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judstuen\Downloads\"/>
    </mc:Choice>
  </mc:AlternateContent>
  <bookViews>
    <workbookView xWindow="5220" yWindow="0" windowWidth="23895" windowHeight="12435" tabRatio="819" firstSheet="2" activeTab="8"/>
  </bookViews>
  <sheets>
    <sheet name="ASA1" sheetId="11" r:id="rId1"/>
    <sheet name="ASA2" sheetId="3" r:id="rId2"/>
    <sheet name="ASA3" sheetId="22" r:id="rId3"/>
    <sheet name="PublishedSum 4" sheetId="16" r:id="rId4"/>
    <sheet name="Salary Sched 5" sheetId="13" r:id="rId5"/>
    <sheet name="Paym 6 (over $2,500)" sheetId="18" r:id="rId6"/>
    <sheet name="Paym 7 ($1000 to $2500)" sheetId="19" r:id="rId7"/>
    <sheet name="Paym 8 ($500 to $999)" sheetId="2" r:id="rId8"/>
    <sheet name="9 Contracts Exceeding 25,000" sheetId="20" r:id="rId9"/>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7" i="3" l="1"/>
  <c r="D41" i="3" l="1"/>
  <c r="D43" i="3" s="1"/>
  <c r="E41" i="3"/>
  <c r="E43" i="3" s="1"/>
  <c r="F41" i="3"/>
  <c r="F43" i="3" s="1"/>
  <c r="G41" i="3"/>
  <c r="G43" i="3" s="1"/>
  <c r="H41" i="3"/>
  <c r="H43" i="3" s="1"/>
  <c r="I41" i="3"/>
  <c r="I43" i="3" s="1"/>
  <c r="J41" i="3"/>
  <c r="J43" i="3" s="1"/>
  <c r="K41" i="3"/>
  <c r="K43" i="3" s="1"/>
  <c r="C41" i="3"/>
  <c r="C43" i="3" s="1"/>
  <c r="H45" i="11" l="1"/>
  <c r="H47" i="11" s="1"/>
  <c r="B7" i="13" l="1"/>
  <c r="B6" i="13"/>
  <c r="A6" i="18" l="1"/>
  <c r="A5" i="18"/>
  <c r="H44" i="11" l="1"/>
  <c r="B23" i="16"/>
  <c r="M22" i="16"/>
  <c r="L22" i="16"/>
  <c r="K22" i="16"/>
  <c r="J22" i="16"/>
  <c r="I22" i="16"/>
  <c r="H22" i="16"/>
  <c r="G22" i="16"/>
  <c r="F22" i="16"/>
  <c r="E22" i="16"/>
  <c r="B21" i="16"/>
  <c r="M21" i="16"/>
  <c r="L21" i="16"/>
  <c r="K21" i="16"/>
  <c r="J21" i="16"/>
  <c r="I21" i="16"/>
  <c r="H21" i="16"/>
  <c r="G21" i="16"/>
  <c r="F21" i="16"/>
  <c r="E21" i="16"/>
  <c r="M17" i="16"/>
  <c r="L17" i="16"/>
  <c r="K17" i="16"/>
  <c r="J17" i="16"/>
  <c r="I17" i="16"/>
  <c r="H17" i="16"/>
  <c r="G17" i="16"/>
  <c r="F17" i="16"/>
  <c r="E17" i="16"/>
  <c r="M16" i="16"/>
  <c r="L16" i="16"/>
  <c r="K16" i="16"/>
  <c r="J16" i="16"/>
  <c r="I16" i="16"/>
  <c r="H16" i="16"/>
  <c r="G16" i="16"/>
  <c r="F16" i="16"/>
  <c r="E16" i="16"/>
  <c r="I15" i="16"/>
  <c r="H15" i="16"/>
  <c r="F15" i="16"/>
  <c r="E15" i="16"/>
  <c r="M14" i="16"/>
  <c r="L14" i="16"/>
  <c r="K14" i="16"/>
  <c r="J14" i="16"/>
  <c r="I14" i="16"/>
  <c r="H14" i="16"/>
  <c r="G14" i="16"/>
  <c r="F14" i="16"/>
  <c r="E14" i="16"/>
  <c r="K26" i="22"/>
  <c r="M20" i="16" s="1"/>
  <c r="J26" i="22"/>
  <c r="L20" i="16" s="1"/>
  <c r="I26" i="22"/>
  <c r="K20" i="16" s="1"/>
  <c r="H26" i="22"/>
  <c r="J20" i="16" s="1"/>
  <c r="G26" i="22"/>
  <c r="I20" i="16" s="1"/>
  <c r="F26" i="22"/>
  <c r="H20" i="16" s="1"/>
  <c r="E26" i="22"/>
  <c r="G20" i="16" s="1"/>
  <c r="D26" i="22"/>
  <c r="F20" i="16" s="1"/>
  <c r="C26" i="22"/>
  <c r="E20" i="16" s="1"/>
  <c r="K21" i="22"/>
  <c r="J21" i="22"/>
  <c r="H21" i="22"/>
  <c r="G21" i="22"/>
  <c r="F21" i="22"/>
  <c r="E21" i="22"/>
  <c r="D21" i="22"/>
  <c r="C21" i="22"/>
  <c r="K20" i="22"/>
  <c r="M19" i="16" s="1"/>
  <c r="J20" i="22"/>
  <c r="L19" i="16" s="1"/>
  <c r="H20" i="22"/>
  <c r="J19" i="16" s="1"/>
  <c r="G20" i="22"/>
  <c r="I19" i="16" s="1"/>
  <c r="F20" i="22"/>
  <c r="H19" i="16" s="1"/>
  <c r="E20" i="22"/>
  <c r="G19" i="16" s="1"/>
  <c r="D20" i="22"/>
  <c r="F19" i="16" s="1"/>
  <c r="C20" i="22"/>
  <c r="E19" i="16" s="1"/>
  <c r="K11" i="22"/>
  <c r="M18" i="16" s="1"/>
  <c r="J11" i="22"/>
  <c r="L18" i="16" s="1"/>
  <c r="I11" i="22"/>
  <c r="K18" i="16" s="1"/>
  <c r="H11" i="22"/>
  <c r="J18" i="16" s="1"/>
  <c r="G11" i="22"/>
  <c r="I18" i="16" s="1"/>
  <c r="F11" i="22"/>
  <c r="H18" i="16" s="1"/>
  <c r="E11" i="22"/>
  <c r="G18" i="16" s="1"/>
  <c r="D11" i="22"/>
  <c r="F18" i="16" s="1"/>
  <c r="C11" i="22"/>
  <c r="E18" i="16" s="1"/>
  <c r="D26" i="11"/>
  <c r="K27" i="3"/>
  <c r="K30" i="3" s="1"/>
  <c r="K34" i="3" s="1"/>
  <c r="J27" i="3"/>
  <c r="J30" i="3" s="1"/>
  <c r="J34" i="3" s="1"/>
  <c r="H27" i="3"/>
  <c r="H30" i="3" s="1"/>
  <c r="H34" i="3" s="1"/>
  <c r="G27" i="3"/>
  <c r="G30" i="3" s="1"/>
  <c r="G34" i="3" s="1"/>
  <c r="F27" i="3"/>
  <c r="F30" i="3" s="1"/>
  <c r="F34" i="3" s="1"/>
  <c r="E27" i="3"/>
  <c r="E30" i="3" s="1"/>
  <c r="E34" i="3" s="1"/>
  <c r="D27" i="3"/>
  <c r="D30" i="3" s="1"/>
  <c r="D34" i="3" s="1"/>
  <c r="C27" i="3"/>
  <c r="C30" i="3" s="1"/>
  <c r="C34" i="3" s="1"/>
  <c r="I27" i="3"/>
  <c r="I30" i="3" s="1"/>
  <c r="I34" i="3" s="1"/>
  <c r="J44" i="11"/>
  <c r="J45" i="11" s="1"/>
  <c r="B7" i="2"/>
  <c r="B6" i="2"/>
  <c r="B7" i="19"/>
  <c r="B6" i="19"/>
  <c r="B6" i="16"/>
  <c r="D40" i="11"/>
  <c r="D46" i="11"/>
  <c r="K16" i="3"/>
  <c r="J16" i="3"/>
  <c r="I16" i="3"/>
  <c r="H16" i="3"/>
  <c r="G16" i="3"/>
  <c r="F16" i="3"/>
  <c r="E16" i="3"/>
  <c r="D16" i="3"/>
  <c r="C16" i="3"/>
  <c r="K22" i="22" l="1"/>
  <c r="F22" i="22"/>
  <c r="G22" i="22"/>
  <c r="E22" i="22"/>
  <c r="G13" i="22"/>
  <c r="E23" i="22"/>
  <c r="E27" i="22" s="1"/>
  <c r="E30" i="22" s="1"/>
  <c r="G23" i="16" s="1"/>
  <c r="D13" i="22"/>
  <c r="F23" i="22"/>
  <c r="F27" i="22" s="1"/>
  <c r="F30" i="22" s="1"/>
  <c r="H23" i="16" s="1"/>
  <c r="E13" i="22"/>
  <c r="F13" i="22"/>
  <c r="G23" i="22"/>
  <c r="G27" i="22" s="1"/>
  <c r="G30" i="22" s="1"/>
  <c r="I23" i="16" s="1"/>
  <c r="H13" i="22"/>
  <c r="I23" i="22"/>
  <c r="I27" i="22" s="1"/>
  <c r="I30" i="22" s="1"/>
  <c r="K23" i="16" s="1"/>
  <c r="H23" i="22"/>
  <c r="H27" i="22" s="1"/>
  <c r="H30" i="22" s="1"/>
  <c r="J23" i="16" s="1"/>
  <c r="D23" i="22"/>
  <c r="D27" i="22" s="1"/>
  <c r="D30" i="22" s="1"/>
  <c r="F23" i="16" s="1"/>
  <c r="I13" i="22"/>
  <c r="C23" i="22"/>
  <c r="C27" i="22" s="1"/>
  <c r="C30" i="22" s="1"/>
  <c r="J13" i="22"/>
  <c r="K23" i="22"/>
  <c r="K27" i="22" s="1"/>
  <c r="K30" i="22" s="1"/>
  <c r="M23" i="16" s="1"/>
  <c r="C22" i="22"/>
  <c r="D22" i="22"/>
  <c r="H22" i="22"/>
  <c r="E23" i="16"/>
  <c r="J23" i="22"/>
  <c r="J27" i="22" s="1"/>
  <c r="J30" i="22" s="1"/>
  <c r="L23" i="16" s="1"/>
  <c r="J22" i="22"/>
  <c r="K13" i="22"/>
  <c r="C13" i="22"/>
  <c r="D47" i="11"/>
</calcChain>
</file>

<file path=xl/comments1.xml><?xml version="1.0" encoding="utf-8"?>
<comments xmlns="http://schemas.openxmlformats.org/spreadsheetml/2006/main">
  <authors>
    <author>DJ Hemberger</author>
    <author>HEMBERGER MICHELLE</author>
  </authors>
  <commentList>
    <comment ref="F8" authorId="0" shapeId="0">
      <text>
        <r>
          <rPr>
            <sz val="8"/>
            <color indexed="81"/>
            <rFont val="Tahoma"/>
            <family val="2"/>
          </rPr>
          <t xml:space="preserve">When publishing this report in the newspaper, type requirements must be accordance with 715 ILCS 15/1.
</t>
        </r>
      </text>
    </comment>
    <comment ref="F21" authorId="1" shapeId="0">
      <text>
        <r>
          <rPr>
            <sz val="9"/>
            <color indexed="81"/>
            <rFont val="Tahoma"/>
            <family val="2"/>
          </rPr>
          <t xml:space="preserve">9 month ADA can be found in Student Information System (SIS) in IWAS under Average Daily Attendance.  
Joint Agreements do not report 9-month ADA.  </t>
        </r>
      </text>
    </comment>
    <comment ref="G22" authorId="1" shapeId="0">
      <text>
        <r>
          <rPr>
            <b/>
            <sz val="9"/>
            <color indexed="81"/>
            <rFont val="Tahoma"/>
            <family val="2"/>
          </rPr>
          <t xml:space="preserve">A substitute teacher does not qualify as a certificated employee unless they hold a certificate/license to teach.  A substitute teacher license does not qualify as certificate/license to teach.  </t>
        </r>
        <r>
          <rPr>
            <sz val="9"/>
            <color indexed="81"/>
            <rFont val="Tahoma"/>
            <family val="2"/>
          </rPr>
          <t xml:space="preserve">
</t>
        </r>
      </text>
    </comment>
    <comment ref="G25" authorId="1" shapeId="0">
      <text>
        <r>
          <rPr>
            <b/>
            <sz val="9"/>
            <color indexed="81"/>
            <rFont val="Tahoma"/>
            <family val="2"/>
          </rPr>
          <t>A substitute teacher does not qualify as a certificated employee unless they hold a certificate/license to teach.  A substitute teacher license does not qualify as certificate/license to teach.</t>
        </r>
        <r>
          <rPr>
            <sz val="9"/>
            <color indexed="81"/>
            <rFont val="Tahoma"/>
            <family val="2"/>
          </rPr>
          <t xml:space="preserve">
</t>
        </r>
      </text>
    </comment>
    <comment ref="C28" authorId="0" shapeId="0">
      <text>
        <r>
          <rPr>
            <b/>
            <sz val="8"/>
            <color indexed="81"/>
            <rFont val="Tahoma"/>
            <family val="2"/>
          </rPr>
          <t>Please use Fall Enrollment (students enrolled as of the last day in September).  Student Enrollment can be found at this link under the drop down "2020-2021":  https://www.isbe.net/Pages/Fall-Enrollment-Counts.aspx</t>
        </r>
        <r>
          <rPr>
            <sz val="8"/>
            <color indexed="81"/>
            <rFont val="Tahoma"/>
            <family val="2"/>
          </rPr>
          <t xml:space="preserve"> 
</t>
        </r>
        <r>
          <rPr>
            <b/>
            <sz val="8"/>
            <color indexed="81"/>
            <rFont val="Tahoma"/>
            <family val="2"/>
          </rPr>
          <t xml:space="preserve">
Joint agreements MUST report enrollment if they work directly with student instruction.</t>
        </r>
      </text>
    </comment>
    <comment ref="G28" authorId="0" shapeId="0">
      <text>
        <r>
          <rPr>
            <b/>
            <sz val="8"/>
            <color indexed="81"/>
            <rFont val="Tahoma"/>
            <family val="2"/>
          </rPr>
          <t xml:space="preserve">  Example:  If the tax rate for educational purposes is $1.84 per $100 of EAV, it is shown as 1.8400 not as a percentage of the total tax rate.</t>
        </r>
      </text>
    </comment>
    <comment ref="F46" authorId="1" shapeId="0">
      <text>
        <r>
          <rPr>
            <sz val="9"/>
            <color indexed="81"/>
            <rFont val="Tahoma"/>
            <family val="2"/>
          </rPr>
          <t xml:space="preserve">If applicable, school districts/joint agreements must complete Long-Term Debt Outstanding.  If it is not applicable, enter "0".
</t>
        </r>
      </text>
    </comment>
  </commentList>
</comments>
</file>

<file path=xl/comments2.xml><?xml version="1.0" encoding="utf-8"?>
<comments xmlns="http://schemas.openxmlformats.org/spreadsheetml/2006/main">
  <authors>
    <author>DJ Hemberger</author>
  </authors>
  <commentList>
    <comment ref="B8" authorId="0" shapeId="0">
      <text>
        <r>
          <rPr>
            <sz val="8"/>
            <color indexed="81"/>
            <rFont val="Tahoma"/>
            <family val="2"/>
          </rPr>
          <t>Other Accrued Assets should include accounts 130, 140, 162, 181, 192.</t>
        </r>
      </text>
    </comment>
    <comment ref="B18" authorId="0" shapeId="0">
      <text>
        <r>
          <rPr>
            <sz val="8"/>
            <color indexed="81"/>
            <rFont val="Tahoma"/>
            <family val="2"/>
          </rPr>
          <t>Accrued Liabilities should include accounts 401-405, 411-415, 420, 441, 442, 461.</t>
        </r>
      </text>
    </comment>
  </commentList>
</comments>
</file>

<file path=xl/comments3.xml><?xml version="1.0" encoding="utf-8"?>
<comments xmlns="http://schemas.openxmlformats.org/spreadsheetml/2006/main">
  <authors>
    <author>DJ Hemberger</author>
  </authors>
  <commentList>
    <comment ref="B12" authorId="0" shapeId="0">
      <text>
        <r>
          <rPr>
            <sz val="8"/>
            <color indexed="81"/>
            <rFont val="Tahoma"/>
            <family val="2"/>
          </rPr>
          <t>GASB Statement No. 24: Accounting and Financial Reporting for Certain Grants and Other Financial Assistance.  The "On Behalf of" Payments should only be reflected on this page.</t>
        </r>
      </text>
    </comment>
    <comment ref="B21" authorId="0" shapeId="0">
      <text>
        <r>
          <rPr>
            <vertAlign val="superscript"/>
            <sz val="10"/>
            <color indexed="81"/>
            <rFont val="Tahoma"/>
            <family val="2"/>
          </rPr>
          <t>GASB Statement No. 24: Accounting and Financial Reporting for Certain Grants and Other Financial Assistance.  The "On Behalf of" Payments should only be reflected on this page.</t>
        </r>
      </text>
    </comment>
    <comment ref="B23" authorId="0" shapeId="0">
      <text>
        <r>
          <rPr>
            <sz val="8"/>
            <color indexed="81"/>
            <rFont val="Tahoma"/>
            <family val="2"/>
          </rPr>
          <t xml:space="preserve">
Line 13 minus Line 22.</t>
        </r>
      </text>
    </comment>
    <comment ref="B26" authorId="0" shapeId="0">
      <text>
        <r>
          <rPr>
            <b/>
            <sz val="8"/>
            <color indexed="81"/>
            <rFont val="Tahoma"/>
            <family val="2"/>
          </rPr>
          <t>Line 24 minus Line 25.</t>
        </r>
      </text>
    </comment>
  </commentList>
</comments>
</file>

<file path=xl/comments4.xml><?xml version="1.0" encoding="utf-8"?>
<comments xmlns="http://schemas.openxmlformats.org/spreadsheetml/2006/main">
  <authors>
    <author>DJ Hemberger</author>
  </authors>
  <commentList>
    <comment ref="C18" authorId="0" shapeId="0">
      <text>
        <r>
          <rPr>
            <b/>
            <sz val="8"/>
            <color indexed="81"/>
            <rFont val="Arial"/>
            <family val="2"/>
          </rPr>
          <t>The source of total receipts/revenues from Property Tax, State and Federal Funds and Fees</t>
        </r>
      </text>
    </comment>
  </commentList>
</comments>
</file>

<file path=xl/sharedStrings.xml><?xml version="1.0" encoding="utf-8"?>
<sst xmlns="http://schemas.openxmlformats.org/spreadsheetml/2006/main" count="607" uniqueCount="531">
  <si>
    <t xml:space="preserve"> </t>
  </si>
  <si>
    <t>Description</t>
  </si>
  <si>
    <t>EDUCATIONAL</t>
  </si>
  <si>
    <t>TRANSPORTATION</t>
  </si>
  <si>
    <t>TORT IMMUNITY</t>
  </si>
  <si>
    <t>LEASING</t>
  </si>
  <si>
    <t>OTHER</t>
  </si>
  <si>
    <t>Salary Range:  $25,000 - $39,999</t>
  </si>
  <si>
    <t>Educational</t>
  </si>
  <si>
    <t>Transportation</t>
  </si>
  <si>
    <t>DISBURSEMENTS/EXPENDITURES</t>
  </si>
  <si>
    <t>RECEIPTS/REVENUES</t>
  </si>
  <si>
    <t>Inventory</t>
  </si>
  <si>
    <t>Investments</t>
  </si>
  <si>
    <t>Other Current Assets</t>
  </si>
  <si>
    <t>LONG-TERM LIABILITIES (500)</t>
  </si>
  <si>
    <t>Reserved Fund Balance</t>
  </si>
  <si>
    <t>Unreserved Fund Balance</t>
  </si>
  <si>
    <t>Investments in General Fixed Assets</t>
  </si>
  <si>
    <t>Local Sources</t>
  </si>
  <si>
    <t>State Sources</t>
  </si>
  <si>
    <t>Federal Sources</t>
  </si>
  <si>
    <t>Instruction</t>
  </si>
  <si>
    <t>Support Services</t>
  </si>
  <si>
    <t>Community Services</t>
  </si>
  <si>
    <t>Debt Services</t>
  </si>
  <si>
    <t>CURRENT LIABILITIES (400)</t>
  </si>
  <si>
    <t>CURRENT ASSETS (100)</t>
  </si>
  <si>
    <t>(10)</t>
  </si>
  <si>
    <t>(20)</t>
  </si>
  <si>
    <t>(30)</t>
  </si>
  <si>
    <t>(40)</t>
  </si>
  <si>
    <t>(50)</t>
  </si>
  <si>
    <t>(60)</t>
  </si>
  <si>
    <t>(70)</t>
  </si>
  <si>
    <t>(80)</t>
  </si>
  <si>
    <t>(90)</t>
  </si>
  <si>
    <t>Due to Activity Fund Organizations</t>
  </si>
  <si>
    <t>Municipal Retirement &amp; Social Security</t>
  </si>
  <si>
    <t>Working Cash</t>
  </si>
  <si>
    <t>Fire Prevention &amp; Safety</t>
  </si>
  <si>
    <t>OPERATIONS &amp; MAINTENANCE</t>
  </si>
  <si>
    <t>WORKING CASH</t>
  </si>
  <si>
    <t>MUNICIPAL RETIREMENT</t>
  </si>
  <si>
    <t>SOCIAL SECURITY</t>
  </si>
  <si>
    <t>FIRE PREVENTION &amp; SAFETY</t>
  </si>
  <si>
    <t>SPECIAL EDUCATION</t>
  </si>
  <si>
    <t>Other Changes in Fund Balances Increases (Decreases)</t>
  </si>
  <si>
    <t>Operations &amp; Maintenance</t>
  </si>
  <si>
    <t>NUMBER OF NON-CERTIFICATED EMPLOYEES</t>
  </si>
  <si>
    <t>NUMBER OF CERTIFICATED EMPLOYEES</t>
  </si>
  <si>
    <t>SIZE OF DISTRICT IN SQUARE MILES</t>
  </si>
  <si>
    <t>NUMBER OF ATTENDANCE CENTERS</t>
  </si>
  <si>
    <t>FULL-TIME</t>
  </si>
  <si>
    <t>PART-TIME</t>
  </si>
  <si>
    <t>PRE-KINDERGARTEN</t>
  </si>
  <si>
    <t>KINDERGARTEN</t>
  </si>
  <si>
    <t>FIRST</t>
  </si>
  <si>
    <t>SECOND</t>
  </si>
  <si>
    <t>THIRD</t>
  </si>
  <si>
    <t>FOURTH</t>
  </si>
  <si>
    <t>FIFTH</t>
  </si>
  <si>
    <t>SIXTH</t>
  </si>
  <si>
    <t>SEVENTH</t>
  </si>
  <si>
    <t>EIGHTH</t>
  </si>
  <si>
    <t>NINTH</t>
  </si>
  <si>
    <t>TENTH</t>
  </si>
  <si>
    <t>ELEVENTH</t>
  </si>
  <si>
    <t>TWELFTH</t>
  </si>
  <si>
    <t>LAND</t>
  </si>
  <si>
    <t>EQUALIZED ASSESSED VALUATION PER ADA PUPIL</t>
  </si>
  <si>
    <t>Salary Range:  Less Than $25,000</t>
  </si>
  <si>
    <t>Salary Range:  $90,000 and over</t>
  </si>
  <si>
    <t>Salary Range:  $40,000 - $59,999</t>
  </si>
  <si>
    <r>
      <t xml:space="preserve">Excess of Direct Receipts/Revenues Over (Under) </t>
    </r>
    <r>
      <rPr>
        <b/>
        <sz val="8"/>
        <rFont val="Arial"/>
        <family val="2"/>
      </rPr>
      <t>Direct</t>
    </r>
    <r>
      <rPr>
        <sz val="8"/>
        <rFont val="Arial"/>
        <family val="2"/>
      </rPr>
      <t xml:space="preserve"> Disbursements/Expenditures</t>
    </r>
  </si>
  <si>
    <t>CONSTRUCTION IN PROGRESS</t>
  </si>
  <si>
    <t>CAPITAL ASSETS</t>
  </si>
  <si>
    <t>Municipal Retirement/Social Security</t>
  </si>
  <si>
    <t>School District/Joint Agreement Name</t>
  </si>
  <si>
    <t>Address</t>
  </si>
  <si>
    <t>Telephone</t>
  </si>
  <si>
    <t>Office Hours</t>
  </si>
  <si>
    <t>Salary Range:  $60,000 and over</t>
  </si>
  <si>
    <t>VALUE</t>
  </si>
  <si>
    <t xml:space="preserve">RCDT NUMBER:  </t>
  </si>
  <si>
    <t xml:space="preserve">    ADDRESS:  </t>
  </si>
  <si>
    <t xml:space="preserve">COUNTY:  </t>
  </si>
  <si>
    <t>Aggregate Amount</t>
  </si>
  <si>
    <r>
      <t xml:space="preserve">SUMMARY: </t>
    </r>
    <r>
      <rPr>
        <sz val="8"/>
        <rFont val="Arial"/>
        <family val="2"/>
      </rPr>
      <t xml:space="preserve"> The following is the Annual Statement of Affairs Summary that is required to be published by the school district/joint agreement for the past fiscal year.</t>
    </r>
  </si>
  <si>
    <t>Salary Range: $40,000 - $59,999</t>
  </si>
  <si>
    <t>Salary Range:  60,000 - $89,999</t>
  </si>
  <si>
    <t>Person, Firm, or Corporation</t>
  </si>
  <si>
    <t xml:space="preserve">The statement of affairs has been made available in the main administrative office of the school district/joint agreement and the required Annual Statement of Affairs Summary has been published in accordance with Section 10-17 of the School Code. </t>
  </si>
  <si>
    <t>NUMBER OF PUPILS ENROLLED PER GRADE</t>
  </si>
  <si>
    <t>ASSURANCE</t>
  </si>
  <si>
    <t>Other Changes in Fund Balances</t>
  </si>
  <si>
    <t>Payments over $2,500, excluding wages and salaries.</t>
  </si>
  <si>
    <t>Payments of $500 to $999, excluding wages and salaries.</t>
  </si>
  <si>
    <t>TAX RATE BY FUND (IN %)</t>
  </si>
  <si>
    <t>Payments of $1,000 to $2,500, excluding wages and salaries</t>
  </si>
  <si>
    <t>district/jointagreement administrative office for public inspection.</t>
  </si>
  <si>
    <t>This listing must be retained within your district/joint agreement</t>
  </si>
  <si>
    <t>administrative office for public inspection.</t>
  </si>
  <si>
    <t>This listing must be published in the local newspaper, sent to ISBE, and retained</t>
  </si>
  <si>
    <t>within your district/joint agreement administrative office for public inspection.</t>
  </si>
  <si>
    <t xml:space="preserve">administrative office for public inspection. </t>
  </si>
  <si>
    <t>and retained within the district/joint agreement</t>
  </si>
  <si>
    <t>The summary must be published in the local newspaper.</t>
  </si>
  <si>
    <t>(Section 10-17 of the School Code)</t>
  </si>
  <si>
    <t>Total</t>
  </si>
  <si>
    <t>Total Elementary</t>
  </si>
  <si>
    <t>Total Secondary</t>
  </si>
  <si>
    <t>Total District</t>
  </si>
  <si>
    <t>Total Current Assets</t>
  </si>
  <si>
    <t>Total Liabilities</t>
  </si>
  <si>
    <t>Total Liabilities and Fund Balances</t>
  </si>
  <si>
    <t>Total Direct Receipts/Revenues</t>
  </si>
  <si>
    <t>Total Receipts/Revenues</t>
  </si>
  <si>
    <t>Total Direct Disbursements/Expenditures</t>
  </si>
  <si>
    <t>Total Disbursements/Expenditures</t>
  </si>
  <si>
    <t>Taxes Receivable</t>
  </si>
  <si>
    <t>1.  Total number of all contracts awarded by the school district:</t>
  </si>
  <si>
    <t>2.  Total value of all contracts awarded:</t>
  </si>
  <si>
    <t>4.  Total value of contracts awarded to minority owned businesses, female owned businesses, businesses owned by person with disabilities, and locally owned businesses:</t>
  </si>
  <si>
    <t>3.  Total number of contracts awarded to minority owned businesses, female owned businesses, businesses owned by persons with disabilities, and locally owned businesses:</t>
  </si>
  <si>
    <r>
      <t>ITEM 2.</t>
    </r>
    <r>
      <rPr>
        <sz val="10"/>
        <color indexed="8"/>
        <rFont val="Arial"/>
        <family val="2"/>
      </rPr>
      <t xml:space="preserve"> – Aggregate the value of consideration of all contracts included in item 1 and record the dollar amount below in the space provided.</t>
    </r>
  </si>
  <si>
    <r>
      <t>ITEM 4.</t>
    </r>
    <r>
      <rPr>
        <sz val="10"/>
        <color indexed="8"/>
        <rFont val="Arial"/>
        <family val="2"/>
      </rPr>
      <t xml:space="preserve"> – Aggregate the value of consideration of all contracts included in item 3 and record the dollar amount below in the space provided.</t>
    </r>
  </si>
  <si>
    <t>WORKS OF ART &amp; HISTORICAL TREASURES</t>
  </si>
  <si>
    <t>BUILDING &amp; BUILDING IMPROVEMENTS</t>
  </si>
  <si>
    <t>SITE IMPROVMENTS &amp; INFRASTRUCTURE</t>
  </si>
  <si>
    <t>CAPITALIZED EQUIPMENT</t>
  </si>
  <si>
    <t>Debt Service</t>
  </si>
  <si>
    <t>Capital Projects</t>
  </si>
  <si>
    <t>Tort</t>
  </si>
  <si>
    <t>Cash (Accounts 111 thru 115)</t>
  </si>
  <si>
    <t>Interfund Receivables</t>
  </si>
  <si>
    <t>Intergovernmental Accounts Receivable</t>
  </si>
  <si>
    <t>Other Receivables</t>
  </si>
  <si>
    <t>Prepaid Items</t>
  </si>
  <si>
    <t>Interfund Payables</t>
  </si>
  <si>
    <t>Intergovernmental Accounts Payable</t>
  </si>
  <si>
    <t>Contracts Payable</t>
  </si>
  <si>
    <t>Other Payable</t>
  </si>
  <si>
    <t>Loans Payable</t>
  </si>
  <si>
    <t>Salaries &amp; Benefits Payable</t>
  </si>
  <si>
    <t>Payroll Deductions &amp; Withholdings</t>
  </si>
  <si>
    <t>Deferred Revenues &amp; Other Current Liabilities</t>
  </si>
  <si>
    <t>Total Current Liabilities</t>
  </si>
  <si>
    <t>Acct No</t>
  </si>
  <si>
    <t>Payments to Other Districts &amp; Govt Units</t>
  </si>
  <si>
    <t>Other Sources of Funds</t>
  </si>
  <si>
    <t xml:space="preserve">Other Uses of Funds </t>
  </si>
  <si>
    <t>Total Other Sources/Uses of Funds</t>
  </si>
  <si>
    <t>Excess of Receipts/Revenues &amp; Other Sources of Funds (Over/Under) Expenditures/Disbursements &amp; Other Uses of Funds</t>
  </si>
  <si>
    <t>Flow-Through Receipts/Revenues from One District to Another District</t>
  </si>
  <si>
    <t xml:space="preserve">Other Sources/Uses of Funds    </t>
  </si>
  <si>
    <t xml:space="preserve">SCHOOL DISTRICT/JOINT AGREEMENT NAME:  </t>
  </si>
  <si>
    <t>CAPITAL PROJECTS</t>
  </si>
  <si>
    <t>DISTRICT EQUALIZED ASSESSED VALUATION (EAV)</t>
  </si>
  <si>
    <t>9 MONTH AVERAGE DAILY ATTENDANCE</t>
  </si>
  <si>
    <t xml:space="preserve">BOND &amp; INTEREST </t>
  </si>
  <si>
    <t>STATEMENT OF REVENUES RECEIVED/REVENUES, EXPENDITURES DISBURSED/EXPENDITURES, OTHER SOURCES/USES</t>
  </si>
  <si>
    <t>Flow-Through Received/Revenue from One District to Another District</t>
  </si>
  <si>
    <t xml:space="preserve">SALARY SCHEDULE OF GROSS PAYMENTS FOR CERTIFICATED PERSONNEL AND NON-CERTIFICATED PERSONNEL </t>
  </si>
  <si>
    <t>PAYMENTS TO PERSON, FIRM, OR CORPORATION OF $1,000 TO $2,500</t>
  </si>
  <si>
    <t>PAYMENTS TO PERSON, FIRM, OR CORPORATION OF $500 TO $999</t>
  </si>
  <si>
    <t>ANNUAL STATEMENT OF AFFAIRS FOR THE FISCAL YEAR ENDING</t>
  </si>
  <si>
    <t xml:space="preserve">In conformity with sub-section (c) of Section 10-20.44 of the School Code [105 ILCS 5/10-20.44], the following information is required to be submitted in conjunction with submission of the Annual Statement of Affairs [105 ILCS 5/10-17]. </t>
  </si>
  <si>
    <t>Long-Term Debt Payable</t>
  </si>
  <si>
    <t>STATEMENT OF ASSETS AND LIABILITIES</t>
  </si>
  <si>
    <t>Rec./Rev. for "On Behalf" Payments</t>
  </si>
  <si>
    <t>Disb./Expend. for "On Behalf" Payments</t>
  </si>
  <si>
    <t>Elementary</t>
  </si>
  <si>
    <t>High School</t>
  </si>
  <si>
    <t>Unit</t>
  </si>
  <si>
    <t>DISTRICT TYPE</t>
  </si>
  <si>
    <t>ILLINOIS STATE BOARD OF EDUCATION</t>
  </si>
  <si>
    <t>School Business Services</t>
  </si>
  <si>
    <t>(217)785-8779</t>
  </si>
  <si>
    <t xml:space="preserve">NAME OF NEWSPAPER  WHERE PUBLISHED:  </t>
  </si>
  <si>
    <t>TOTAL LONG-TERM DEBT ALLOWED</t>
  </si>
  <si>
    <t>PERCENT OF LONG-TERM DEBT OBLIGATED CURRENTLY</t>
  </si>
  <si>
    <t xml:space="preserve">This listing must be published in the local newspaper, sent to ISBE, and </t>
  </si>
  <si>
    <t>retained within your district/joint agreement administrative office for public inspection</t>
  </si>
  <si>
    <t>(Enter Number Above)</t>
  </si>
  <si>
    <t>(Enter $ Amount Above)</t>
  </si>
  <si>
    <t>GROSS PAYMENT FOR NON-CERTIFIED PERSONNEL</t>
  </si>
  <si>
    <t>YES</t>
  </si>
  <si>
    <t>INSTRUCTIONS:  Double click attached document "Contracts Exceeding $25,000 Guidance" (pdf) below for additional guidance and definitions.</t>
  </si>
  <si>
    <t>ISBE 50-37 (05/2021)</t>
  </si>
  <si>
    <t>TOTAL LONG-TERM DEBT OUTSTANDING AS OF June 30, 2021</t>
  </si>
  <si>
    <t>AS OF JUNE 30, 2021</t>
  </si>
  <si>
    <t>AND CHANGES IN FUND BALANCE - FOR YEAR ENDING JUNE 30, 2021</t>
  </si>
  <si>
    <t>Beginning Fund Balances - July 1, 2020</t>
  </si>
  <si>
    <t>Ending Fund Balances June 30, 2021</t>
  </si>
  <si>
    <t>ANNUAL STATEMENT OF AFFAIRS SUMMARY FOR FISCAL YEAR ENDING JUNE 30, 2021</t>
  </si>
  <si>
    <t>Copies of the detailed Annual Statement of Affairs for the Fiscal Year Ending June 30, 2021 will be available for public inspection in the school district/joint agreement administrative office by December 1, annually.  Individuals wanting to review this Annual Statement of Affairs should contact:</t>
  </si>
  <si>
    <r>
      <t xml:space="preserve"> Also by </t>
    </r>
    <r>
      <rPr>
        <b/>
        <sz val="8"/>
        <rFont val="Arial"/>
        <family val="2"/>
      </rPr>
      <t>January 15, annually</t>
    </r>
    <r>
      <rPr>
        <sz val="8"/>
        <rFont val="Arial"/>
        <family val="2"/>
      </rPr>
      <t xml:space="preserve"> the detailed Annual Statement of Affairs for the </t>
    </r>
    <r>
      <rPr>
        <b/>
        <sz val="8"/>
        <rFont val="Arial"/>
        <family val="2"/>
      </rPr>
      <t>Fiscal Year Ending June 30, 2021</t>
    </r>
    <r>
      <rPr>
        <sz val="8"/>
        <rFont val="Arial"/>
        <family val="2"/>
      </rPr>
      <t xml:space="preserve">, will be posted on the Illinois State Board of Education's website@ </t>
    </r>
    <r>
      <rPr>
        <b/>
        <sz val="8"/>
        <rFont val="Arial"/>
        <family val="2"/>
      </rPr>
      <t>www.isbe.net.</t>
    </r>
  </si>
  <si>
    <t>Statement of Operations as of June 30, 2021</t>
  </si>
  <si>
    <t>REPORT ON CONTRACTS EXCEEDING $25,000 AWARDED DURING FY2021</t>
  </si>
  <si>
    <r>
      <t>ITEM 1. –</t>
    </r>
    <r>
      <rPr>
        <sz val="10"/>
        <color indexed="8"/>
        <rFont val="Arial"/>
        <family val="2"/>
      </rPr>
      <t xml:space="preserve"> Count only contracts where the consideration exceeds $25,000 over the life of the contract and that were awarded during FY2021 and record the number below in the space provided. Do not include: (1) multi-year contracts awarded prior to FY2021; (2) collective bargaining agreements with district employee groups; and (3) personal services contracts with individual district employees.</t>
    </r>
  </si>
  <si>
    <r>
      <t xml:space="preserve">ITEM 3. </t>
    </r>
    <r>
      <rPr>
        <sz val="10"/>
        <color indexed="8"/>
        <rFont val="Arial"/>
        <family val="2"/>
      </rPr>
      <t>- Count only contracts where the consideration exceeds $25,000 over the life of the contract that were awarded during FY2021 to minority, female, disabled or local contractors and record the number below in the space provided. Do not include: (1) multi-year contracts awarded prior to FY2021; (2) collective bargaining agreements with district employee groups; and (3) personal services contracts with individual district employees.</t>
    </r>
  </si>
  <si>
    <t>This Excel workbook must be sent to ISBE</t>
  </si>
  <si>
    <t xml:space="preserve">Note:  Submit the “Annual Statement of Affairs” to ISBE in the Excel workbook without removing sheets to avoid problematic issues when separating the worksheets.  </t>
  </si>
  <si>
    <t>Joint Agreement</t>
  </si>
  <si>
    <t xml:space="preserve">* This tab should match the amounts in the Annual Financial Report (AFR) on the "Acct Summary" tab </t>
  </si>
  <si>
    <t>GROSS PAYMENT FOR CERTIFIED PERSONNEL</t>
  </si>
  <si>
    <t xml:space="preserve">Annual Statement of Affairs Instructions </t>
  </si>
  <si>
    <t>Joint agreements MUST report enrollment if they work directly with student instruction.</t>
  </si>
  <si>
    <t xml:space="preserve">Change in cash position </t>
  </si>
  <si>
    <t xml:space="preserve">Fiscal Year 21 -Cash and Investments </t>
  </si>
  <si>
    <t>Fiscal Year 20 -Cash and Investments*</t>
  </si>
  <si>
    <t>*If there are no contracts of this nature, please enter "0" in box to the right.</t>
  </si>
  <si>
    <t xml:space="preserve">Please check box to the right if school district/joint agreement does not have any contracts exceeding $25,000. </t>
  </si>
  <si>
    <t>The schedule below (Items 1-4) must be completed for contracts exceeding $25,000.</t>
  </si>
  <si>
    <t xml:space="preserve">* Above should match the amounts in the Annual Financial Report (AFR) on the "Assets-Liab" tab </t>
  </si>
  <si>
    <t xml:space="preserve">*The prior year cash and investments can be found on prior year Annual Financial Report (AFR) on the "Assets/Liab" tab.  </t>
  </si>
  <si>
    <t>This listing must be sent to ISBE and retained within your</t>
  </si>
  <si>
    <t>SPECIAL (Special Ed or other enrollment not included on lines 29-38)</t>
  </si>
  <si>
    <t>SPECIAL (Special Ed or other enrollment not included on lines 41-44)</t>
  </si>
  <si>
    <t>34-049-0370-02</t>
  </si>
  <si>
    <t>25775 W HIGHWAY 134 INGLESIDE, ILLINOIS 60041</t>
  </si>
  <si>
    <t>LAKE</t>
  </si>
  <si>
    <t>DAILY HERALD</t>
  </si>
  <si>
    <t>X</t>
  </si>
  <si>
    <t>GAVIN SCHOOL DISTRICT #37</t>
  </si>
  <si>
    <t>25775 W. HIGHWAY 134 INGLESIDE, ILLINOIS 60041</t>
  </si>
  <si>
    <t>847-546-2916</t>
  </si>
  <si>
    <t>7:00-4:00</t>
  </si>
  <si>
    <t>DAVIS, C</t>
  </si>
  <si>
    <t>GARRETT, M</t>
  </si>
  <si>
    <t>HARTMAN, N</t>
  </si>
  <si>
    <t>HAZE, J</t>
  </si>
  <si>
    <t>MINSKY, J</t>
  </si>
  <si>
    <t>RIEDEL, L</t>
  </si>
  <si>
    <t>THOMPSON, J</t>
  </si>
  <si>
    <t>TUCKER, E</t>
  </si>
  <si>
    <t>ZALEWSKI, T</t>
  </si>
  <si>
    <t>ZEMAN, D</t>
  </si>
  <si>
    <t>AMBROSE, A</t>
  </si>
  <si>
    <t>ANDRUSZKO, N</t>
  </si>
  <si>
    <t>FALCONER, L</t>
  </si>
  <si>
    <t>LUFT, K</t>
  </si>
  <si>
    <t>MUELLER, T</t>
  </si>
  <si>
    <t>SCHMITT, R</t>
  </si>
  <si>
    <t>SCHULTZ, K</t>
  </si>
  <si>
    <t>WEISHEIT, J</t>
  </si>
  <si>
    <t>BAJEK, K</t>
  </si>
  <si>
    <t>BARRETT, D</t>
  </si>
  <si>
    <t>BARTNICKI, E</t>
  </si>
  <si>
    <t>BUVALA, R</t>
  </si>
  <si>
    <t>CANTLE, J</t>
  </si>
  <si>
    <t>COPELAND, S</t>
  </si>
  <si>
    <t>DEAN, M</t>
  </si>
  <si>
    <t>GIGIANO, M</t>
  </si>
  <si>
    <t>HECKEL, G</t>
  </si>
  <si>
    <t>KENNEBECK, A</t>
  </si>
  <si>
    <t>KRAEMER, Z</t>
  </si>
  <si>
    <t>LESCHER, S</t>
  </si>
  <si>
    <t>MAHER, K</t>
  </si>
  <si>
    <t>MARPLE, C</t>
  </si>
  <si>
    <t>MCKENNA, T</t>
  </si>
  <si>
    <t>OROZCO, M</t>
  </si>
  <si>
    <t>REYES, R</t>
  </si>
  <si>
    <t xml:space="preserve">SCHULTZ, </t>
  </si>
  <si>
    <t>SIMMONS, K</t>
  </si>
  <si>
    <t>WHYTE, K</t>
  </si>
  <si>
    <t>WILLMAN, N</t>
  </si>
  <si>
    <t>WOZENCRAFT, E</t>
  </si>
  <si>
    <t>BERKOWICZ, B</t>
  </si>
  <si>
    <t>DOUGLASS, B</t>
  </si>
  <si>
    <t>FILIPOWICZ, M</t>
  </si>
  <si>
    <t>GAIDA, H</t>
  </si>
  <si>
    <t>KNAPP, D</t>
  </si>
  <si>
    <t>LEARNED, J</t>
  </si>
  <si>
    <t>LIEDING, C</t>
  </si>
  <si>
    <t>LORD, J</t>
  </si>
  <si>
    <t>MARPLE, J</t>
  </si>
  <si>
    <t>NOTHDORF, M</t>
  </si>
  <si>
    <t>NOVICK, K</t>
  </si>
  <si>
    <t>RADA, S</t>
  </si>
  <si>
    <t>RAMIREZ, K</t>
  </si>
  <si>
    <t>RANDALL, C</t>
  </si>
  <si>
    <t>REDMAN, C</t>
  </si>
  <si>
    <t>RYAN, K</t>
  </si>
  <si>
    <t>SALALILA, M</t>
  </si>
  <si>
    <t>SCHULZ, L</t>
  </si>
  <si>
    <t>SOTO, C</t>
  </si>
  <si>
    <t>SULLIVAN, W</t>
  </si>
  <si>
    <t>TOMALAVAGE, K</t>
  </si>
  <si>
    <t>WILLIAMS, S</t>
  </si>
  <si>
    <t>WOOD, A</t>
  </si>
  <si>
    <t>WRIGHT, S</t>
  </si>
  <si>
    <t>ADLER, L</t>
  </si>
  <si>
    <t>BALMES, T</t>
  </si>
  <si>
    <t>BRUA, J</t>
  </si>
  <si>
    <t>COATS, C</t>
  </si>
  <si>
    <t>CONNELLY, S</t>
  </si>
  <si>
    <t>DOHERTY, N</t>
  </si>
  <si>
    <t>JURGAITIS, J</t>
  </si>
  <si>
    <t>RICHARDS, S</t>
  </si>
  <si>
    <t>RUSSELL, K</t>
  </si>
  <si>
    <t>SALLER, R</t>
  </si>
  <si>
    <t>UDSTUEN, J</t>
  </si>
  <si>
    <t>ACHTOR, J</t>
  </si>
  <si>
    <t>BARBERINI, C</t>
  </si>
  <si>
    <t>BECKER, M</t>
  </si>
  <si>
    <t>BOCK, V</t>
  </si>
  <si>
    <t>BRUGIONI, D</t>
  </si>
  <si>
    <t>BUMGARDNER, M</t>
  </si>
  <si>
    <t>CHALFANT, D</t>
  </si>
  <si>
    <t>COKEFAIR, C</t>
  </si>
  <si>
    <t>CREWS, C</t>
  </si>
  <si>
    <t>DEGAND, S</t>
  </si>
  <si>
    <t>FERNANDEZ, A</t>
  </si>
  <si>
    <t>FIORITO, L</t>
  </si>
  <si>
    <t>GARCIA, J</t>
  </si>
  <si>
    <t>GROBELNY, N</t>
  </si>
  <si>
    <t>HOFFMAN, J</t>
  </si>
  <si>
    <t>JONES, C</t>
  </si>
  <si>
    <t>KATZ, C</t>
  </si>
  <si>
    <t>KERNS, J</t>
  </si>
  <si>
    <t>LAMZ, T</t>
  </si>
  <si>
    <t>LEWIS, K</t>
  </si>
  <si>
    <t>MALLMANN, C</t>
  </si>
  <si>
    <t>MENDOZA, A</t>
  </si>
  <si>
    <t>MILLER, L</t>
  </si>
  <si>
    <t>MONTEJO, K</t>
  </si>
  <si>
    <t>PASKO, S</t>
  </si>
  <si>
    <t>PEARSON, D</t>
  </si>
  <si>
    <t>RADULESCU, R</t>
  </si>
  <si>
    <t>RODKEY, K</t>
  </si>
  <si>
    <t>SCHUELKE, S</t>
  </si>
  <si>
    <t>SNYDER, S</t>
  </si>
  <si>
    <t>STERBENZ, C</t>
  </si>
  <si>
    <t>URBANSKI, S</t>
  </si>
  <si>
    <t>VROMAN, S</t>
  </si>
  <si>
    <t>WALLACE, C</t>
  </si>
  <si>
    <t>ZBOREK, P</t>
  </si>
  <si>
    <t>BROUGH, T</t>
  </si>
  <si>
    <t>DEAN, R</t>
  </si>
  <si>
    <t>GALLAGHER, T</t>
  </si>
  <si>
    <t>GARCIA HERRERA, J</t>
  </si>
  <si>
    <t>HELMICH, S</t>
  </si>
  <si>
    <t>KELLY, D</t>
  </si>
  <si>
    <t>MOLSEN, P</t>
  </si>
  <si>
    <t>RHODES, D</t>
  </si>
  <si>
    <t>TILLERT, S</t>
  </si>
  <si>
    <t>DAVIS, K</t>
  </si>
  <si>
    <t>LANG, M</t>
  </si>
  <si>
    <t>COBY, C</t>
  </si>
  <si>
    <t>MILETICH-WESTER, D</t>
  </si>
  <si>
    <t>ROGERS, C</t>
  </si>
  <si>
    <t>SABU, S</t>
  </si>
  <si>
    <t>TRACZ, W</t>
  </si>
  <si>
    <t>DREISILKER</t>
  </si>
  <si>
    <t>PADDOCK PUBLICATION INC.</t>
  </si>
  <si>
    <t>GENESIS TECHNOLOGIES</t>
  </si>
  <si>
    <t>NASSP</t>
  </si>
  <si>
    <t>QUAVER ED, INC</t>
  </si>
  <si>
    <t>LAKE COUNTY HEALTH DEPARTMENT</t>
  </si>
  <si>
    <t>TALX UC EXPRESS</t>
  </si>
  <si>
    <t>MAKE MUSIC</t>
  </si>
  <si>
    <t>MIKE'S TOWING, INC. AUTO &amp; TRUCK REPAIR</t>
  </si>
  <si>
    <t>LAKE COUNTY HEALTH DEPT &amp; COMMUNITY HEALTH CE</t>
  </si>
  <si>
    <t>QUADIENT LEASING USA</t>
  </si>
  <si>
    <t>KOONCE, BRANDI</t>
  </si>
  <si>
    <t>NANNY NIKKI MUSIC LLC</t>
  </si>
  <si>
    <t>PRICKETT, TIEG</t>
  </si>
  <si>
    <t>GODADDY.COM</t>
  </si>
  <si>
    <t>IESA</t>
  </si>
  <si>
    <t>MID-WST TRUCKERS ASSOCIATION, INC.</t>
  </si>
  <si>
    <t>ERIKSSON ENGINEERING ASSOCIATES, LTD</t>
  </si>
  <si>
    <t>NCPERS GROUP LIFE INSURANCE</t>
  </si>
  <si>
    <t>ED CLARK PHOTOGRAPHY</t>
  </si>
  <si>
    <t>WOZENCRAFT, ELIZABETH</t>
  </si>
  <si>
    <t>KNAPP, DAWN</t>
  </si>
  <si>
    <t>PDC LABORATORIES, INC.</t>
  </si>
  <si>
    <t>R&amp;G CONSULTANTS</t>
  </si>
  <si>
    <t>ACCURATE BIOMETRICS</t>
  </si>
  <si>
    <t>BULK BOOKSTORE</t>
  </si>
  <si>
    <t>THE NORA PROJECT</t>
  </si>
  <si>
    <t>FOX VALLEY FIRE &amp; SAFETY</t>
  </si>
  <si>
    <t>STERICYCLE</t>
  </si>
  <si>
    <t>SCHULZ, LAUREN</t>
  </si>
  <si>
    <t>NIIPC</t>
  </si>
  <si>
    <t>CRISISGO, INC.</t>
  </si>
  <si>
    <t>RENAISSANCE</t>
  </si>
  <si>
    <t>AUTO-CHLOR SYSTEM</t>
  </si>
  <si>
    <t>BARRETT, DIANE</t>
  </si>
  <si>
    <t>EMPLOYEE BENEFITS CORPORATION</t>
  </si>
  <si>
    <t>MERIDIAN STUDENT PLANNERS</t>
  </si>
  <si>
    <t>CONNECTIONS DAY SCHOOL SOUTH CAMPUS, INC.</t>
  </si>
  <si>
    <t>SCHOOL DATEBOOKS</t>
  </si>
  <si>
    <t>FSS TECHNOLOGIES</t>
  </si>
  <si>
    <t>ZANER-BLOSER, INC</t>
  </si>
  <si>
    <t>SHAW MEDIA</t>
  </si>
  <si>
    <t>JO ANNE C ROLER CURRICULUM CONSULTANT</t>
  </si>
  <si>
    <t>MAHER, KATRINA</t>
  </si>
  <si>
    <t>WAUKEGAN SAFE &amp; LOCK</t>
  </si>
  <si>
    <t>BAJEK, KRISTIN</t>
  </si>
  <si>
    <t>BUVALA, RACHEL</t>
  </si>
  <si>
    <t>FALCONER, LARISA</t>
  </si>
  <si>
    <t>KRAEMER, ZACHERY</t>
  </si>
  <si>
    <t>SOTO, CATHLEEN</t>
  </si>
  <si>
    <t>RAH EQUIPMENT INC</t>
  </si>
  <si>
    <t>TRS-EXCESS SALARY</t>
  </si>
  <si>
    <t>CONNELLY, SEAN</t>
  </si>
  <si>
    <t>JENSEN'S PLUMBING &amp; HEATING INC</t>
  </si>
  <si>
    <t>MICHNIEWICZ, CAITLIN</t>
  </si>
  <si>
    <t>Explorelearning, LLC</t>
  </si>
  <si>
    <t>ALPHA BAKING CO., INC.</t>
  </si>
  <si>
    <t>JW PEPPER AND SON, INC.</t>
  </si>
  <si>
    <t>ORKIN PEST CONTROL</t>
  </si>
  <si>
    <t>CONNECTION'S ACADEMY EAST</t>
  </si>
  <si>
    <t>QUADIENT FINANCE USA, INC</t>
  </si>
  <si>
    <t>AJ GALLAGHER RISK MGMT SVCS PR</t>
  </si>
  <si>
    <t>TEACHERS' RETIREMENT SYSTEM- 1/C</t>
  </si>
  <si>
    <t>COASTAL ENTERPRISES</t>
  </si>
  <si>
    <t>SCHOLASTIC INC.</t>
  </si>
  <si>
    <t>PERSPECTIVES</t>
  </si>
  <si>
    <t>K&amp;M PRINTING</t>
  </si>
  <si>
    <t>BLICK ART MATERIALS</t>
  </si>
  <si>
    <t>SPRINT</t>
  </si>
  <si>
    <t>TELESOLUTIONS CONSULTANTS LLC</t>
  </si>
  <si>
    <t>FORMATIVE PSYCHOLOGY SERVICES</t>
  </si>
  <si>
    <t>PMA SECURITIES LLC</t>
  </si>
  <si>
    <t>JOSTENS INC.</t>
  </si>
  <si>
    <t>ADVOCATE OCCUPATIONAL HEALTH</t>
  </si>
  <si>
    <t>ESSCOE</t>
  </si>
  <si>
    <t>BLACKBOARD CONNECT INC.</t>
  </si>
  <si>
    <t>KRISTIN MASKALUNAS GRAPHIC DESIGN, LLC</t>
  </si>
  <si>
    <t>GRANT BULLDOG BOOSTERS</t>
  </si>
  <si>
    <t>HOME DEPOT CREDIT SERVICES</t>
  </si>
  <si>
    <t>LAKELAND/LARSEN ELEVATOR CORP.</t>
  </si>
  <si>
    <t>ILLINOIS ASSOCIATION OF SCHOOL BOARD</t>
  </si>
  <si>
    <t>FOLLETT EDUCATIONAL SERVICES</t>
  </si>
  <si>
    <t>LEARNING A-Z</t>
  </si>
  <si>
    <t>CONSERV FS-WAUCONDA</t>
  </si>
  <si>
    <t>REICHEL, ANNE</t>
  </si>
  <si>
    <t>RENAISSANCE LEARNING, INC.</t>
  </si>
  <si>
    <t>CURRICULUM ASSOCIATES, LLC</t>
  </si>
  <si>
    <t>AT&amp;T</t>
  </si>
  <si>
    <t>NEW CONNECTIONS ACADEMY</t>
  </si>
  <si>
    <t>DELTA EDUCATION</t>
  </si>
  <si>
    <t>B &amp; F CONSTRUCTION CODE SERVICES, INC.</t>
  </si>
  <si>
    <t>ADLAI E. STEVENSON HIGH SCHOOL DISTRICT 125</t>
  </si>
  <si>
    <t>AT&amp;T GLOBAL SERVICES, INC</t>
  </si>
  <si>
    <t>BR BLEACHERS</t>
  </si>
  <si>
    <t>FRONTLINE TECHNOLOGIES</t>
  </si>
  <si>
    <t>LAKE COUNTY DEPT OF PUBLIC WORKS</t>
  </si>
  <si>
    <t>THOMSON REUTERS</t>
  </si>
  <si>
    <t>ISCORP</t>
  </si>
  <si>
    <t>IDES</t>
  </si>
  <si>
    <t>AFLAC BENEFIT SERVICES</t>
  </si>
  <si>
    <t>MENTA ACADEMY NORTH</t>
  </si>
  <si>
    <t>HIMES, PETRARCA, AND FESTER</t>
  </si>
  <si>
    <t>NCS PEARSON, INC.</t>
  </si>
  <si>
    <t>TEM ENVIRONMENTAL, INC.</t>
  </si>
  <si>
    <t>NORTHWEST EVALUATION ASSOCIATION</t>
  </si>
  <si>
    <t>NICOR GAS</t>
  </si>
  <si>
    <t>THEHOMEDEPOTPRO</t>
  </si>
  <si>
    <t>MENARDS - FOX LAKE</t>
  </si>
  <si>
    <t>VISTA LEARNING</t>
  </si>
  <si>
    <t>TYLER TECHNOLOGIES, INC</t>
  </si>
  <si>
    <t>IMPACT NETWORKING, LLC</t>
  </si>
  <si>
    <t>CENGAGE LEARNING</t>
  </si>
  <si>
    <t>SCHURING &amp; SCHURING, INC</t>
  </si>
  <si>
    <t>NoRedInk</t>
  </si>
  <si>
    <t>ECS MIDWEST, LLC</t>
  </si>
  <si>
    <t>CITICARE SERVICES</t>
  </si>
  <si>
    <t>JOHNSON CONTROLS SECURITY SOLUTIONS</t>
  </si>
  <si>
    <t>GAVIN ASSOCIATION SUPPORT PROFFESSIONALS</t>
  </si>
  <si>
    <t>EVANS, MARSHALL &amp; PEASE, PC</t>
  </si>
  <si>
    <t>MORGAN LI</t>
  </si>
  <si>
    <t>CONNECTIONS DAY SCHOOL</t>
  </si>
  <si>
    <t>WOLD ARCHITECTS AND ENGINEERS</t>
  </si>
  <si>
    <t>AMERICAN BACKFLOW &amp; FIRE PREVENTION</t>
  </si>
  <si>
    <t>MIDWEST TRANSIT EQUIPMENT, INC.</t>
  </si>
  <si>
    <t>WAREHOUSE DIRECT OFFICE PRODUCTS</t>
  </si>
  <si>
    <t>CDW GOVERNMENT</t>
  </si>
  <si>
    <t>IASB</t>
  </si>
  <si>
    <t>AT &amp; T</t>
  </si>
  <si>
    <t>GUARDIAN SALES 7 SUPPLY INC</t>
  </si>
  <si>
    <t>MULTISYSTEM MANAGEMENT COMPANY</t>
  </si>
  <si>
    <t>ST BEDE'S SCHOOL</t>
  </si>
  <si>
    <t>SPEECH PATH SPECIALISTS, LTD</t>
  </si>
  <si>
    <t>HOLIAN ASBESTOS REMOVAL &amp; ENCAPSULATION</t>
  </si>
  <si>
    <t>THE HOME DEPOT PRO</t>
  </si>
  <si>
    <t>CONSTELLATION ENERGY SERVICES (GAS)</t>
  </si>
  <si>
    <t>EXXON MOBIL</t>
  </si>
  <si>
    <t>AHS GLOBAL INC</t>
  </si>
  <si>
    <t>GAVIN SCHOOL DISTRICT FLEXIBLE SPENDING ACCT</t>
  </si>
  <si>
    <t>WISCONSIN DEPT. OF REVENUE</t>
  </si>
  <si>
    <t>CALL ONE</t>
  </si>
  <si>
    <t>LAKESIDE TRANSPORTATION</t>
  </si>
  <si>
    <t>SKYWARD</t>
  </si>
  <si>
    <t>AMAZON CAPITAL SERVICES</t>
  </si>
  <si>
    <t>BIG HOLLOW GRADE SCHOOL</t>
  </si>
  <si>
    <t>GSF Global Cleaning Serivices</t>
  </si>
  <si>
    <t>EDU HEALTHCARE</t>
  </si>
  <si>
    <t>EMPOWER LEARNING LLC</t>
  </si>
  <si>
    <t>GAVIN EDUCATION ASSOCIATION</t>
  </si>
  <si>
    <t>DELTA DENTAL OF ILLINOIS-RISK</t>
  </si>
  <si>
    <t>PMA LEASING, INC.</t>
  </si>
  <si>
    <t>IMAGETEC</t>
  </si>
  <si>
    <t>DELAGE LANDEN</t>
  </si>
  <si>
    <t>R ALLARD CONSULTING INC.</t>
  </si>
  <si>
    <t>BMO HARRIS CORPORATE MASTERCARD</t>
  </si>
  <si>
    <t>CONSTELLATION ENERGY SERVICES (ELECTRIC)</t>
  </si>
  <si>
    <t>GORDON FOOD SERVICE, INC.</t>
  </si>
  <si>
    <t>HODGES, LOIZZI, EISENHAMMER, RODICK, &amp; KOHN</t>
  </si>
  <si>
    <t>VANTAGE POINT CORP</t>
  </si>
  <si>
    <t>TEACHER' HEALTH INSURANCE SECURITY</t>
  </si>
  <si>
    <t>SOLIANT</t>
  </si>
  <si>
    <t>OMNI FINANCIAL GROUP</t>
  </si>
  <si>
    <t>CPS</t>
  </si>
  <si>
    <t>LARSON EQUIPMENT AND FURNITURE COMPANY</t>
  </si>
  <si>
    <t>VANTAGE POINT CORPORATION</t>
  </si>
  <si>
    <t>SANTANDER BANK, N.A.</t>
  </si>
  <si>
    <t>CLIC ISDLAF PLUS COLLECTIVE LIABILITY INSURAN</t>
  </si>
  <si>
    <t>INTERNAL REVENUE SERVICE - FICA</t>
  </si>
  <si>
    <t>INTERNAL REVENUE SERVICE - MEDICARE</t>
  </si>
  <si>
    <t>IL MUNICIPAL RETIREMENT FUND</t>
  </si>
  <si>
    <t>ILLINOIS DEPARTMENT OF REVENUE</t>
  </si>
  <si>
    <t>SEDOL</t>
  </si>
  <si>
    <t>ZIONS BANK</t>
  </si>
  <si>
    <t>TEACHER RETIREMENT SYSTEM</t>
  </si>
  <si>
    <t>INTERNAL REVENUE SERVICE - FEDERAL</t>
  </si>
  <si>
    <t>NIHIP</t>
  </si>
  <si>
    <t>PEPPER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</si>
</sst>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0.0000"/>
    <numFmt numFmtId="165" formatCode="0#\-###\-####\-##"/>
    <numFmt numFmtId="166" formatCode="[$-409]mmmm\ d\,\ yyyy;@"/>
    <numFmt numFmtId="167" formatCode="#,##0.000000_);[Red]\(#,##0.000000\)"/>
  </numFmts>
  <fonts count="49" x14ac:knownFonts="1">
    <font>
      <sz val="10"/>
      <name val="Arial"/>
    </font>
    <font>
      <sz val="10"/>
      <name val="MS Sans Serif"/>
      <family val="2"/>
    </font>
    <font>
      <sz val="8"/>
      <name val="Arial"/>
      <family val="2"/>
    </font>
    <font>
      <sz val="8"/>
      <name val="Arial"/>
      <family val="2"/>
    </font>
    <font>
      <u/>
      <sz val="10"/>
      <color indexed="12"/>
      <name val="Arial"/>
      <family val="2"/>
    </font>
    <font>
      <i/>
      <sz val="8"/>
      <name val="Arial"/>
      <family val="2"/>
    </font>
    <font>
      <b/>
      <sz val="8"/>
      <name val="Arial"/>
      <family val="2"/>
    </font>
    <font>
      <b/>
      <u/>
      <sz val="8"/>
      <name val="Arial"/>
      <family val="2"/>
    </font>
    <font>
      <i/>
      <sz val="8"/>
      <name val="Arial"/>
      <family val="2"/>
    </font>
    <font>
      <u/>
      <sz val="8"/>
      <name val="Arial"/>
      <family val="2"/>
    </font>
    <font>
      <sz val="8"/>
      <color indexed="10"/>
      <name val="Arial"/>
      <family val="2"/>
    </font>
    <font>
      <b/>
      <sz val="9"/>
      <name val="Arial"/>
      <family val="2"/>
    </font>
    <font>
      <sz val="9"/>
      <name val="Arial"/>
      <family val="2"/>
    </font>
    <font>
      <sz val="10"/>
      <name val="Arial"/>
      <family val="2"/>
    </font>
    <font>
      <b/>
      <sz val="11"/>
      <name val="Arial"/>
      <family val="2"/>
    </font>
    <font>
      <b/>
      <u/>
      <sz val="9"/>
      <name val="Arial"/>
      <family val="2"/>
    </font>
    <font>
      <b/>
      <sz val="8"/>
      <name val="Arial"/>
      <family val="2"/>
    </font>
    <font>
      <b/>
      <sz val="10"/>
      <name val="Arial"/>
      <family val="2"/>
    </font>
    <font>
      <sz val="8"/>
      <color indexed="81"/>
      <name val="Tahoma"/>
      <family val="2"/>
    </font>
    <font>
      <b/>
      <sz val="8"/>
      <color indexed="81"/>
      <name val="Tahoma"/>
      <family val="2"/>
    </font>
    <font>
      <b/>
      <sz val="8"/>
      <color indexed="81"/>
      <name val="Arial"/>
      <family val="2"/>
    </font>
    <font>
      <vertAlign val="superscript"/>
      <sz val="10"/>
      <name val="Arial"/>
      <family val="2"/>
    </font>
    <font>
      <vertAlign val="superscript"/>
      <sz val="10"/>
      <name val="Arial"/>
      <family val="2"/>
    </font>
    <font>
      <vertAlign val="superscript"/>
      <sz val="10"/>
      <color indexed="81"/>
      <name val="Tahoma"/>
      <family val="2"/>
    </font>
    <font>
      <i/>
      <sz val="10"/>
      <name val="Arial"/>
      <family val="2"/>
    </font>
    <font>
      <i/>
      <sz val="9"/>
      <name val="Arial"/>
      <family val="2"/>
    </font>
    <font>
      <b/>
      <u/>
      <sz val="10"/>
      <name val="Arial"/>
      <family val="2"/>
    </font>
    <font>
      <sz val="8"/>
      <color indexed="9"/>
      <name val="Arial"/>
      <family val="2"/>
    </font>
    <font>
      <i/>
      <sz val="9"/>
      <color indexed="10"/>
      <name val="Arial"/>
      <family val="2"/>
    </font>
    <font>
      <b/>
      <i/>
      <sz val="9"/>
      <color indexed="10"/>
      <name val="Arial"/>
      <family val="2"/>
    </font>
    <font>
      <b/>
      <i/>
      <sz val="10"/>
      <color indexed="10"/>
      <name val="Arial"/>
      <family val="2"/>
    </font>
    <font>
      <sz val="10"/>
      <color indexed="8"/>
      <name val="Arial"/>
      <family val="2"/>
    </font>
    <font>
      <b/>
      <sz val="10"/>
      <color indexed="8"/>
      <name val="Arial"/>
      <family val="2"/>
    </font>
    <font>
      <b/>
      <sz val="9"/>
      <name val="Arial"/>
      <family val="2"/>
    </font>
    <font>
      <sz val="9"/>
      <name val="Arial"/>
      <family val="2"/>
    </font>
    <font>
      <sz val="10"/>
      <name val="Arial"/>
      <family val="2"/>
    </font>
    <font>
      <b/>
      <i/>
      <sz val="10"/>
      <color rgb="FFFF0000"/>
      <name val="Arial"/>
      <family val="2"/>
    </font>
    <font>
      <sz val="9"/>
      <color indexed="81"/>
      <name val="Tahoma"/>
      <family val="2"/>
    </font>
    <font>
      <b/>
      <sz val="9"/>
      <color indexed="81"/>
      <name val="Tahoma"/>
      <family val="2"/>
    </font>
    <font>
      <b/>
      <sz val="15"/>
      <name val="Arial"/>
      <family val="2"/>
    </font>
    <font>
      <b/>
      <sz val="12"/>
      <name val="Arial"/>
      <family val="2"/>
    </font>
    <font>
      <sz val="12"/>
      <name val="Arial"/>
      <family val="2"/>
    </font>
    <font>
      <sz val="10"/>
      <color rgb="FFFF0000"/>
      <name val="Arial"/>
      <family val="2"/>
    </font>
    <font>
      <b/>
      <sz val="15"/>
      <color rgb="FFFF0000"/>
      <name val="Arial"/>
      <family val="2"/>
    </font>
    <font>
      <b/>
      <sz val="13.5"/>
      <color rgb="FFFF0000"/>
      <name val="Arial"/>
      <family val="2"/>
    </font>
    <font>
      <u/>
      <sz val="8"/>
      <color indexed="12"/>
      <name val="Arial"/>
      <family val="2"/>
    </font>
    <font>
      <b/>
      <sz val="8"/>
      <color rgb="FFFF0000"/>
      <name val="Arial"/>
      <family val="2"/>
    </font>
    <font>
      <sz val="10"/>
      <name val="Arial"/>
    </font>
    <font>
      <sz val="9"/>
      <name val="Calibri"/>
      <family val="2"/>
      <scheme val="minor"/>
    </font>
  </fonts>
  <fills count="9">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theme="0" tint="-0.14999847407452621"/>
        <bgColor indexed="64"/>
      </patternFill>
    </fill>
    <fill>
      <patternFill patternType="solid">
        <fgColor rgb="FFFFFFCC"/>
        <bgColor indexed="64"/>
      </patternFill>
    </fill>
  </fills>
  <borders count="62">
    <border>
      <left/>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right style="thin">
        <color indexed="55"/>
      </right>
      <top/>
      <bottom/>
      <diagonal/>
    </border>
    <border>
      <left style="thin">
        <color indexed="55"/>
      </left>
      <right/>
      <top style="thin">
        <color indexed="55"/>
      </top>
      <bottom style="thin">
        <color indexed="55"/>
      </bottom>
      <diagonal/>
    </border>
    <border>
      <left style="thin">
        <color indexed="55"/>
      </left>
      <right/>
      <top/>
      <bottom/>
      <diagonal/>
    </border>
    <border>
      <left/>
      <right/>
      <top style="thin">
        <color indexed="55"/>
      </top>
      <bottom/>
      <diagonal/>
    </border>
    <border>
      <left style="thin">
        <color indexed="55"/>
      </left>
      <right style="thin">
        <color indexed="55"/>
      </right>
      <top style="thin">
        <color indexed="55"/>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bottom style="thin">
        <color indexed="55"/>
      </bottom>
      <diagonal/>
    </border>
    <border>
      <left/>
      <right style="thin">
        <color indexed="55"/>
      </right>
      <top/>
      <bottom style="thin">
        <color indexed="55"/>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double">
        <color indexed="55"/>
      </bottom>
      <diagonal/>
    </border>
    <border>
      <left style="thin">
        <color indexed="55"/>
      </left>
      <right style="thin">
        <color indexed="55"/>
      </right>
      <top/>
      <bottom style="thin">
        <color indexed="55"/>
      </bottom>
      <diagonal/>
    </border>
    <border>
      <left style="thin">
        <color indexed="55"/>
      </left>
      <right style="thin">
        <color indexed="55"/>
      </right>
      <top/>
      <bottom style="double">
        <color indexed="55"/>
      </bottom>
      <diagonal/>
    </border>
    <border>
      <left style="thin">
        <color indexed="55"/>
      </left>
      <right/>
      <top style="thin">
        <color indexed="55"/>
      </top>
      <bottom style="double">
        <color indexed="55"/>
      </bottom>
      <diagonal/>
    </border>
    <border>
      <left/>
      <right style="thin">
        <color indexed="55"/>
      </right>
      <top style="thin">
        <color indexed="55"/>
      </top>
      <bottom style="double">
        <color indexed="55"/>
      </bottom>
      <diagonal/>
    </border>
    <border>
      <left style="thin">
        <color indexed="55"/>
      </left>
      <right/>
      <top style="double">
        <color indexed="55"/>
      </top>
      <bottom style="double">
        <color indexed="55"/>
      </bottom>
      <diagonal/>
    </border>
    <border>
      <left/>
      <right style="thin">
        <color indexed="55"/>
      </right>
      <top style="double">
        <color indexed="55"/>
      </top>
      <bottom style="double">
        <color indexed="55"/>
      </bottom>
      <diagonal/>
    </border>
    <border>
      <left/>
      <right/>
      <top style="thin">
        <color indexed="55"/>
      </top>
      <bottom style="double">
        <color indexed="55"/>
      </bottom>
      <diagonal/>
    </border>
    <border>
      <left style="thin">
        <color indexed="55"/>
      </left>
      <right/>
      <top/>
      <bottom style="thin">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right style="thin">
        <color indexed="55"/>
      </right>
      <top style="double">
        <color indexed="55"/>
      </top>
      <bottom style="thin">
        <color indexed="55"/>
      </bottom>
      <diagonal/>
    </border>
    <border>
      <left style="thin">
        <color indexed="22"/>
      </left>
      <right style="thin">
        <color indexed="22"/>
      </right>
      <top style="dashed">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style="dashed">
        <color indexed="22"/>
      </bottom>
      <diagonal/>
    </border>
    <border>
      <left style="thin">
        <color indexed="22"/>
      </left>
      <right style="thin">
        <color indexed="22"/>
      </right>
      <top style="thin">
        <color indexed="22"/>
      </top>
      <bottom/>
      <diagonal/>
    </border>
    <border>
      <left style="thin">
        <color indexed="55"/>
      </left>
      <right style="thin">
        <color indexed="55"/>
      </right>
      <top style="double">
        <color indexed="55"/>
      </top>
      <bottom style="thin">
        <color indexed="55"/>
      </bottom>
      <diagonal/>
    </border>
    <border>
      <left style="thin">
        <color indexed="64"/>
      </left>
      <right style="thin">
        <color indexed="64"/>
      </right>
      <top style="thin">
        <color indexed="64"/>
      </top>
      <bottom style="thin">
        <color indexed="64"/>
      </bottom>
      <diagonal/>
    </border>
    <border>
      <left style="thin">
        <color indexed="55"/>
      </left>
      <right style="dotted">
        <color indexed="55"/>
      </right>
      <top style="thin">
        <color indexed="55"/>
      </top>
      <bottom/>
      <diagonal/>
    </border>
    <border>
      <left style="dotted">
        <color indexed="55"/>
      </left>
      <right style="thin">
        <color indexed="55"/>
      </right>
      <top style="thin">
        <color indexed="55"/>
      </top>
      <bottom/>
      <diagonal/>
    </border>
    <border>
      <left/>
      <right/>
      <top style="medium">
        <color indexed="55"/>
      </top>
      <bottom/>
      <diagonal/>
    </border>
    <border>
      <left/>
      <right/>
      <top/>
      <bottom style="medium">
        <color indexed="55"/>
      </bottom>
      <diagonal/>
    </border>
    <border>
      <left style="medium">
        <color indexed="55"/>
      </left>
      <right style="thin">
        <color indexed="55"/>
      </right>
      <top style="medium">
        <color indexed="55"/>
      </top>
      <bottom/>
      <diagonal/>
    </border>
    <border>
      <left/>
      <right style="thin">
        <color indexed="55"/>
      </right>
      <top style="medium">
        <color indexed="55"/>
      </top>
      <bottom/>
      <diagonal/>
    </border>
    <border>
      <left style="thin">
        <color indexed="55"/>
      </left>
      <right style="thin">
        <color indexed="55"/>
      </right>
      <top style="medium">
        <color indexed="55"/>
      </top>
      <bottom/>
      <diagonal/>
    </border>
    <border>
      <left style="medium">
        <color indexed="55"/>
      </left>
      <right style="thin">
        <color indexed="55"/>
      </right>
      <top/>
      <bottom/>
      <diagonal/>
    </border>
    <border>
      <left/>
      <right/>
      <top style="double">
        <color indexed="55"/>
      </top>
      <bottom/>
      <diagonal/>
    </border>
    <border>
      <left/>
      <right/>
      <top style="double">
        <color indexed="55"/>
      </top>
      <bottom style="double">
        <color indexed="55"/>
      </bottom>
      <diagonal/>
    </border>
    <border>
      <left style="dotted">
        <color theme="0" tint="-0.34998626667073579"/>
      </left>
      <right style="thin">
        <color theme="0" tint="-0.34998626667073579"/>
      </right>
      <top style="thin">
        <color theme="0" tint="-0.34998626667073579"/>
      </top>
      <bottom/>
      <diagonal/>
    </border>
    <border>
      <left style="dotted">
        <color theme="0" tint="-0.34998626667073579"/>
      </left>
      <right style="thin">
        <color theme="0" tint="-0.34998626667073579"/>
      </right>
      <top/>
      <bottom/>
      <diagonal/>
    </border>
    <border>
      <left style="dotted">
        <color theme="0" tint="-0.34998626667073579"/>
      </left>
      <right style="thin">
        <color theme="0" tint="-0.34998626667073579"/>
      </right>
      <top/>
      <bottom style="thin">
        <color theme="0" tint="-0.34998626667073579"/>
      </bottom>
      <diagonal/>
    </border>
    <border>
      <left style="thin">
        <color theme="0" tint="-0.34998626667073579"/>
      </left>
      <right style="dotted">
        <color theme="0" tint="-0.34998626667073579"/>
      </right>
      <top style="thin">
        <color theme="0" tint="-0.34998626667073579"/>
      </top>
      <bottom/>
      <diagonal/>
    </border>
    <border>
      <left style="thin">
        <color theme="0" tint="-0.34998626667073579"/>
      </left>
      <right style="dotted">
        <color theme="0" tint="-0.34998626667073579"/>
      </right>
      <top/>
      <bottom/>
      <diagonal/>
    </border>
    <border>
      <left style="thin">
        <color theme="0" tint="-0.34998626667073579"/>
      </left>
      <right style="dotted">
        <color theme="0" tint="-0.34998626667073579"/>
      </right>
      <top/>
      <bottom style="thin">
        <color theme="0" tint="-0.34998626667073579"/>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55"/>
      </left>
      <right/>
      <top/>
      <bottom/>
      <diagonal/>
    </border>
    <border>
      <left style="medium">
        <color indexed="55"/>
      </left>
      <right/>
      <top/>
      <bottom style="double">
        <color indexed="55"/>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s>
  <cellStyleXfs count="8">
    <xf numFmtId="0" fontId="0" fillId="0" borderId="0"/>
    <xf numFmtId="0" fontId="4" fillId="0" borderId="0" applyNumberFormat="0" applyFill="0" applyBorder="0" applyAlignment="0" applyProtection="0">
      <alignment vertical="top"/>
      <protection locked="0"/>
    </xf>
    <xf numFmtId="0" fontId="35" fillId="0" borderId="0"/>
    <xf numFmtId="0" fontId="1" fillId="0" borderId="0"/>
    <xf numFmtId="0" fontId="1" fillId="0" borderId="0"/>
    <xf numFmtId="0" fontId="1" fillId="0" borderId="0"/>
    <xf numFmtId="0" fontId="1" fillId="0" borderId="0"/>
    <xf numFmtId="44" fontId="47" fillId="0" borderId="0" applyFont="0" applyFill="0" applyBorder="0" applyAlignment="0" applyProtection="0"/>
  </cellStyleXfs>
  <cellXfs count="415">
    <xf numFmtId="0" fontId="0" fillId="0" borderId="0" xfId="0"/>
    <xf numFmtId="0" fontId="2" fillId="0" borderId="0" xfId="0" applyFont="1" applyBorder="1" applyAlignment="1" applyProtection="1">
      <alignment vertical="center"/>
    </xf>
    <xf numFmtId="0" fontId="2" fillId="0" borderId="1" xfId="0" applyFont="1" applyBorder="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Alignment="1" applyProtection="1">
      <alignment horizontal="centerContinuous" vertical="center"/>
    </xf>
    <xf numFmtId="0" fontId="2" fillId="0" borderId="0" xfId="0" applyFont="1" applyAlignment="1" applyProtection="1">
      <alignment vertical="center"/>
    </xf>
    <xf numFmtId="0" fontId="2" fillId="0" borderId="0" xfId="0" applyFont="1" applyAlignment="1" applyProtection="1">
      <alignment horizontal="right" vertical="center"/>
    </xf>
    <xf numFmtId="0" fontId="2" fillId="0" borderId="0" xfId="0" applyFont="1" applyAlignment="1" applyProtection="1">
      <alignment horizontal="left" vertical="center"/>
    </xf>
    <xf numFmtId="0" fontId="2" fillId="0" borderId="0" xfId="0" applyFont="1" applyBorder="1" applyAlignment="1" applyProtection="1">
      <alignment horizontal="left" vertical="center"/>
    </xf>
    <xf numFmtId="0" fontId="2" fillId="0" borderId="2" xfId="0" applyFont="1" applyBorder="1" applyAlignment="1" applyProtection="1">
      <alignment horizontal="left" vertical="center" wrapText="1"/>
    </xf>
    <xf numFmtId="0" fontId="2" fillId="0" borderId="3" xfId="0" applyFont="1" applyBorder="1" applyAlignment="1" applyProtection="1">
      <alignment horizontal="centerContinuous" vertical="center"/>
    </xf>
    <xf numFmtId="0" fontId="2" fillId="0" borderId="4" xfId="0" applyFont="1" applyBorder="1" applyAlignment="1" applyProtection="1">
      <alignment horizontal="left" vertical="center"/>
    </xf>
    <xf numFmtId="3" fontId="2" fillId="0" borderId="4"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left" vertical="center" indent="2"/>
    </xf>
    <xf numFmtId="0" fontId="2" fillId="0" borderId="5" xfId="0" applyFont="1" applyFill="1" applyBorder="1" applyAlignment="1" applyProtection="1">
      <alignment horizontal="center" vertical="center" wrapText="1"/>
    </xf>
    <xf numFmtId="3" fontId="2" fillId="0" borderId="0" xfId="0" applyNumberFormat="1" applyFont="1" applyBorder="1" applyAlignment="1" applyProtection="1">
      <alignment horizontal="left" vertical="center"/>
    </xf>
    <xf numFmtId="0" fontId="2" fillId="0" borderId="0" xfId="0" applyFont="1" applyAlignment="1" applyProtection="1">
      <alignment horizontal="center" vertical="center"/>
    </xf>
    <xf numFmtId="0" fontId="2" fillId="0" borderId="0" xfId="0" applyFont="1" applyProtection="1"/>
    <xf numFmtId="38" fontId="2" fillId="0" borderId="5" xfId="0" applyNumberFormat="1" applyFont="1" applyFill="1" applyBorder="1" applyAlignment="1" applyProtection="1">
      <alignment horizontal="center" vertical="center"/>
    </xf>
    <xf numFmtId="38" fontId="2" fillId="0" borderId="0" xfId="0" applyNumberFormat="1" applyFont="1" applyFill="1" applyBorder="1" applyAlignment="1" applyProtection="1">
      <alignment horizontal="center" vertical="center"/>
    </xf>
    <xf numFmtId="38" fontId="2" fillId="0" borderId="0" xfId="0" applyNumberFormat="1" applyFont="1" applyBorder="1" applyAlignment="1" applyProtection="1">
      <alignment horizontal="center" vertical="center"/>
    </xf>
    <xf numFmtId="164" fontId="2" fillId="0" borderId="0" xfId="0" applyNumberFormat="1" applyFont="1" applyBorder="1" applyAlignment="1" applyProtection="1">
      <alignment horizontal="center" vertical="center"/>
    </xf>
    <xf numFmtId="0" fontId="9" fillId="0" borderId="0" xfId="0" applyFont="1" applyProtection="1"/>
    <xf numFmtId="38" fontId="2" fillId="0" borderId="0" xfId="0" applyNumberFormat="1" applyFont="1" applyBorder="1" applyAlignment="1" applyProtection="1">
      <alignment horizontal="left" vertical="center" indent="4"/>
    </xf>
    <xf numFmtId="0" fontId="2" fillId="0" borderId="0" xfId="0" applyFont="1" applyBorder="1" applyAlignment="1" applyProtection="1">
      <alignment vertical="center" wrapText="1"/>
    </xf>
    <xf numFmtId="0" fontId="2" fillId="0" borderId="0" xfId="0" applyFont="1" applyAlignment="1" applyProtection="1">
      <alignment wrapText="1"/>
    </xf>
    <xf numFmtId="0" fontId="2" fillId="0" borderId="0" xfId="0" applyFont="1" applyAlignment="1" applyProtection="1"/>
    <xf numFmtId="0" fontId="2" fillId="0" borderId="6" xfId="3" applyFont="1" applyBorder="1" applyAlignment="1">
      <alignment horizontal="left" vertical="center" wrapText="1"/>
    </xf>
    <xf numFmtId="0" fontId="2" fillId="0" borderId="7" xfId="3" applyFont="1" applyBorder="1" applyAlignment="1">
      <alignment horizontal="center" vertical="center"/>
    </xf>
    <xf numFmtId="0" fontId="2" fillId="0" borderId="0" xfId="3" applyFont="1" applyBorder="1"/>
    <xf numFmtId="38" fontId="2" fillId="2" borderId="1" xfId="3" applyNumberFormat="1" applyFont="1" applyFill="1" applyBorder="1" applyAlignment="1">
      <alignment horizontal="left" vertical="top"/>
    </xf>
    <xf numFmtId="38" fontId="2" fillId="2" borderId="1" xfId="3" applyNumberFormat="1" applyFont="1" applyFill="1" applyBorder="1" applyAlignment="1">
      <alignment horizontal="right" vertical="top"/>
    </xf>
    <xf numFmtId="0" fontId="2" fillId="0" borderId="0" xfId="3" applyFont="1" applyFill="1" applyBorder="1" applyAlignment="1">
      <alignment vertical="top" wrapText="1"/>
    </xf>
    <xf numFmtId="0" fontId="2" fillId="0" borderId="8" xfId="3" applyFont="1" applyBorder="1" applyAlignment="1">
      <alignment vertical="center" wrapText="1"/>
    </xf>
    <xf numFmtId="0" fontId="2" fillId="0" borderId="1" xfId="3" applyFont="1" applyBorder="1" applyAlignment="1">
      <alignment vertical="center" wrapText="1"/>
    </xf>
    <xf numFmtId="0" fontId="2" fillId="0" borderId="0" xfId="3" applyFont="1" applyBorder="1" applyAlignment="1">
      <alignment vertical="top" wrapText="1"/>
    </xf>
    <xf numFmtId="0" fontId="2" fillId="0" borderId="8" xfId="3" applyFont="1" applyBorder="1" applyAlignment="1">
      <alignment horizontal="left" vertical="center" wrapText="1"/>
    </xf>
    <xf numFmtId="0" fontId="2" fillId="0" borderId="1" xfId="3" applyFont="1" applyBorder="1" applyAlignment="1">
      <alignment horizontal="center" vertical="center" wrapText="1"/>
    </xf>
    <xf numFmtId="0" fontId="2" fillId="0" borderId="8" xfId="3" applyFont="1" applyBorder="1" applyAlignment="1">
      <alignment horizontal="left" vertical="center"/>
    </xf>
    <xf numFmtId="0" fontId="2" fillId="0" borderId="1" xfId="3" applyFont="1" applyBorder="1" applyAlignment="1">
      <alignment horizontal="center" vertical="center"/>
    </xf>
    <xf numFmtId="0" fontId="2" fillId="0" borderId="8" xfId="3" applyFont="1" applyBorder="1" applyAlignment="1">
      <alignment vertical="center"/>
    </xf>
    <xf numFmtId="0" fontId="2" fillId="0" borderId="0" xfId="4" applyFont="1" applyBorder="1" applyAlignment="1">
      <alignment vertical="center" wrapText="1"/>
    </xf>
    <xf numFmtId="0" fontId="2" fillId="0" borderId="8" xfId="4" applyFont="1" applyBorder="1" applyAlignment="1">
      <alignment vertical="center" wrapText="1"/>
    </xf>
    <xf numFmtId="0" fontId="2" fillId="0" borderId="1" xfId="4" applyFont="1" applyBorder="1" applyAlignment="1">
      <alignment horizontal="center" vertical="center" wrapText="1"/>
    </xf>
    <xf numFmtId="0" fontId="2" fillId="0" borderId="8" xfId="4" applyFont="1" applyBorder="1" applyAlignment="1">
      <alignment horizontal="left" vertical="center" wrapText="1"/>
    </xf>
    <xf numFmtId="0" fontId="2" fillId="0" borderId="8" xfId="4" applyFont="1" applyBorder="1" applyAlignment="1">
      <alignment vertical="center"/>
    </xf>
    <xf numFmtId="0" fontId="2" fillId="0" borderId="1" xfId="4" applyFont="1" applyBorder="1" applyAlignment="1">
      <alignment horizontal="center" vertical="center"/>
    </xf>
    <xf numFmtId="0" fontId="2" fillId="0" borderId="9" xfId="6" applyFont="1" applyBorder="1" applyAlignment="1">
      <alignment horizontal="center" vertical="center"/>
    </xf>
    <xf numFmtId="0" fontId="10" fillId="0" borderId="0" xfId="3" applyFont="1" applyBorder="1"/>
    <xf numFmtId="3" fontId="2" fillId="0" borderId="0" xfId="3" applyNumberFormat="1" applyFont="1" applyBorder="1"/>
    <xf numFmtId="0" fontId="15" fillId="0" borderId="0" xfId="0" applyFont="1" applyBorder="1" applyAlignment="1" applyProtection="1">
      <alignment horizontal="left" vertical="center"/>
    </xf>
    <xf numFmtId="0" fontId="3" fillId="0" borderId="3" xfId="0" applyFont="1" applyBorder="1" applyAlignment="1" applyProtection="1">
      <alignment vertical="center"/>
    </xf>
    <xf numFmtId="0" fontId="2" fillId="0" borderId="9" xfId="0" applyFont="1" applyBorder="1" applyAlignment="1" applyProtection="1">
      <alignment vertical="center"/>
    </xf>
    <xf numFmtId="0" fontId="2" fillId="0" borderId="9" xfId="0" applyFont="1" applyBorder="1" applyAlignment="1" applyProtection="1">
      <alignment vertical="center" wrapText="1"/>
    </xf>
    <xf numFmtId="0" fontId="5" fillId="0" borderId="0" xfId="0" applyFont="1" applyBorder="1" applyAlignment="1" applyProtection="1">
      <alignment horizontal="left" vertical="center"/>
    </xf>
    <xf numFmtId="0" fontId="3" fillId="0" borderId="4" xfId="0" applyFont="1" applyBorder="1" applyAlignment="1" applyProtection="1">
      <alignment vertical="center"/>
    </xf>
    <xf numFmtId="0" fontId="3" fillId="0" borderId="9" xfId="0" applyFont="1" applyBorder="1" applyAlignment="1" applyProtection="1">
      <alignment vertical="center"/>
    </xf>
    <xf numFmtId="0" fontId="3" fillId="0" borderId="0" xfId="0" applyFont="1" applyBorder="1" applyAlignment="1">
      <alignment horizontal="left" vertical="center"/>
    </xf>
    <xf numFmtId="0" fontId="16" fillId="0" borderId="0" xfId="0" applyFont="1" applyBorder="1" applyAlignment="1" applyProtection="1">
      <alignment horizontal="left" vertical="center"/>
    </xf>
    <xf numFmtId="0" fontId="2" fillId="0" borderId="4" xfId="0" applyFont="1" applyBorder="1" applyAlignment="1" applyProtection="1">
      <alignment vertical="center"/>
    </xf>
    <xf numFmtId="0" fontId="2" fillId="0" borderId="4" xfId="0" applyFont="1" applyBorder="1" applyAlignment="1" applyProtection="1">
      <alignment vertical="center" wrapText="1"/>
    </xf>
    <xf numFmtId="0" fontId="2" fillId="0" borderId="9" xfId="0" applyFont="1" applyBorder="1" applyAlignment="1" applyProtection="1">
      <alignment horizontal="left" vertical="center"/>
    </xf>
    <xf numFmtId="0" fontId="13" fillId="0" borderId="0" xfId="0" applyFont="1" applyBorder="1" applyAlignment="1">
      <alignment horizontal="left" vertical="center"/>
    </xf>
    <xf numFmtId="0" fontId="7" fillId="0" borderId="0" xfId="0" applyFont="1" applyBorder="1" applyAlignment="1" applyProtection="1">
      <alignment horizontal="left"/>
    </xf>
    <xf numFmtId="164" fontId="2" fillId="0" borderId="4" xfId="0" applyNumberFormat="1" applyFont="1" applyBorder="1" applyAlignment="1" applyProtection="1">
      <alignment horizontal="left" vertical="center"/>
    </xf>
    <xf numFmtId="3" fontId="2" fillId="0" borderId="9" xfId="0" applyNumberFormat="1" applyFont="1" applyBorder="1" applyAlignment="1" applyProtection="1">
      <alignment horizontal="left" vertical="center"/>
    </xf>
    <xf numFmtId="164" fontId="2" fillId="0" borderId="9" xfId="0" applyNumberFormat="1" applyFont="1" applyBorder="1" applyAlignment="1" applyProtection="1">
      <alignment horizontal="left" vertical="center"/>
    </xf>
    <xf numFmtId="0" fontId="6" fillId="0" borderId="4" xfId="0" applyFont="1" applyBorder="1" applyAlignment="1" applyProtection="1">
      <alignment horizontal="left" vertical="center"/>
    </xf>
    <xf numFmtId="0" fontId="6" fillId="0" borderId="9" xfId="0" applyFont="1" applyBorder="1" applyAlignment="1" applyProtection="1">
      <alignment horizontal="left" vertical="center"/>
    </xf>
    <xf numFmtId="0" fontId="2" fillId="0" borderId="0" xfId="0" applyFont="1" applyAlignment="1" applyProtection="1">
      <alignment horizontal="right"/>
    </xf>
    <xf numFmtId="0" fontId="3" fillId="0" borderId="0" xfId="0" applyFont="1" applyAlignment="1" applyProtection="1">
      <alignment horizontal="right"/>
    </xf>
    <xf numFmtId="0" fontId="2" fillId="0" borderId="0" xfId="3" applyFont="1" applyFill="1" applyBorder="1"/>
    <xf numFmtId="0" fontId="2" fillId="0" borderId="10" xfId="0" applyFont="1" applyBorder="1" applyAlignment="1" applyProtection="1">
      <alignment vertical="center"/>
    </xf>
    <xf numFmtId="0" fontId="2" fillId="0" borderId="10" xfId="0" applyFont="1" applyBorder="1" applyAlignment="1" applyProtection="1">
      <alignment horizontal="left" vertical="center" indent="10"/>
    </xf>
    <xf numFmtId="0" fontId="2" fillId="0" borderId="0" xfId="0" applyFont="1" applyBorder="1" applyAlignment="1" applyProtection="1">
      <alignment horizontal="center" vertical="top"/>
    </xf>
    <xf numFmtId="37" fontId="2" fillId="0" borderId="0" xfId="0" applyNumberFormat="1" applyFont="1" applyBorder="1" applyAlignment="1" applyProtection="1">
      <alignment horizontal="right"/>
    </xf>
    <xf numFmtId="37" fontId="8" fillId="0" borderId="0" xfId="0" applyNumberFormat="1" applyFont="1" applyBorder="1" applyAlignment="1" applyProtection="1">
      <alignment horizontal="center"/>
    </xf>
    <xf numFmtId="0" fontId="0" fillId="0" borderId="0" xfId="0" applyProtection="1">
      <protection locked="0"/>
    </xf>
    <xf numFmtId="0" fontId="0" fillId="0" borderId="0" xfId="0" applyBorder="1" applyProtection="1">
      <protection locked="0"/>
    </xf>
    <xf numFmtId="0" fontId="24" fillId="0" borderId="0" xfId="0" applyFont="1" applyProtection="1">
      <protection locked="0"/>
    </xf>
    <xf numFmtId="0" fontId="26" fillId="0" borderId="0" xfId="0" applyFont="1" applyAlignment="1" applyProtection="1">
      <alignment horizontal="left" vertical="center"/>
      <protection locked="0"/>
    </xf>
    <xf numFmtId="0" fontId="17" fillId="0" borderId="0" xfId="0" applyFont="1" applyProtection="1">
      <protection locked="0"/>
    </xf>
    <xf numFmtId="165" fontId="17" fillId="0" borderId="0" xfId="0" applyNumberFormat="1" applyFont="1" applyAlignment="1" applyProtection="1">
      <alignment horizontal="left" vertical="center"/>
      <protection locked="0"/>
    </xf>
    <xf numFmtId="0" fontId="0" fillId="0" borderId="0" xfId="0" applyAlignment="1" applyProtection="1">
      <alignment horizontal="center"/>
      <protection locked="0"/>
    </xf>
    <xf numFmtId="0" fontId="2" fillId="0" borderId="0" xfId="0" applyFont="1" applyProtection="1">
      <protection locked="0"/>
    </xf>
    <xf numFmtId="38" fontId="27" fillId="0" borderId="0" xfId="0" applyNumberFormat="1" applyFont="1" applyAlignment="1" applyProtection="1">
      <alignment horizontal="right" vertical="center"/>
    </xf>
    <xf numFmtId="3" fontId="27" fillId="0" borderId="0" xfId="0" applyNumberFormat="1" applyFont="1" applyAlignment="1" applyProtection="1">
      <alignment horizontal="right" vertical="center"/>
    </xf>
    <xf numFmtId="0" fontId="28" fillId="0" borderId="0" xfId="0" applyFont="1" applyProtection="1">
      <protection locked="0"/>
    </xf>
    <xf numFmtId="0" fontId="24" fillId="0" borderId="0" xfId="0" applyFont="1" applyProtection="1"/>
    <xf numFmtId="0" fontId="0" fillId="0" borderId="0" xfId="0" applyProtection="1"/>
    <xf numFmtId="0" fontId="12" fillId="0" borderId="0" xfId="0" applyFont="1" applyAlignment="1" applyProtection="1">
      <alignment horizontal="left" vertical="center" wrapText="1"/>
    </xf>
    <xf numFmtId="0" fontId="12" fillId="0" borderId="0" xfId="0" applyFont="1" applyBorder="1" applyAlignment="1" applyProtection="1">
      <alignment horizontal="left" vertical="center" wrapText="1"/>
    </xf>
    <xf numFmtId="0" fontId="5" fillId="0" borderId="0" xfId="0" applyFont="1" applyAlignment="1" applyProtection="1">
      <alignment horizontal="left" vertical="top"/>
    </xf>
    <xf numFmtId="0" fontId="5" fillId="0" borderId="0" xfId="0" applyFont="1" applyAlignment="1" applyProtection="1">
      <alignment horizontal="center" vertical="top"/>
    </xf>
    <xf numFmtId="0" fontId="12" fillId="0" borderId="0" xfId="0" applyFont="1" applyAlignment="1" applyProtection="1">
      <alignment horizontal="left"/>
    </xf>
    <xf numFmtId="0" fontId="7" fillId="0" borderId="0" xfId="0" applyFont="1" applyAlignment="1" applyProtection="1">
      <alignment horizontal="left"/>
    </xf>
    <xf numFmtId="0" fontId="2" fillId="0" borderId="0" xfId="0" applyFont="1" applyAlignment="1" applyProtection="1">
      <alignment horizontal="left"/>
    </xf>
    <xf numFmtId="0" fontId="11" fillId="0" borderId="0" xfId="0" applyFont="1" applyProtection="1"/>
    <xf numFmtId="0" fontId="2" fillId="0" borderId="4" xfId="0" applyFont="1" applyBorder="1" applyAlignment="1" applyProtection="1">
      <alignment vertical="top"/>
    </xf>
    <xf numFmtId="0" fontId="2" fillId="0" borderId="9" xfId="0" applyFont="1" applyBorder="1" applyAlignment="1" applyProtection="1">
      <alignment vertical="top" wrapText="1"/>
    </xf>
    <xf numFmtId="0" fontId="2" fillId="0" borderId="1" xfId="0" applyFont="1" applyBorder="1" applyAlignment="1" applyProtection="1">
      <alignment horizontal="center" vertical="center" wrapText="1"/>
    </xf>
    <xf numFmtId="0" fontId="2" fillId="0" borderId="11" xfId="0" applyFont="1" applyBorder="1" applyAlignment="1" applyProtection="1">
      <alignment horizontal="center" vertical="top" wrapText="1"/>
    </xf>
    <xf numFmtId="0" fontId="2" fillId="0" borderId="0" xfId="0" applyFont="1" applyBorder="1" applyAlignment="1" applyProtection="1">
      <alignment vertical="top" wrapText="1"/>
    </xf>
    <xf numFmtId="38" fontId="2" fillId="0" borderId="0" xfId="0" applyNumberFormat="1" applyFont="1" applyBorder="1" applyAlignment="1" applyProtection="1">
      <alignment vertical="top" wrapText="1"/>
    </xf>
    <xf numFmtId="0" fontId="0" fillId="0" borderId="0" xfId="0" applyBorder="1" applyProtection="1"/>
    <xf numFmtId="0" fontId="0" fillId="0" borderId="0" xfId="0" applyAlignment="1" applyProtection="1"/>
    <xf numFmtId="0" fontId="2" fillId="0" borderId="0" xfId="0" applyFont="1" applyBorder="1" applyProtection="1"/>
    <xf numFmtId="38" fontId="2" fillId="2" borderId="2" xfId="5" applyNumberFormat="1" applyFont="1" applyFill="1" applyBorder="1" applyAlignment="1"/>
    <xf numFmtId="37" fontId="2" fillId="0" borderId="0" xfId="0" applyNumberFormat="1" applyFont="1" applyBorder="1" applyAlignment="1" applyProtection="1">
      <alignment horizontal="right" vertical="center"/>
    </xf>
    <xf numFmtId="38" fontId="12" fillId="0" borderId="1" xfId="3" applyNumberFormat="1" applyFont="1" applyBorder="1" applyAlignment="1" applyProtection="1">
      <alignment horizontal="right"/>
      <protection locked="0"/>
    </xf>
    <xf numFmtId="38" fontId="12" fillId="3" borderId="12" xfId="4" applyNumberFormat="1" applyFont="1" applyFill="1" applyBorder="1" applyAlignment="1" applyProtection="1">
      <alignment horizontal="right"/>
    </xf>
    <xf numFmtId="38" fontId="12" fillId="2" borderId="2" xfId="4" applyNumberFormat="1" applyFont="1" applyFill="1" applyBorder="1" applyAlignment="1">
      <alignment horizontal="right"/>
    </xf>
    <xf numFmtId="38" fontId="12" fillId="2" borderId="2" xfId="4" applyNumberFormat="1" applyFont="1" applyFill="1" applyBorder="1" applyAlignment="1" applyProtection="1">
      <alignment horizontal="right"/>
    </xf>
    <xf numFmtId="38" fontId="12" fillId="0" borderId="1" xfId="5" applyNumberFormat="1" applyFont="1" applyBorder="1" applyAlignment="1" applyProtection="1">
      <alignment horizontal="right"/>
      <protection locked="0"/>
    </xf>
    <xf numFmtId="38" fontId="12" fillId="2" borderId="1" xfId="5" applyNumberFormat="1" applyFont="1" applyFill="1" applyBorder="1" applyAlignment="1" applyProtection="1">
      <alignment horizontal="right"/>
    </xf>
    <xf numFmtId="38" fontId="12" fillId="3" borderId="12" xfId="5" applyNumberFormat="1" applyFont="1" applyFill="1" applyBorder="1" applyAlignment="1" applyProtection="1">
      <alignment horizontal="right"/>
    </xf>
    <xf numFmtId="38" fontId="12" fillId="2" borderId="2" xfId="5" applyNumberFormat="1" applyFont="1" applyFill="1" applyBorder="1" applyAlignment="1" applyProtection="1">
      <alignment horizontal="right"/>
    </xf>
    <xf numFmtId="38" fontId="12" fillId="3" borderId="13" xfId="5" applyNumberFormat="1" applyFont="1" applyFill="1" applyBorder="1" applyAlignment="1" applyProtection="1">
      <alignment horizontal="right"/>
    </xf>
    <xf numFmtId="38" fontId="12" fillId="2" borderId="2" xfId="5" applyNumberFormat="1" applyFont="1" applyFill="1" applyBorder="1" applyAlignment="1">
      <alignment horizontal="right"/>
    </xf>
    <xf numFmtId="38" fontId="12" fillId="3" borderId="2" xfId="5" applyNumberFormat="1" applyFont="1" applyFill="1" applyBorder="1" applyAlignment="1" applyProtection="1">
      <alignment horizontal="right"/>
    </xf>
    <xf numFmtId="38" fontId="12" fillId="2" borderId="14" xfId="5" applyNumberFormat="1" applyFont="1" applyFill="1" applyBorder="1" applyAlignment="1" applyProtection="1">
      <alignment horizontal="right"/>
    </xf>
    <xf numFmtId="38" fontId="12" fillId="3" borderId="14" xfId="5" applyNumberFormat="1" applyFont="1" applyFill="1" applyBorder="1" applyAlignment="1" applyProtection="1">
      <alignment horizontal="right"/>
    </xf>
    <xf numFmtId="38" fontId="12" fillId="3" borderId="15" xfId="6" applyNumberFormat="1" applyFont="1" applyFill="1" applyBorder="1" applyAlignment="1" applyProtection="1">
      <alignment horizontal="right"/>
    </xf>
    <xf numFmtId="38" fontId="12" fillId="3" borderId="12" xfId="6" applyNumberFormat="1" applyFont="1" applyFill="1" applyBorder="1" applyAlignment="1" applyProtection="1">
      <alignment horizontal="right"/>
    </xf>
    <xf numFmtId="38" fontId="12" fillId="0" borderId="1" xfId="0" applyNumberFormat="1" applyFont="1" applyBorder="1" applyAlignment="1" applyProtection="1">
      <alignment horizontal="right"/>
      <protection locked="0"/>
    </xf>
    <xf numFmtId="38" fontId="12" fillId="0" borderId="3" xfId="0" applyNumberFormat="1" applyFont="1" applyBorder="1" applyAlignment="1" applyProtection="1">
      <alignment horizontal="right"/>
      <protection locked="0"/>
    </xf>
    <xf numFmtId="38" fontId="12" fillId="0" borderId="9" xfId="0" applyNumberFormat="1" applyFont="1" applyFill="1" applyBorder="1" applyAlignment="1" applyProtection="1">
      <alignment horizontal="right"/>
      <protection locked="0"/>
    </xf>
    <xf numFmtId="38" fontId="12" fillId="0" borderId="9" xfId="0" applyNumberFormat="1" applyFont="1" applyBorder="1" applyAlignment="1" applyProtection="1">
      <alignment horizontal="right"/>
      <protection locked="0"/>
    </xf>
    <xf numFmtId="38" fontId="12" fillId="3" borderId="9" xfId="0" applyNumberFormat="1" applyFont="1" applyFill="1" applyBorder="1" applyAlignment="1" applyProtection="1">
      <alignment horizontal="right"/>
    </xf>
    <xf numFmtId="38" fontId="12" fillId="0" borderId="1" xfId="0" applyNumberFormat="1" applyFont="1" applyFill="1" applyBorder="1" applyAlignment="1" applyProtection="1">
      <alignment horizontal="right"/>
      <protection locked="0"/>
    </xf>
    <xf numFmtId="38" fontId="12" fillId="3" borderId="14" xfId="0" applyNumberFormat="1" applyFont="1" applyFill="1" applyBorder="1" applyAlignment="1" applyProtection="1">
      <alignment horizontal="right" wrapText="1"/>
    </xf>
    <xf numFmtId="38" fontId="12" fillId="3" borderId="14" xfId="0" applyNumberFormat="1" applyFont="1" applyFill="1" applyBorder="1" applyAlignment="1" applyProtection="1">
      <alignment wrapText="1"/>
    </xf>
    <xf numFmtId="38" fontId="12" fillId="3" borderId="1" xfId="0" applyNumberFormat="1" applyFont="1" applyFill="1" applyBorder="1" applyAlignment="1" applyProtection="1">
      <alignment wrapText="1"/>
    </xf>
    <xf numFmtId="38" fontId="12" fillId="3" borderId="15" xfId="0" applyNumberFormat="1" applyFont="1" applyFill="1" applyBorder="1" applyAlignment="1" applyProtection="1">
      <alignment wrapText="1"/>
    </xf>
    <xf numFmtId="0" fontId="17" fillId="0" borderId="0" xfId="0" applyFont="1" applyAlignment="1" applyProtection="1">
      <alignment horizontal="left"/>
      <protection locked="0"/>
    </xf>
    <xf numFmtId="0" fontId="30" fillId="0" borderId="0" xfId="0" applyFont="1" applyAlignment="1" applyProtection="1">
      <alignment horizontal="left" vertical="center"/>
    </xf>
    <xf numFmtId="0" fontId="29" fillId="0" borderId="0" xfId="0" applyFont="1" applyProtection="1">
      <protection locked="0"/>
    </xf>
    <xf numFmtId="49" fontId="11" fillId="0" borderId="10" xfId="0" applyNumberFormat="1" applyFont="1" applyBorder="1" applyAlignment="1" applyProtection="1">
      <alignment horizontal="center" wrapText="1"/>
      <protection locked="0"/>
    </xf>
    <xf numFmtId="0" fontId="6" fillId="3" borderId="4" xfId="0" applyFont="1" applyFill="1" applyBorder="1" applyAlignment="1" applyProtection="1">
      <alignment horizontal="left" vertical="center" indent="2"/>
    </xf>
    <xf numFmtId="0" fontId="6" fillId="3" borderId="9" xfId="0" applyFont="1" applyFill="1" applyBorder="1" applyAlignment="1" applyProtection="1">
      <alignment horizontal="left" vertical="center" indent="2"/>
    </xf>
    <xf numFmtId="0" fontId="6" fillId="3" borderId="16" xfId="0" applyFont="1" applyFill="1" applyBorder="1" applyAlignment="1" applyProtection="1">
      <alignment horizontal="left" vertical="center" wrapText="1" indent="2"/>
    </xf>
    <xf numFmtId="0" fontId="6" fillId="3" borderId="17" xfId="0" applyFont="1" applyFill="1" applyBorder="1" applyAlignment="1" applyProtection="1">
      <alignment horizontal="left" vertical="center" wrapText="1" indent="2"/>
    </xf>
    <xf numFmtId="38" fontId="12" fillId="3" borderId="17" xfId="0" applyNumberFormat="1" applyFont="1" applyFill="1" applyBorder="1" applyAlignment="1" applyProtection="1">
      <alignment horizontal="right"/>
    </xf>
    <xf numFmtId="0" fontId="6" fillId="3" borderId="18" xfId="0" applyFont="1" applyFill="1" applyBorder="1" applyAlignment="1" applyProtection="1">
      <alignment horizontal="left" vertical="center" indent="2"/>
    </xf>
    <xf numFmtId="0" fontId="6" fillId="3" borderId="19" xfId="0" applyFont="1" applyFill="1" applyBorder="1" applyAlignment="1" applyProtection="1">
      <alignment horizontal="left" vertical="center" indent="2"/>
    </xf>
    <xf numFmtId="38" fontId="12" fillId="3" borderId="19" xfId="0" applyNumberFormat="1" applyFont="1" applyFill="1" applyBorder="1" applyAlignment="1" applyProtection="1">
      <alignment horizontal="right"/>
    </xf>
    <xf numFmtId="0" fontId="16" fillId="3" borderId="16" xfId="0" applyFont="1" applyFill="1" applyBorder="1" applyAlignment="1" applyProtection="1">
      <alignment horizontal="left" vertical="center" indent="2"/>
    </xf>
    <xf numFmtId="0" fontId="3" fillId="3" borderId="17" xfId="0" applyFont="1" applyFill="1" applyBorder="1" applyAlignment="1" applyProtection="1">
      <alignment vertical="center"/>
    </xf>
    <xf numFmtId="38" fontId="12" fillId="3" borderId="12" xfId="0" applyNumberFormat="1" applyFont="1" applyFill="1" applyBorder="1" applyAlignment="1" applyProtection="1">
      <alignment horizontal="right"/>
    </xf>
    <xf numFmtId="0" fontId="2" fillId="3" borderId="17" xfId="3" applyFont="1" applyFill="1" applyBorder="1" applyAlignment="1">
      <alignment horizontal="center" vertical="center"/>
    </xf>
    <xf numFmtId="0" fontId="2" fillId="0" borderId="10" xfId="4" applyFont="1" applyBorder="1" applyAlignment="1">
      <alignment vertical="center"/>
    </xf>
    <xf numFmtId="0" fontId="2" fillId="0" borderId="14" xfId="4" applyFont="1" applyBorder="1" applyAlignment="1">
      <alignment horizontal="center" vertical="center"/>
    </xf>
    <xf numFmtId="0" fontId="2" fillId="3" borderId="17" xfId="4" applyFont="1" applyFill="1" applyBorder="1" applyAlignment="1">
      <alignment horizontal="center" vertical="center"/>
    </xf>
    <xf numFmtId="0" fontId="6" fillId="3" borderId="20" xfId="4" applyFont="1" applyFill="1" applyBorder="1" applyAlignment="1">
      <alignment vertical="center"/>
    </xf>
    <xf numFmtId="0" fontId="8" fillId="0" borderId="10" xfId="5" applyFont="1" applyBorder="1" applyAlignment="1">
      <alignment vertical="center" wrapText="1"/>
    </xf>
    <xf numFmtId="0" fontId="22" fillId="0" borderId="11" xfId="3" applyFont="1" applyBorder="1" applyAlignment="1">
      <alignment horizontal="center" vertical="top" wrapText="1"/>
    </xf>
    <xf numFmtId="0" fontId="2" fillId="3" borderId="17" xfId="5" applyFont="1" applyFill="1" applyBorder="1" applyAlignment="1">
      <alignment horizontal="center" vertical="center" wrapText="1"/>
    </xf>
    <xf numFmtId="0" fontId="2" fillId="3" borderId="17" xfId="0" applyFont="1" applyFill="1" applyBorder="1" applyAlignment="1">
      <alignment horizontal="left" vertical="center"/>
    </xf>
    <xf numFmtId="0" fontId="8" fillId="0" borderId="10" xfId="5" applyFont="1" applyBorder="1" applyAlignment="1">
      <alignment horizontal="left" vertical="center" wrapText="1"/>
    </xf>
    <xf numFmtId="49" fontId="2" fillId="0" borderId="10" xfId="5" applyNumberFormat="1" applyFont="1" applyBorder="1" applyAlignment="1">
      <alignment horizontal="left" vertical="top" wrapText="1"/>
    </xf>
    <xf numFmtId="0" fontId="2" fillId="0" borderId="11" xfId="6" applyFont="1" applyBorder="1" applyAlignment="1">
      <alignment horizontal="center" vertical="center"/>
    </xf>
    <xf numFmtId="0" fontId="2" fillId="3" borderId="17" xfId="5" applyFont="1" applyFill="1" applyBorder="1" applyAlignment="1">
      <alignment horizontal="center" vertical="center"/>
    </xf>
    <xf numFmtId="0" fontId="2" fillId="3" borderId="17" xfId="0" applyFont="1" applyFill="1" applyBorder="1" applyAlignment="1">
      <alignment vertical="center"/>
    </xf>
    <xf numFmtId="0" fontId="21" fillId="3" borderId="17" xfId="0" applyFont="1" applyFill="1" applyBorder="1" applyAlignment="1">
      <alignment horizontal="center" vertical="center"/>
    </xf>
    <xf numFmtId="0" fontId="6" fillId="3" borderId="20" xfId="6" applyFont="1" applyFill="1" applyBorder="1" applyAlignment="1" applyProtection="1">
      <alignment vertical="center"/>
    </xf>
    <xf numFmtId="0" fontId="2" fillId="3" borderId="17" xfId="6" applyFont="1" applyFill="1" applyBorder="1" applyAlignment="1">
      <alignment horizontal="center" vertical="center"/>
    </xf>
    <xf numFmtId="0" fontId="2" fillId="0" borderId="21" xfId="0" applyFont="1" applyBorder="1" applyAlignment="1" applyProtection="1">
      <alignment horizontal="left" vertical="center"/>
    </xf>
    <xf numFmtId="0" fontId="2" fillId="0" borderId="10" xfId="0" applyFont="1" applyBorder="1" applyAlignment="1" applyProtection="1">
      <alignment vertical="top" wrapText="1"/>
    </xf>
    <xf numFmtId="0" fontId="16" fillId="3" borderId="16" xfId="0" applyFont="1" applyFill="1" applyBorder="1" applyAlignment="1" applyProtection="1">
      <alignment horizontal="left" vertical="center" indent="1"/>
    </xf>
    <xf numFmtId="0" fontId="2" fillId="3" borderId="20" xfId="0" applyFont="1" applyFill="1" applyBorder="1" applyAlignment="1" applyProtection="1">
      <alignment vertical="top" wrapText="1"/>
    </xf>
    <xf numFmtId="0" fontId="2" fillId="3" borderId="17" xfId="0" applyFont="1" applyFill="1" applyBorder="1" applyAlignment="1" applyProtection="1">
      <alignment vertical="top" wrapText="1"/>
    </xf>
    <xf numFmtId="0" fontId="2" fillId="0" borderId="11" xfId="0" applyFont="1" applyBorder="1" applyAlignment="1" applyProtection="1">
      <alignment vertical="top" wrapText="1"/>
    </xf>
    <xf numFmtId="0" fontId="16" fillId="3" borderId="16" xfId="0" applyFont="1" applyFill="1" applyBorder="1" applyAlignment="1" applyProtection="1">
      <alignment horizontal="left" vertical="center"/>
    </xf>
    <xf numFmtId="38" fontId="12" fillId="3" borderId="13" xfId="6" applyNumberFormat="1" applyFont="1" applyFill="1" applyBorder="1" applyAlignment="1" applyProtection="1">
      <alignment horizontal="right"/>
    </xf>
    <xf numFmtId="0" fontId="0" fillId="0" borderId="0" xfId="0" applyAlignment="1" applyProtection="1">
      <alignment horizontal="left" vertical="center" indent="2"/>
      <protection locked="0"/>
    </xf>
    <xf numFmtId="0" fontId="2" fillId="0" borderId="0" xfId="0" applyFont="1" applyAlignment="1" applyProtection="1">
      <alignment horizontal="left" vertical="center" indent="2"/>
    </xf>
    <xf numFmtId="0" fontId="6" fillId="4" borderId="8" xfId="3" applyFont="1" applyFill="1" applyBorder="1" applyAlignment="1">
      <alignment vertical="center" wrapText="1"/>
    </xf>
    <xf numFmtId="0" fontId="2" fillId="4" borderId="9" xfId="3" applyFont="1" applyFill="1" applyBorder="1" applyAlignment="1">
      <alignment horizontal="center" wrapText="1"/>
    </xf>
    <xf numFmtId="0" fontId="6" fillId="4" borderId="10" xfId="4" applyFont="1" applyFill="1" applyBorder="1" applyAlignment="1">
      <alignment horizontal="left" vertical="center" wrapText="1"/>
    </xf>
    <xf numFmtId="0" fontId="2" fillId="4" borderId="11" xfId="4" applyFont="1" applyFill="1" applyBorder="1" applyAlignment="1">
      <alignment vertical="center" wrapText="1"/>
    </xf>
    <xf numFmtId="0" fontId="6" fillId="4" borderId="8" xfId="4" applyFont="1" applyFill="1" applyBorder="1" applyAlignment="1">
      <alignment vertical="center" wrapText="1"/>
    </xf>
    <xf numFmtId="0" fontId="2" fillId="4" borderId="9" xfId="4" applyFont="1" applyFill="1" applyBorder="1" applyAlignment="1">
      <alignment horizontal="center" wrapText="1"/>
    </xf>
    <xf numFmtId="0" fontId="6" fillId="4" borderId="8" xfId="5" applyFont="1" applyFill="1" applyBorder="1" applyAlignment="1">
      <alignment horizontal="left" vertical="center" wrapText="1"/>
    </xf>
    <xf numFmtId="0" fontId="2" fillId="4" borderId="9" xfId="5" applyFont="1" applyFill="1" applyBorder="1" applyAlignment="1">
      <alignment horizontal="center" vertical="center" wrapText="1"/>
    </xf>
    <xf numFmtId="0" fontId="6" fillId="4" borderId="10" xfId="5" applyFont="1" applyFill="1" applyBorder="1" applyAlignment="1">
      <alignment horizontal="left" vertical="center" wrapText="1"/>
    </xf>
    <xf numFmtId="0" fontId="2" fillId="4" borderId="14" xfId="5" applyFont="1" applyFill="1" applyBorder="1" applyAlignment="1">
      <alignment horizontal="center" vertical="center" wrapText="1"/>
    </xf>
    <xf numFmtId="0" fontId="2" fillId="5" borderId="8" xfId="5" applyFont="1" applyFill="1" applyBorder="1" applyAlignment="1">
      <alignment vertical="center" wrapText="1"/>
    </xf>
    <xf numFmtId="0" fontId="2" fillId="5" borderId="1" xfId="5" applyFont="1" applyFill="1" applyBorder="1" applyAlignment="1">
      <alignment horizontal="center" vertical="center" wrapText="1"/>
    </xf>
    <xf numFmtId="0" fontId="2" fillId="5" borderId="8" xfId="5" applyFont="1" applyFill="1" applyBorder="1" applyAlignment="1">
      <alignment horizontal="left" vertical="center" wrapText="1"/>
    </xf>
    <xf numFmtId="0" fontId="2" fillId="5" borderId="8" xfId="5" applyFont="1" applyFill="1" applyBorder="1" applyAlignment="1">
      <alignment horizontal="left" vertical="center"/>
    </xf>
    <xf numFmtId="0" fontId="2" fillId="5" borderId="8" xfId="5" applyFont="1" applyFill="1" applyBorder="1" applyAlignment="1">
      <alignment vertical="center"/>
    </xf>
    <xf numFmtId="0" fontId="2" fillId="5" borderId="1" xfId="0" applyFont="1" applyFill="1" applyBorder="1" applyAlignment="1">
      <alignment horizontal="center" vertical="center"/>
    </xf>
    <xf numFmtId="0" fontId="2" fillId="5" borderId="1" xfId="5" applyFont="1" applyFill="1" applyBorder="1" applyAlignment="1">
      <alignment horizontal="centerContinuous" vertical="center"/>
    </xf>
    <xf numFmtId="0" fontId="2" fillId="5" borderId="1" xfId="5" applyFont="1" applyFill="1" applyBorder="1" applyAlignment="1">
      <alignment horizontal="centerContinuous" vertical="center" wrapText="1"/>
    </xf>
    <xf numFmtId="0" fontId="6" fillId="4" borderId="8" xfId="0" applyFont="1" applyFill="1" applyBorder="1" applyAlignment="1">
      <alignment vertical="center"/>
    </xf>
    <xf numFmtId="0" fontId="2" fillId="4" borderId="1" xfId="0" applyFont="1" applyFill="1" applyBorder="1" applyAlignment="1">
      <alignment horizontal="centerContinuous" vertical="center"/>
    </xf>
    <xf numFmtId="0" fontId="6" fillId="4" borderId="8" xfId="6" applyFont="1" applyFill="1" applyBorder="1" applyAlignment="1">
      <alignment vertical="center" wrapText="1"/>
    </xf>
    <xf numFmtId="0" fontId="2" fillId="4" borderId="1" xfId="6" applyFont="1" applyFill="1" applyBorder="1" applyAlignment="1">
      <alignment horizontal="centerContinuous"/>
    </xf>
    <xf numFmtId="0" fontId="2" fillId="5" borderId="21" xfId="0" applyFont="1" applyFill="1" applyBorder="1" applyAlignment="1" applyProtection="1">
      <alignment vertical="top"/>
    </xf>
    <xf numFmtId="0" fontId="2" fillId="5" borderId="9" xfId="0" applyFont="1" applyFill="1" applyBorder="1" applyAlignment="1" applyProtection="1">
      <alignment vertical="top" wrapText="1"/>
    </xf>
    <xf numFmtId="0" fontId="2" fillId="5" borderId="11" xfId="0" applyFont="1" applyFill="1" applyBorder="1" applyAlignment="1" applyProtection="1">
      <alignment horizontal="center" vertical="top" wrapText="1"/>
    </xf>
    <xf numFmtId="0" fontId="6" fillId="4" borderId="4" xfId="0" applyFont="1" applyFill="1" applyBorder="1" applyAlignment="1" applyProtection="1">
      <alignment horizontal="center" vertical="center"/>
    </xf>
    <xf numFmtId="0" fontId="6" fillId="4" borderId="9" xfId="0" applyFont="1" applyFill="1" applyBorder="1" applyAlignment="1" applyProtection="1">
      <alignment horizontal="center" vertical="center"/>
    </xf>
    <xf numFmtId="0" fontId="6" fillId="4" borderId="4" xfId="0" applyFont="1" applyFill="1" applyBorder="1" applyAlignment="1" applyProtection="1">
      <alignment horizontal="center" vertical="center" wrapText="1"/>
    </xf>
    <xf numFmtId="0" fontId="6" fillId="4" borderId="22" xfId="0" applyFont="1" applyFill="1" applyBorder="1" applyAlignment="1" applyProtection="1">
      <alignment horizontal="left" indent="1"/>
    </xf>
    <xf numFmtId="0" fontId="6" fillId="4" borderId="23" xfId="0" applyFont="1" applyFill="1" applyBorder="1" applyAlignment="1" applyProtection="1">
      <alignment horizontal="left" indent="1"/>
    </xf>
    <xf numFmtId="0" fontId="2" fillId="4" borderId="24" xfId="0" applyFont="1" applyFill="1" applyBorder="1" applyAlignment="1" applyProtection="1">
      <alignment horizontal="center"/>
    </xf>
    <xf numFmtId="0" fontId="6" fillId="4" borderId="4" xfId="0" applyFont="1" applyFill="1" applyBorder="1" applyAlignment="1" applyProtection="1">
      <alignment horizontal="left" indent="1"/>
    </xf>
    <xf numFmtId="0" fontId="6" fillId="4" borderId="8" xfId="0" applyFont="1" applyFill="1" applyBorder="1" applyAlignment="1" applyProtection="1">
      <alignment horizontal="left" indent="1"/>
    </xf>
    <xf numFmtId="0" fontId="2" fillId="4" borderId="9" xfId="0" applyFont="1" applyFill="1" applyBorder="1" applyAlignment="1" applyProtection="1">
      <alignment horizontal="centerContinuous" vertical="center"/>
    </xf>
    <xf numFmtId="0" fontId="2" fillId="4" borderId="9" xfId="0" applyFont="1" applyFill="1" applyBorder="1" applyAlignment="1" applyProtection="1">
      <alignment vertical="center"/>
    </xf>
    <xf numFmtId="0" fontId="14" fillId="0" borderId="0" xfId="0" applyFont="1" applyAlignment="1" applyProtection="1">
      <alignment horizontal="center"/>
    </xf>
    <xf numFmtId="0" fontId="30" fillId="0" borderId="0" xfId="0" applyFont="1" applyAlignment="1" applyProtection="1">
      <alignment vertical="center"/>
      <protection locked="0"/>
    </xf>
    <xf numFmtId="0" fontId="2" fillId="0" borderId="0" xfId="0" applyFont="1" applyAlignment="1" applyProtection="1">
      <alignment vertical="center"/>
      <protection locked="0"/>
    </xf>
    <xf numFmtId="0" fontId="30"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30" fillId="0" borderId="0" xfId="0" applyFont="1" applyAlignment="1" applyProtection="1">
      <alignment horizontal="left" vertical="center"/>
      <protection locked="0"/>
    </xf>
    <xf numFmtId="0" fontId="30" fillId="0" borderId="0" xfId="0" applyFont="1" applyProtection="1">
      <protection locked="0"/>
    </xf>
    <xf numFmtId="0" fontId="13" fillId="0" borderId="0" xfId="0" applyFont="1" applyAlignment="1">
      <alignment horizontal="center" vertical="center"/>
    </xf>
    <xf numFmtId="0" fontId="13" fillId="0" borderId="0" xfId="0" applyFont="1"/>
    <xf numFmtId="0" fontId="13" fillId="0" borderId="0" xfId="0" applyFont="1" applyAlignment="1">
      <alignment horizontal="left" vertical="center" wrapText="1"/>
    </xf>
    <xf numFmtId="0" fontId="13" fillId="0" borderId="0" xfId="0" applyFont="1" applyAlignment="1">
      <alignment horizontal="center"/>
    </xf>
    <xf numFmtId="0" fontId="5" fillId="0" borderId="25" xfId="0" applyFont="1" applyBorder="1" applyAlignment="1">
      <alignment horizontal="center" vertical="top"/>
    </xf>
    <xf numFmtId="38" fontId="5" fillId="0" borderId="26" xfId="0" applyNumberFormat="1" applyFont="1" applyBorder="1" applyAlignment="1">
      <alignment horizontal="center" vertical="top"/>
    </xf>
    <xf numFmtId="38" fontId="5" fillId="0" borderId="25" xfId="0" applyNumberFormat="1" applyFont="1" applyBorder="1" applyAlignment="1">
      <alignment horizontal="center" vertical="top"/>
    </xf>
    <xf numFmtId="38" fontId="5" fillId="0" borderId="27" xfId="0" applyNumberFormat="1" applyFont="1" applyBorder="1" applyAlignment="1">
      <alignment horizontal="center" vertical="top"/>
    </xf>
    <xf numFmtId="0" fontId="13" fillId="0" borderId="27" xfId="0" applyFont="1" applyBorder="1" applyAlignment="1">
      <alignment horizontal="left" vertical="center" wrapText="1"/>
    </xf>
    <xf numFmtId="38" fontId="13" fillId="0" borderId="28" xfId="0" applyNumberFormat="1" applyFont="1" applyBorder="1" applyAlignment="1" applyProtection="1">
      <alignment horizontal="center"/>
      <protection locked="0"/>
    </xf>
    <xf numFmtId="38" fontId="13" fillId="0" borderId="29" xfId="0" applyNumberFormat="1" applyFont="1" applyBorder="1" applyAlignment="1" applyProtection="1">
      <alignment horizontal="center"/>
      <protection locked="0"/>
    </xf>
    <xf numFmtId="0" fontId="13" fillId="0" borderId="0" xfId="0" applyFont="1" applyAlignment="1">
      <alignment horizontal="left" vertical="center" wrapText="1" indent="1"/>
    </xf>
    <xf numFmtId="0" fontId="13" fillId="0" borderId="0" xfId="0" applyFont="1" applyAlignment="1">
      <alignment horizontal="left" indent="1"/>
    </xf>
    <xf numFmtId="0" fontId="13" fillId="0" borderId="29" xfId="0" applyFont="1" applyBorder="1" applyAlignment="1">
      <alignment horizontal="left" vertical="center" wrapText="1" indent="1"/>
    </xf>
    <xf numFmtId="0" fontId="13" fillId="0" borderId="26" xfId="0" applyFont="1" applyBorder="1" applyAlignment="1">
      <alignment horizontal="left" vertical="center" wrapText="1" indent="1"/>
    </xf>
    <xf numFmtId="0" fontId="13" fillId="0" borderId="0" xfId="0" applyFont="1" applyAlignment="1" applyProtection="1">
      <alignment horizontal="left" vertical="center" wrapText="1" indent="1"/>
      <protection locked="0"/>
    </xf>
    <xf numFmtId="0" fontId="13" fillId="0" borderId="0" xfId="0" applyFont="1" applyAlignment="1" applyProtection="1">
      <alignment horizontal="left" indent="1"/>
      <protection locked="0"/>
    </xf>
    <xf numFmtId="0" fontId="5" fillId="0" borderId="0" xfId="0" applyFont="1" applyAlignment="1" applyProtection="1">
      <alignment vertical="center"/>
    </xf>
    <xf numFmtId="0" fontId="16" fillId="3" borderId="9" xfId="4" applyFont="1" applyFill="1" applyBorder="1" applyAlignment="1">
      <alignment horizontal="center" vertical="center" wrapText="1"/>
    </xf>
    <xf numFmtId="0" fontId="6" fillId="3" borderId="20" xfId="5" applyFont="1" applyFill="1" applyBorder="1" applyAlignment="1">
      <alignment horizontal="left" vertical="center" wrapText="1" indent="2"/>
    </xf>
    <xf numFmtId="0" fontId="6" fillId="3" borderId="20" xfId="5" applyFont="1" applyFill="1" applyBorder="1" applyAlignment="1">
      <alignment horizontal="left" vertical="center" indent="2"/>
    </xf>
    <xf numFmtId="0" fontId="6" fillId="3" borderId="20" xfId="3" applyFont="1" applyFill="1" applyBorder="1" applyAlignment="1">
      <alignment horizontal="left" vertical="center" indent="2"/>
    </xf>
    <xf numFmtId="0" fontId="16" fillId="3" borderId="8" xfId="4" applyFont="1" applyFill="1" applyBorder="1" applyAlignment="1">
      <alignment horizontal="left" vertical="center" wrapText="1" indent="2"/>
    </xf>
    <xf numFmtId="0" fontId="6" fillId="3" borderId="20" xfId="4" applyFont="1" applyFill="1" applyBorder="1" applyAlignment="1">
      <alignment horizontal="left" vertical="center" wrapText="1" indent="2"/>
    </xf>
    <xf numFmtId="38" fontId="12" fillId="6" borderId="1" xfId="4" applyNumberFormat="1" applyFont="1" applyFill="1" applyBorder="1" applyAlignment="1" applyProtection="1">
      <alignment horizontal="right"/>
      <protection locked="0"/>
    </xf>
    <xf numFmtId="0" fontId="16" fillId="0" borderId="7" xfId="3" applyFont="1" applyBorder="1" applyAlignment="1">
      <alignment horizontal="center" vertical="center"/>
    </xf>
    <xf numFmtId="49" fontId="16" fillId="0" borderId="7" xfId="3" applyNumberFormat="1" applyFont="1" applyBorder="1" applyAlignment="1">
      <alignment horizontal="center" vertical="center"/>
    </xf>
    <xf numFmtId="0" fontId="16" fillId="0" borderId="14" xfId="3" applyFont="1" applyBorder="1" applyAlignment="1">
      <alignment horizontal="center" vertical="center" wrapText="1"/>
    </xf>
    <xf numFmtId="49" fontId="16" fillId="0" borderId="2" xfId="3" applyNumberFormat="1" applyFont="1" applyBorder="1" applyAlignment="1">
      <alignment horizontal="center" vertical="center"/>
    </xf>
    <xf numFmtId="49" fontId="16" fillId="0" borderId="2" xfId="3" applyNumberFormat="1" applyFont="1" applyBorder="1" applyAlignment="1">
      <alignment horizontal="center" vertical="center" wrapText="1"/>
    </xf>
    <xf numFmtId="0" fontId="16" fillId="0" borderId="0" xfId="3" applyFont="1" applyBorder="1" applyAlignment="1">
      <alignment horizontal="center" vertical="center" wrapText="1"/>
    </xf>
    <xf numFmtId="0" fontId="2" fillId="0" borderId="9" xfId="4" applyFont="1" applyBorder="1" applyAlignment="1">
      <alignment horizontal="center" vertical="center"/>
    </xf>
    <xf numFmtId="38" fontId="12" fillId="2" borderId="14" xfId="4" applyNumberFormat="1" applyFont="1" applyFill="1" applyBorder="1" applyAlignment="1" applyProtection="1">
      <alignment horizontal="right"/>
    </xf>
    <xf numFmtId="0" fontId="2" fillId="0" borderId="30" xfId="3" applyFont="1" applyBorder="1" applyAlignment="1">
      <alignment horizontal="center" vertical="center"/>
    </xf>
    <xf numFmtId="0" fontId="6" fillId="3" borderId="20" xfId="6" applyFont="1" applyFill="1" applyBorder="1" applyAlignment="1">
      <alignment horizontal="left" vertical="center" indent="2"/>
    </xf>
    <xf numFmtId="0" fontId="2" fillId="0" borderId="8" xfId="6" applyFont="1" applyBorder="1" applyAlignment="1">
      <alignment vertical="center" wrapText="1"/>
    </xf>
    <xf numFmtId="0" fontId="11" fillId="0" borderId="0" xfId="0" applyFont="1" applyAlignment="1" applyProtection="1">
      <alignment horizontal="center" vertical="center"/>
    </xf>
    <xf numFmtId="0" fontId="6" fillId="0" borderId="0" xfId="0" applyFont="1" applyAlignment="1" applyProtection="1">
      <alignment horizontal="left" vertical="center"/>
      <protection locked="0"/>
    </xf>
    <xf numFmtId="0" fontId="12" fillId="0" borderId="0" xfId="0" applyFont="1" applyProtection="1"/>
    <xf numFmtId="0" fontId="33" fillId="0" borderId="0" xfId="0" applyFont="1" applyAlignment="1" applyProtection="1">
      <alignment horizontal="center" vertical="center"/>
      <protection locked="0"/>
    </xf>
    <xf numFmtId="0" fontId="11" fillId="0" borderId="0" xfId="0" applyFont="1" applyAlignment="1" applyProtection="1">
      <alignment horizontal="center"/>
      <protection locked="0"/>
    </xf>
    <xf numFmtId="0" fontId="34" fillId="0" borderId="0" xfId="0" applyFont="1" applyAlignment="1" applyProtection="1">
      <alignment horizontal="center"/>
      <protection locked="0"/>
    </xf>
    <xf numFmtId="0" fontId="34" fillId="0" borderId="0" xfId="0" applyFont="1" applyAlignment="1" applyProtection="1">
      <alignment horizontal="center" vertical="center"/>
      <protection locked="0"/>
    </xf>
    <xf numFmtId="0" fontId="6" fillId="0" borderId="10" xfId="6" applyFont="1" applyBorder="1" applyAlignment="1" applyProtection="1">
      <alignment vertical="center"/>
      <protection locked="0"/>
    </xf>
    <xf numFmtId="38" fontId="12" fillId="2" borderId="14" xfId="4" applyNumberFormat="1" applyFont="1" applyFill="1" applyBorder="1" applyAlignment="1" applyProtection="1">
      <alignment horizontal="right"/>
      <protection locked="0"/>
    </xf>
    <xf numFmtId="38" fontId="12" fillId="6" borderId="12" xfId="4" applyNumberFormat="1" applyFont="1" applyFill="1" applyBorder="1" applyAlignment="1" applyProtection="1">
      <alignment horizontal="right"/>
    </xf>
    <xf numFmtId="38" fontId="16" fillId="0" borderId="4" xfId="0" applyNumberFormat="1" applyFont="1" applyBorder="1" applyAlignment="1" applyProtection="1">
      <alignment vertical="center"/>
    </xf>
    <xf numFmtId="0" fontId="0" fillId="0" borderId="9" xfId="0" applyBorder="1" applyAlignment="1">
      <alignment vertical="center"/>
    </xf>
    <xf numFmtId="0" fontId="13" fillId="0" borderId="0" xfId="1" applyFont="1" applyBorder="1" applyAlignment="1" applyProtection="1">
      <alignment horizontal="right" vertical="center"/>
    </xf>
    <xf numFmtId="0" fontId="13" fillId="0" borderId="0" xfId="0" applyFont="1" applyAlignment="1">
      <alignment horizontal="right" vertical="center"/>
    </xf>
    <xf numFmtId="38" fontId="12" fillId="7" borderId="14" xfId="0" applyNumberFormat="1" applyFont="1" applyFill="1" applyBorder="1" applyAlignment="1" applyProtection="1">
      <alignment horizontal="right" wrapText="1"/>
    </xf>
    <xf numFmtId="38" fontId="12" fillId="3" borderId="13" xfId="0" applyNumberFormat="1" applyFont="1" applyFill="1" applyBorder="1" applyAlignment="1" applyProtection="1">
      <alignment vertical="center" wrapText="1"/>
    </xf>
    <xf numFmtId="38" fontId="12" fillId="7" borderId="13" xfId="0" applyNumberFormat="1" applyFont="1" applyFill="1" applyBorder="1" applyAlignment="1" applyProtection="1">
      <alignment vertical="center" wrapText="1"/>
    </xf>
    <xf numFmtId="0" fontId="3" fillId="0" borderId="0" xfId="0" applyFont="1" applyAlignment="1" applyProtection="1">
      <alignment horizontal="center" vertical="center"/>
    </xf>
    <xf numFmtId="165" fontId="17" fillId="0" borderId="0" xfId="0" applyNumberFormat="1" applyFont="1" applyBorder="1" applyAlignment="1" applyProtection="1"/>
    <xf numFmtId="0" fontId="0" fillId="0" borderId="9" xfId="0" applyBorder="1" applyAlignment="1" applyProtection="1">
      <alignment vertical="center"/>
    </xf>
    <xf numFmtId="38" fontId="12" fillId="0" borderId="1" xfId="0" applyNumberFormat="1" applyFont="1" applyFill="1" applyBorder="1" applyAlignment="1" applyProtection="1">
      <alignment horizontal="right"/>
    </xf>
    <xf numFmtId="0" fontId="13" fillId="0" borderId="0" xfId="0" applyFont="1" applyBorder="1" applyAlignment="1" applyProtection="1"/>
    <xf numFmtId="0" fontId="2" fillId="0" borderId="31" xfId="0" applyFont="1" applyBorder="1" applyAlignment="1" applyProtection="1">
      <alignment horizontal="center" vertical="center"/>
      <protection locked="0"/>
    </xf>
    <xf numFmtId="10" fontId="12" fillId="0" borderId="1" xfId="0" applyNumberFormat="1" applyFont="1" applyFill="1" applyBorder="1" applyAlignment="1" applyProtection="1">
      <alignment horizontal="right" vertical="center"/>
    </xf>
    <xf numFmtId="0" fontId="7" fillId="0" borderId="0" xfId="0" applyFont="1" applyProtection="1"/>
    <xf numFmtId="0" fontId="35" fillId="0" borderId="0" xfId="2" applyBorder="1" applyProtection="1">
      <protection locked="0"/>
    </xf>
    <xf numFmtId="0" fontId="35" fillId="0" borderId="0" xfId="2"/>
    <xf numFmtId="0" fontId="9" fillId="0" borderId="32" xfId="2" applyFont="1" applyBorder="1" applyAlignment="1" applyProtection="1">
      <alignment horizontal="center"/>
      <protection locked="0"/>
    </xf>
    <xf numFmtId="0" fontId="9" fillId="0" borderId="33" xfId="2" applyFont="1" applyBorder="1" applyAlignment="1" applyProtection="1">
      <alignment horizontal="center"/>
      <protection locked="0"/>
    </xf>
    <xf numFmtId="0" fontId="2" fillId="0" borderId="0" xfId="2" applyFont="1" applyProtection="1">
      <protection locked="0"/>
    </xf>
    <xf numFmtId="0" fontId="35" fillId="0" borderId="0" xfId="2" applyProtection="1">
      <protection locked="0"/>
    </xf>
    <xf numFmtId="0" fontId="6" fillId="0" borderId="0" xfId="2" applyFont="1" applyAlignment="1">
      <alignment horizontal="center" vertical="center"/>
    </xf>
    <xf numFmtId="0" fontId="29" fillId="0" borderId="0" xfId="2" applyFont="1" applyProtection="1">
      <protection locked="0"/>
    </xf>
    <xf numFmtId="0" fontId="2" fillId="0" borderId="0" xfId="2" applyFont="1" applyAlignment="1">
      <alignment horizontal="right" vertical="top"/>
    </xf>
    <xf numFmtId="0" fontId="25" fillId="0" borderId="0" xfId="2" applyFont="1"/>
    <xf numFmtId="0" fontId="12" fillId="0" borderId="0" xfId="2" applyFont="1"/>
    <xf numFmtId="0" fontId="12" fillId="0" borderId="0" xfId="2" applyFont="1" applyAlignment="1">
      <alignment horizontal="right" vertical="top"/>
    </xf>
    <xf numFmtId="0" fontId="2" fillId="0" borderId="34" xfId="2" applyFont="1" applyBorder="1" applyAlignment="1">
      <alignment horizontal="left" vertical="center"/>
    </xf>
    <xf numFmtId="0" fontId="2" fillId="0" borderId="0" xfId="2" applyFont="1" applyBorder="1" applyAlignment="1">
      <alignment horizontal="left" vertical="center"/>
    </xf>
    <xf numFmtId="0" fontId="2" fillId="0" borderId="34" xfId="2" applyFont="1" applyBorder="1"/>
    <xf numFmtId="0" fontId="2" fillId="0" borderId="34" xfId="2" applyFont="1" applyBorder="1" applyAlignment="1">
      <alignment horizontal="left" textRotation="180"/>
    </xf>
    <xf numFmtId="0" fontId="6" fillId="0" borderId="35" xfId="2" applyFont="1" applyBorder="1" applyAlignment="1">
      <alignment horizontal="left" wrapText="1"/>
    </xf>
    <xf numFmtId="165" fontId="6" fillId="0" borderId="0" xfId="2" applyNumberFormat="1" applyFont="1" applyBorder="1" applyAlignment="1">
      <alignment horizontal="left" vertical="center" indent="1"/>
    </xf>
    <xf numFmtId="165" fontId="6" fillId="0" borderId="35" xfId="2" applyNumberFormat="1" applyFont="1" applyBorder="1" applyAlignment="1">
      <alignment horizontal="left"/>
    </xf>
    <xf numFmtId="0" fontId="2" fillId="0" borderId="35" xfId="2" applyFont="1" applyBorder="1" applyAlignment="1">
      <alignment horizontal="left" textRotation="180"/>
    </xf>
    <xf numFmtId="0" fontId="2" fillId="0" borderId="35" xfId="2" applyFont="1" applyBorder="1"/>
    <xf numFmtId="0" fontId="9" fillId="0" borderId="36" xfId="2" applyFont="1" applyBorder="1" applyAlignment="1">
      <alignment horizontal="center"/>
    </xf>
    <xf numFmtId="0" fontId="9" fillId="0" borderId="37" xfId="2" applyFont="1" applyBorder="1" applyAlignment="1">
      <alignment horizontal="center"/>
    </xf>
    <xf numFmtId="0" fontId="9" fillId="0" borderId="2" xfId="2" applyFont="1" applyBorder="1" applyAlignment="1">
      <alignment horizontal="center"/>
    </xf>
    <xf numFmtId="0" fontId="9" fillId="0" borderId="38" xfId="2" applyFont="1" applyBorder="1" applyAlignment="1">
      <alignment horizontal="center"/>
    </xf>
    <xf numFmtId="0" fontId="2" fillId="0" borderId="0" xfId="2" applyFont="1" applyBorder="1" applyProtection="1">
      <protection locked="0"/>
    </xf>
    <xf numFmtId="0" fontId="2" fillId="0" borderId="39" xfId="2" applyFont="1" applyBorder="1" applyAlignment="1" applyProtection="1">
      <alignment horizontal="left" vertical="center" indent="1"/>
      <protection locked="0"/>
    </xf>
    <xf numFmtId="0" fontId="2" fillId="0" borderId="0" xfId="2" applyFont="1" applyBorder="1" applyAlignment="1" applyProtection="1">
      <alignment horizontal="left" indent="1"/>
      <protection locked="0"/>
    </xf>
    <xf numFmtId="0" fontId="2" fillId="0" borderId="0" xfId="2" applyFont="1" applyBorder="1" applyAlignment="1" applyProtection="1">
      <alignment horizontal="left" vertical="center" indent="1"/>
      <protection locked="0"/>
    </xf>
    <xf numFmtId="0" fontId="6" fillId="0" borderId="0" xfId="2" applyFont="1" applyBorder="1" applyAlignment="1">
      <alignment horizontal="center" vertical="center"/>
    </xf>
    <xf numFmtId="0" fontId="2" fillId="0" borderId="0" xfId="2" applyFont="1" applyBorder="1" applyAlignment="1">
      <alignment horizontal="center" vertical="center"/>
    </xf>
    <xf numFmtId="0" fontId="2" fillId="0" borderId="5" xfId="2" applyFont="1" applyBorder="1"/>
    <xf numFmtId="0" fontId="2" fillId="0" borderId="5" xfId="2" applyFont="1" applyBorder="1" applyAlignment="1"/>
    <xf numFmtId="49" fontId="2" fillId="0" borderId="40" xfId="2" applyNumberFormat="1" applyFont="1" applyBorder="1" applyAlignment="1" applyProtection="1">
      <alignment horizontal="left"/>
      <protection locked="0"/>
    </xf>
    <xf numFmtId="0" fontId="2" fillId="0" borderId="40" xfId="2" applyFont="1" applyBorder="1" applyAlignment="1"/>
    <xf numFmtId="0" fontId="2" fillId="0" borderId="0" xfId="2" applyFont="1" applyAlignment="1"/>
    <xf numFmtId="4" fontId="9" fillId="0" borderId="42" xfId="2" applyNumberFormat="1" applyFont="1" applyBorder="1" applyAlignment="1" applyProtection="1">
      <alignment horizontal="center" vertical="center"/>
      <protection locked="0"/>
    </xf>
    <xf numFmtId="38" fontId="2" fillId="0" borderId="43" xfId="2" applyNumberFormat="1" applyFont="1" applyBorder="1" applyAlignment="1" applyProtection="1">
      <protection locked="0"/>
    </xf>
    <xf numFmtId="38" fontId="2" fillId="0" borderId="44" xfId="2" applyNumberFormat="1" applyFont="1" applyBorder="1" applyAlignment="1" applyProtection="1">
      <protection locked="0"/>
    </xf>
    <xf numFmtId="0" fontId="9" fillId="0" borderId="45" xfId="2" applyFont="1" applyBorder="1" applyAlignment="1" applyProtection="1">
      <alignment horizontal="center" vertical="center"/>
      <protection locked="0"/>
    </xf>
    <xf numFmtId="0" fontId="2" fillId="0" borderId="46" xfId="2" applyFont="1" applyBorder="1" applyAlignment="1" applyProtection="1">
      <alignment horizontal="left" vertical="center" indent="1"/>
      <protection locked="0"/>
    </xf>
    <xf numFmtId="0" fontId="2" fillId="0" borderId="47" xfId="2" applyFont="1" applyBorder="1" applyAlignment="1" applyProtection="1">
      <alignment horizontal="left" vertical="center" indent="1"/>
      <protection locked="0"/>
    </xf>
    <xf numFmtId="38" fontId="2" fillId="0" borderId="1" xfId="0" applyNumberFormat="1" applyFont="1" applyFill="1" applyBorder="1" applyAlignment="1" applyProtection="1">
      <alignment horizontal="right" vertical="center" wrapText="1"/>
    </xf>
    <xf numFmtId="0" fontId="7" fillId="0" borderId="0" xfId="0" applyFont="1" applyAlignment="1" applyProtection="1">
      <alignment horizontal="center" vertical="center"/>
    </xf>
    <xf numFmtId="0" fontId="6" fillId="0" borderId="4" xfId="0" applyFont="1" applyBorder="1" applyAlignment="1" applyProtection="1">
      <alignment vertical="center"/>
    </xf>
    <xf numFmtId="0" fontId="0" fillId="0" borderId="0" xfId="0" applyAlignment="1">
      <alignment horizontal="left" vertical="center"/>
    </xf>
    <xf numFmtId="0" fontId="36" fillId="0" borderId="0" xfId="2" applyFont="1" applyAlignment="1" applyProtection="1">
      <alignment horizontal="left" vertical="center"/>
      <protection locked="0"/>
    </xf>
    <xf numFmtId="0" fontId="36" fillId="0" borderId="0" xfId="0" applyFont="1"/>
    <xf numFmtId="0" fontId="17" fillId="0" borderId="0" xfId="0" applyFont="1" applyAlignment="1" applyProtection="1">
      <alignment horizontal="left" vertical="center"/>
      <protection locked="0"/>
    </xf>
    <xf numFmtId="0" fontId="0" fillId="0" borderId="0" xfId="0" applyAlignment="1">
      <alignment horizontal="left" vertical="center"/>
    </xf>
    <xf numFmtId="0" fontId="3" fillId="0" borderId="0" xfId="0" applyFont="1" applyBorder="1" applyAlignment="1">
      <alignment vertical="center"/>
    </xf>
    <xf numFmtId="0" fontId="6" fillId="0" borderId="0" xfId="0" applyFont="1" applyBorder="1" applyAlignment="1">
      <alignment horizontal="right" vertical="center"/>
    </xf>
    <xf numFmtId="0" fontId="16" fillId="0" borderId="49" xfId="0" applyFont="1" applyBorder="1" applyAlignment="1" applyProtection="1">
      <alignment horizontal="left" vertical="center"/>
    </xf>
    <xf numFmtId="0" fontId="32" fillId="0" borderId="0" xfId="0" applyFont="1" applyAlignment="1">
      <alignment horizontal="left" wrapText="1" indent="1"/>
    </xf>
    <xf numFmtId="0" fontId="17" fillId="0" borderId="48" xfId="0" applyFont="1" applyFill="1" applyBorder="1" applyAlignment="1" applyProtection="1">
      <alignment horizontal="center" vertical="center" wrapText="1"/>
      <protection locked="0"/>
    </xf>
    <xf numFmtId="167" fontId="12" fillId="0" borderId="1" xfId="0" applyNumberFormat="1" applyFont="1" applyBorder="1" applyAlignment="1" applyProtection="1">
      <alignment horizontal="right"/>
      <protection locked="0"/>
    </xf>
    <xf numFmtId="0" fontId="2" fillId="0" borderId="0" xfId="0" applyFont="1" applyAlignment="1" applyProtection="1">
      <alignment horizontal="center" vertical="center"/>
    </xf>
    <xf numFmtId="0" fontId="13" fillId="0" borderId="0" xfId="0" applyFont="1" applyBorder="1"/>
    <xf numFmtId="0" fontId="42" fillId="0" borderId="27" xfId="0" applyFont="1" applyBorder="1" applyAlignment="1">
      <alignment horizontal="left" vertical="center" wrapText="1"/>
    </xf>
    <xf numFmtId="0" fontId="43" fillId="0" borderId="56" xfId="0" applyFont="1" applyBorder="1" applyAlignment="1">
      <alignment horizontal="center"/>
    </xf>
    <xf numFmtId="0" fontId="45" fillId="0" borderId="0" xfId="1" applyFont="1" applyBorder="1" applyAlignment="1" applyProtection="1">
      <alignment horizontal="center" vertical="center"/>
    </xf>
    <xf numFmtId="0" fontId="2" fillId="0" borderId="0" xfId="3" applyFont="1" applyBorder="1" applyProtection="1"/>
    <xf numFmtId="0" fontId="2" fillId="0" borderId="2" xfId="2" applyFont="1" applyBorder="1" applyAlignment="1" applyProtection="1">
      <alignment horizontal="left" indent="1"/>
      <protection locked="0"/>
    </xf>
    <xf numFmtId="0" fontId="2" fillId="0" borderId="58" xfId="2" applyFont="1" applyBorder="1" applyAlignment="1" applyProtection="1">
      <alignment horizontal="left" vertical="center" indent="1"/>
      <protection locked="0"/>
    </xf>
    <xf numFmtId="0" fontId="2" fillId="0" borderId="59" xfId="2" applyFont="1" applyBorder="1" applyAlignment="1" applyProtection="1">
      <alignment horizontal="left" vertical="center" indent="1"/>
      <protection locked="0"/>
    </xf>
    <xf numFmtId="0" fontId="2" fillId="0" borderId="2" xfId="2" applyFont="1" applyBorder="1" applyAlignment="1" applyProtection="1">
      <alignment horizontal="left" vertical="center" indent="1"/>
      <protection locked="0"/>
    </xf>
    <xf numFmtId="0" fontId="2" fillId="0" borderId="15" xfId="2" applyFont="1" applyBorder="1" applyAlignment="1" applyProtection="1">
      <alignment horizontal="left" vertical="center" indent="1"/>
      <protection locked="0"/>
    </xf>
    <xf numFmtId="0" fontId="6" fillId="0" borderId="4" xfId="0" applyFont="1" applyBorder="1" applyAlignment="1" applyProtection="1">
      <alignment horizontal="left" vertical="center" wrapText="1"/>
    </xf>
    <xf numFmtId="0" fontId="0" fillId="0" borderId="9" xfId="0" applyBorder="1" applyAlignment="1">
      <alignment horizontal="left" vertical="center" wrapText="1"/>
    </xf>
    <xf numFmtId="0" fontId="11" fillId="0" borderId="0" xfId="0" applyFont="1" applyAlignment="1" applyProtection="1">
      <alignment horizontal="center"/>
    </xf>
    <xf numFmtId="0" fontId="34" fillId="0" borderId="0" xfId="0" applyFont="1" applyAlignment="1" applyProtection="1">
      <alignment horizontal="center"/>
    </xf>
    <xf numFmtId="0" fontId="2" fillId="0" borderId="0" xfId="0" applyFont="1" applyAlignment="1" applyProtection="1">
      <alignment horizontal="center" vertical="center"/>
    </xf>
    <xf numFmtId="0" fontId="0" fillId="0" borderId="0" xfId="0" applyAlignment="1">
      <alignment horizontal="center" vertical="center"/>
    </xf>
    <xf numFmtId="166" fontId="11" fillId="0" borderId="0" xfId="0" applyNumberFormat="1" applyFont="1" applyAlignment="1" applyProtection="1">
      <alignment horizontal="center" vertical="center"/>
      <protection locked="0"/>
    </xf>
    <xf numFmtId="166" fontId="17" fillId="0" borderId="0" xfId="0" applyNumberFormat="1" applyFont="1" applyAlignment="1">
      <alignment horizontal="center" vertical="center"/>
    </xf>
    <xf numFmtId="0" fontId="17" fillId="0" borderId="8" xfId="0" applyFont="1" applyBorder="1" applyAlignment="1" applyProtection="1">
      <alignment horizontal="left" indent="1"/>
      <protection locked="0"/>
    </xf>
    <xf numFmtId="0" fontId="13" fillId="0" borderId="8" xfId="0" applyFont="1" applyBorder="1" applyAlignment="1" applyProtection="1">
      <alignment horizontal="left" indent="1"/>
      <protection locked="0"/>
    </xf>
    <xf numFmtId="0" fontId="3" fillId="0" borderId="4" xfId="0" applyFont="1" applyBorder="1" applyAlignment="1" applyProtection="1">
      <alignment vertical="center" wrapText="1"/>
    </xf>
    <xf numFmtId="0" fontId="0" fillId="0" borderId="9" xfId="0" applyBorder="1" applyAlignment="1">
      <alignment vertical="center" wrapText="1"/>
    </xf>
    <xf numFmtId="0" fontId="6" fillId="0" borderId="4" xfId="0" applyFont="1" applyBorder="1" applyAlignment="1" applyProtection="1">
      <alignment horizontal="left" vertical="center"/>
    </xf>
    <xf numFmtId="0" fontId="0" fillId="0" borderId="9" xfId="0" applyBorder="1" applyAlignment="1">
      <alignment horizontal="left" vertical="center"/>
    </xf>
    <xf numFmtId="0" fontId="6" fillId="0" borderId="50"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5" xfId="0" applyFont="1" applyBorder="1" applyAlignment="1">
      <alignment horizontal="center" vertical="center" wrapText="1"/>
    </xf>
    <xf numFmtId="0" fontId="11" fillId="0" borderId="0" xfId="0" applyFont="1" applyAlignment="1" applyProtection="1">
      <alignment horizontal="center" vertical="center"/>
    </xf>
    <xf numFmtId="0" fontId="12" fillId="0" borderId="0" xfId="0" applyFont="1" applyAlignment="1" applyProtection="1">
      <alignment horizontal="center" vertical="center"/>
    </xf>
    <xf numFmtId="0" fontId="0" fillId="0" borderId="9" xfId="0" applyBorder="1" applyAlignment="1" applyProtection="1">
      <alignment horizontal="left" vertical="center" wrapText="1"/>
    </xf>
    <xf numFmtId="165" fontId="17" fillId="0" borderId="8" xfId="0" applyNumberFormat="1" applyFont="1" applyBorder="1" applyAlignment="1" applyProtection="1">
      <alignment horizontal="left" indent="1"/>
      <protection locked="0"/>
    </xf>
    <xf numFmtId="0" fontId="13" fillId="0" borderId="8" xfId="0" applyFont="1" applyBorder="1" applyAlignment="1" applyProtection="1">
      <alignment horizontal="left"/>
      <protection locked="0"/>
    </xf>
    <xf numFmtId="0" fontId="30" fillId="0" borderId="0" xfId="0" applyFont="1" applyAlignment="1" applyProtection="1">
      <alignment horizontal="center" vertical="center" wrapText="1"/>
      <protection locked="0"/>
    </xf>
    <xf numFmtId="0" fontId="46" fillId="0" borderId="0" xfId="0" applyFont="1" applyBorder="1" applyAlignment="1">
      <alignment horizontal="center" vertical="center" wrapText="1"/>
    </xf>
    <xf numFmtId="0" fontId="11" fillId="0" borderId="10" xfId="2" applyFont="1" applyBorder="1" applyAlignment="1" applyProtection="1">
      <alignment horizontal="center" wrapText="1"/>
      <protection locked="0"/>
    </xf>
    <xf numFmtId="0" fontId="11" fillId="0" borderId="0" xfId="0" applyFont="1" applyAlignment="1" applyProtection="1">
      <alignment horizontal="center" vertical="center"/>
      <protection locked="0"/>
    </xf>
    <xf numFmtId="0" fontId="2" fillId="3" borderId="20" xfId="6" applyFont="1" applyFill="1" applyBorder="1" applyAlignment="1">
      <alignment vertical="center" wrapText="1"/>
    </xf>
    <xf numFmtId="0" fontId="2" fillId="3" borderId="17" xfId="0" applyFont="1" applyFill="1" applyBorder="1" applyAlignment="1">
      <alignment vertical="center" wrapText="1"/>
    </xf>
    <xf numFmtId="0" fontId="33"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3" borderId="18" xfId="0" applyFont="1" applyFill="1" applyBorder="1" applyAlignment="1" applyProtection="1">
      <alignment horizontal="left" vertical="center" wrapText="1" indent="1"/>
    </xf>
    <xf numFmtId="0" fontId="0" fillId="3" borderId="41" xfId="0" applyFill="1" applyBorder="1" applyAlignment="1">
      <alignment horizontal="left" wrapText="1" indent="1"/>
    </xf>
    <xf numFmtId="0" fontId="0" fillId="3" borderId="19" xfId="0" applyFill="1" applyBorder="1" applyAlignment="1">
      <alignment horizontal="left" wrapText="1" indent="1"/>
    </xf>
    <xf numFmtId="0" fontId="11" fillId="0" borderId="10" xfId="0" applyFont="1" applyBorder="1" applyAlignment="1" applyProtection="1">
      <alignment horizontal="center" wrapText="1"/>
      <protection locked="0"/>
    </xf>
    <xf numFmtId="49" fontId="11" fillId="0" borderId="10" xfId="0" applyNumberFormat="1" applyFont="1" applyBorder="1" applyAlignment="1" applyProtection="1">
      <alignment horizontal="center"/>
      <protection locked="0"/>
    </xf>
    <xf numFmtId="0" fontId="2" fillId="0" borderId="0" xfId="0" applyFont="1" applyAlignment="1" applyProtection="1">
      <alignment horizontal="left" vertical="center" wrapText="1"/>
    </xf>
    <xf numFmtId="0" fontId="5" fillId="0" borderId="6" xfId="0" applyFont="1" applyBorder="1" applyAlignment="1" applyProtection="1">
      <alignment horizontal="center" vertical="top"/>
    </xf>
    <xf numFmtId="0" fontId="0" fillId="0" borderId="6" xfId="0" applyBorder="1" applyAlignment="1" applyProtection="1">
      <alignment horizontal="center" vertical="top"/>
    </xf>
    <xf numFmtId="0" fontId="11" fillId="0" borderId="10" xfId="0" applyFont="1" applyBorder="1" applyAlignment="1" applyProtection="1">
      <alignment horizontal="center" shrinkToFit="1"/>
      <protection locked="0"/>
    </xf>
    <xf numFmtId="0" fontId="3" fillId="0" borderId="0" xfId="0" applyFont="1" applyAlignment="1" applyProtection="1">
      <alignment horizontal="left" vertical="center" wrapText="1"/>
    </xf>
    <xf numFmtId="0" fontId="2" fillId="5" borderId="4" xfId="0" applyFont="1" applyFill="1" applyBorder="1" applyAlignment="1" applyProtection="1">
      <alignment horizontal="left" vertical="center" wrapText="1"/>
    </xf>
    <xf numFmtId="0" fontId="7" fillId="0" borderId="35" xfId="2" applyFont="1" applyBorder="1" applyAlignment="1">
      <alignment horizontal="left" vertical="center"/>
    </xf>
    <xf numFmtId="0" fontId="9" fillId="0" borderId="35" xfId="2" applyFont="1" applyBorder="1" applyAlignment="1">
      <alignment horizontal="left"/>
    </xf>
    <xf numFmtId="0" fontId="7" fillId="0" borderId="0" xfId="2" applyFont="1" applyBorder="1" applyAlignment="1">
      <alignment horizontal="left" vertical="center"/>
    </xf>
    <xf numFmtId="0" fontId="9" fillId="0" borderId="0" xfId="2" applyFont="1" applyBorder="1" applyAlignment="1">
      <alignment horizontal="left" vertical="center"/>
    </xf>
    <xf numFmtId="0" fontId="6" fillId="0" borderId="0" xfId="2" applyFont="1" applyAlignment="1">
      <alignment horizontal="center" vertical="center"/>
    </xf>
    <xf numFmtId="0" fontId="26" fillId="0" borderId="0" xfId="2" applyFont="1" applyAlignment="1" applyProtection="1">
      <alignment horizontal="left" vertical="center"/>
      <protection locked="0"/>
    </xf>
    <xf numFmtId="0" fontId="35" fillId="0" borderId="0" xfId="2" applyAlignment="1">
      <alignment horizontal="left" vertical="center"/>
    </xf>
    <xf numFmtId="0" fontId="26" fillId="0" borderId="0" xfId="0" applyFont="1" applyAlignment="1" applyProtection="1">
      <alignment horizontal="left" vertical="center"/>
      <protection locked="0"/>
    </xf>
    <xf numFmtId="0" fontId="0" fillId="0" borderId="0" xfId="0" applyAlignment="1">
      <alignment horizontal="left" vertical="center"/>
    </xf>
    <xf numFmtId="0" fontId="40" fillId="0" borderId="0" xfId="0" applyFont="1" applyAlignment="1">
      <alignment horizontal="center" vertical="center" wrapText="1"/>
    </xf>
    <xf numFmtId="0" fontId="41" fillId="0" borderId="0" xfId="0" applyFont="1" applyAlignment="1">
      <alignment horizontal="center" vertical="center" wrapText="1"/>
    </xf>
    <xf numFmtId="0" fontId="32" fillId="0" borderId="0" xfId="0" applyFont="1" applyAlignment="1">
      <alignment horizontal="left" vertical="center" wrapText="1" indent="1"/>
    </xf>
    <xf numFmtId="0" fontId="13" fillId="0" borderId="0" xfId="0" applyFont="1" applyAlignment="1">
      <alignment horizontal="left" vertical="center" wrapText="1" indent="1"/>
    </xf>
    <xf numFmtId="0" fontId="31" fillId="0" borderId="0" xfId="0" applyFont="1" applyAlignment="1">
      <alignment horizontal="left" vertical="center" wrapText="1" indent="1"/>
    </xf>
    <xf numFmtId="0" fontId="39" fillId="0" borderId="0" xfId="0" applyFont="1" applyAlignment="1">
      <alignment horizontal="right" vertical="center" wrapText="1"/>
    </xf>
    <xf numFmtId="0" fontId="17" fillId="0" borderId="0" xfId="0" applyFont="1" applyBorder="1" applyAlignment="1">
      <alignment horizontal="right" vertical="center" wrapText="1"/>
    </xf>
    <xf numFmtId="0" fontId="44" fillId="0" borderId="0" xfId="0" applyFont="1" applyAlignment="1">
      <alignment horizontal="left" vertical="center" wrapText="1"/>
    </xf>
    <xf numFmtId="0" fontId="44" fillId="0" borderId="57" xfId="0" applyFont="1" applyBorder="1" applyAlignment="1">
      <alignment horizontal="left" vertical="center" wrapText="1"/>
    </xf>
    <xf numFmtId="0" fontId="44" fillId="0" borderId="0" xfId="0" applyFont="1" applyAlignment="1" applyProtection="1">
      <alignment horizontal="left" vertical="center" wrapText="1"/>
      <protection locked="0"/>
    </xf>
    <xf numFmtId="38" fontId="48" fillId="0" borderId="60" xfId="0" applyNumberFormat="1" applyFont="1" applyBorder="1" applyAlignment="1" applyProtection="1">
      <alignment horizontal="right" shrinkToFit="1"/>
      <protection locked="0"/>
    </xf>
    <xf numFmtId="38" fontId="48" fillId="8" borderId="27" xfId="0" applyNumberFormat="1" applyFont="1" applyFill="1" applyBorder="1" applyAlignment="1" applyProtection="1">
      <alignment horizontal="right" shrinkToFit="1"/>
      <protection locked="0"/>
    </xf>
    <xf numFmtId="38" fontId="48" fillId="8" borderId="61" xfId="0" applyNumberFormat="1" applyFont="1" applyFill="1" applyBorder="1" applyAlignment="1" applyProtection="1">
      <alignment horizontal="right" shrinkToFit="1"/>
      <protection locked="0"/>
    </xf>
    <xf numFmtId="44" fontId="0" fillId="0" borderId="0" xfId="7" applyFont="1"/>
  </cellXfs>
  <cellStyles count="8">
    <cellStyle name="Currency" xfId="7" builtinId="4"/>
    <cellStyle name="Hyperlink" xfId="1" builtinId="8"/>
    <cellStyle name="Normal" xfId="0" builtinId="0"/>
    <cellStyle name="Normal 2" xfId="2"/>
    <cellStyle name="Normal_AFRPG3" xfId="3"/>
    <cellStyle name="Normal_AFRPG5" xfId="4"/>
    <cellStyle name="Normal_AFRPG7" xfId="5"/>
    <cellStyle name="Normal_AFRPG8"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0</xdr:colOff>
      <xdr:row>9</xdr:row>
      <xdr:rowOff>0</xdr:rowOff>
    </xdr:to>
    <xdr:sp macro="" textlink="">
      <xdr:nvSpPr>
        <xdr:cNvPr id="3097" name="Text 20">
          <a:extLst>
            <a:ext uri="{FF2B5EF4-FFF2-40B4-BE49-F238E27FC236}">
              <a16:creationId xmlns:a16="http://schemas.microsoft.com/office/drawing/2014/main" id="{00000000-0008-0000-0100-0000190C0000}"/>
            </a:ext>
          </a:extLst>
        </xdr:cNvPr>
        <xdr:cNvSpPr txBox="1">
          <a:spLocks noChangeArrowheads="1"/>
        </xdr:cNvSpPr>
      </xdr:nvSpPr>
      <xdr:spPr bwMode="auto">
        <a:xfrm>
          <a:off x="0" y="1524000"/>
          <a:ext cx="0" cy="1524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17415" name="Text 20">
          <a:extLst>
            <a:ext uri="{FF2B5EF4-FFF2-40B4-BE49-F238E27FC236}">
              <a16:creationId xmlns:a16="http://schemas.microsoft.com/office/drawing/2014/main" id="{00000000-0008-0000-0200-000007440000}"/>
            </a:ext>
          </a:extLst>
        </xdr:cNvPr>
        <xdr:cNvSpPr txBox="1">
          <a:spLocks noChangeArrowheads="1"/>
        </xdr:cNvSpPr>
      </xdr:nvSpPr>
      <xdr:spPr bwMode="auto">
        <a:xfrm>
          <a:off x="0" y="457200"/>
          <a:ext cx="0" cy="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2124075</xdr:colOff>
          <xdr:row>6</xdr:row>
          <xdr:rowOff>114300</xdr:rowOff>
        </xdr:from>
        <xdr:to>
          <xdr:col>0</xdr:col>
          <xdr:colOff>3371850</xdr:colOff>
          <xdr:row>6</xdr:row>
          <xdr:rowOff>1047750</xdr:rowOff>
        </xdr:to>
        <xdr:sp macro="" textlink="">
          <xdr:nvSpPr>
            <xdr:cNvPr id="16393" name="Object 9" hidden="1">
              <a:extLst>
                <a:ext uri="{63B3BB69-23CF-44E3-9099-C40C66FF867C}">
                  <a14:compatExt spid="_x0000_s16393"/>
                </a:ext>
                <a:ext uri="{FF2B5EF4-FFF2-40B4-BE49-F238E27FC236}">
                  <a16:creationId xmlns:a16="http://schemas.microsoft.com/office/drawing/2014/main" id="{00000000-0008-0000-0800-000009400000}"/>
                </a:ext>
              </a:extLst>
            </xdr:cNvPr>
            <xdr:cNvSpPr/>
          </xdr:nvSpPr>
          <xdr:spPr bwMode="auto">
            <a:xfrm>
              <a:off x="0" y="0"/>
              <a:ext cx="0" cy="0"/>
            </a:xfrm>
            <a:prstGeom prst="rect">
              <a:avLst/>
            </a:prstGeom>
            <a:solidFill>
              <a:srgbClr val="FFFFFF" mc:Ignorable="a14" a14:legacySpreadsheetColorIndex="65"/>
            </a:solidFill>
            <a:ln w="9525">
              <a:solidFill>
                <a:srgbClr val="808080" mc:Ignorable="a14" a14:legacySpreadsheetColorIndex="23"/>
              </a:solidFill>
              <a:prstDash val="dash"/>
              <a:miter lim="800000"/>
              <a:headEnd/>
              <a:tailEnd/>
            </a:ln>
          </xdr:spPr>
        </xdr:sp>
        <xdr:clientData/>
      </xdr:twoCellAnchor>
    </mc:Choice>
    <mc:Fallback/>
  </mc:AlternateContent>
  <xdr:twoCellAnchor>
    <xdr:from>
      <xdr:col>1</xdr:col>
      <xdr:colOff>1822450</xdr:colOff>
      <xdr:row>8</xdr:row>
      <xdr:rowOff>76200</xdr:rowOff>
    </xdr:from>
    <xdr:to>
      <xdr:col>1</xdr:col>
      <xdr:colOff>2120900</xdr:colOff>
      <xdr:row>8</xdr:row>
      <xdr:rowOff>488950</xdr:rowOff>
    </xdr:to>
    <xdr:sp macro="" textlink="">
      <xdr:nvSpPr>
        <xdr:cNvPr id="2" name="Arrow: Right 1">
          <a:extLst>
            <a:ext uri="{FF2B5EF4-FFF2-40B4-BE49-F238E27FC236}">
              <a16:creationId xmlns:a16="http://schemas.microsoft.com/office/drawing/2014/main" id="{00000000-0008-0000-0800-000002000000}"/>
            </a:ext>
          </a:extLst>
        </xdr:cNvPr>
        <xdr:cNvSpPr/>
      </xdr:nvSpPr>
      <xdr:spPr>
        <a:xfrm>
          <a:off x="7727950" y="2901950"/>
          <a:ext cx="298450" cy="41275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isbe.net/Documents/ASA-Instructions.pdf"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L53"/>
  <sheetViews>
    <sheetView showGridLines="0" topLeftCell="A19" zoomScale="115" zoomScaleNormal="115" workbookViewId="0">
      <selection activeCell="H47" sqref="H47"/>
    </sheetView>
  </sheetViews>
  <sheetFormatPr defaultColWidth="9.140625" defaultRowHeight="11.25" x14ac:dyDescent="0.2"/>
  <cols>
    <col min="1" max="1" width="1.85546875" style="5" customWidth="1"/>
    <col min="2" max="2" width="32" style="5" customWidth="1"/>
    <col min="3" max="3" width="16.5703125" style="5" customWidth="1"/>
    <col min="4" max="4" width="19.7109375" style="5" customWidth="1"/>
    <col min="5" max="5" width="2.85546875" style="5" customWidth="1"/>
    <col min="6" max="6" width="18.85546875" style="5" customWidth="1"/>
    <col min="7" max="7" width="28.5703125" style="5" customWidth="1"/>
    <col min="8" max="8" width="19.7109375" style="5" customWidth="1"/>
    <col min="9" max="9" width="2.140625" style="5" customWidth="1"/>
    <col min="10" max="10" width="5.42578125" style="5" customWidth="1"/>
    <col min="11" max="11" width="9.140625" style="5"/>
    <col min="12" max="12" width="6.7109375" style="5" customWidth="1"/>
    <col min="13" max="16384" width="9.140625" style="5"/>
  </cols>
  <sheetData>
    <row r="1" spans="1:12" ht="12.75" customHeight="1" x14ac:dyDescent="0.2">
      <c r="A1" s="213" t="s">
        <v>202</v>
      </c>
      <c r="B1" s="214"/>
      <c r="C1" s="214"/>
      <c r="G1" s="372" t="s">
        <v>203</v>
      </c>
      <c r="H1" s="372"/>
    </row>
    <row r="2" spans="1:12" ht="12.75" x14ac:dyDescent="0.2">
      <c r="A2" s="213" t="s">
        <v>106</v>
      </c>
      <c r="B2" s="215"/>
      <c r="C2" s="216"/>
      <c r="D2" s="367" t="s">
        <v>176</v>
      </c>
      <c r="E2" s="367"/>
      <c r="F2" s="367"/>
      <c r="G2" s="372"/>
      <c r="H2" s="372"/>
      <c r="I2" s="17"/>
      <c r="J2" s="17"/>
      <c r="K2" s="17"/>
      <c r="L2" s="17"/>
    </row>
    <row r="3" spans="1:12" ht="17.25" customHeight="1" x14ac:dyDescent="0.2">
      <c r="A3" s="217" t="s">
        <v>105</v>
      </c>
      <c r="B3" s="217"/>
      <c r="C3" s="256"/>
      <c r="D3" s="368" t="s">
        <v>177</v>
      </c>
      <c r="E3" s="368"/>
      <c r="F3" s="368"/>
      <c r="G3" s="372"/>
      <c r="H3" s="372"/>
      <c r="I3" s="17"/>
      <c r="J3" s="17"/>
      <c r="K3" s="17"/>
      <c r="L3" s="17"/>
    </row>
    <row r="4" spans="1:12" ht="10.5" customHeight="1" x14ac:dyDescent="0.25">
      <c r="D4" s="368" t="s">
        <v>178</v>
      </c>
      <c r="E4" s="368"/>
      <c r="F4" s="368"/>
      <c r="G4" s="372"/>
      <c r="H4" s="372"/>
      <c r="K4" s="212"/>
      <c r="L4" s="212"/>
    </row>
    <row r="5" spans="1:12" ht="15" x14ac:dyDescent="0.25">
      <c r="A5" s="349" t="s">
        <v>166</v>
      </c>
      <c r="B5" s="350"/>
      <c r="C5" s="350"/>
      <c r="D5" s="350"/>
      <c r="E5" s="350"/>
      <c r="F5" s="350"/>
      <c r="G5" s="350"/>
      <c r="H5" s="350"/>
      <c r="I5" s="350"/>
      <c r="J5" s="350"/>
      <c r="K5" s="212"/>
      <c r="L5" s="212"/>
    </row>
    <row r="6" spans="1:12" ht="15" x14ac:dyDescent="0.25">
      <c r="A6" s="259"/>
      <c r="B6" s="260"/>
      <c r="D6" s="353">
        <v>44377</v>
      </c>
      <c r="E6" s="354"/>
      <c r="F6" s="354"/>
      <c r="G6" s="261"/>
      <c r="H6" s="260"/>
      <c r="I6" s="260"/>
      <c r="J6" s="260"/>
      <c r="K6" s="212"/>
      <c r="L6" s="212"/>
    </row>
    <row r="7" spans="1:12" ht="13.5" customHeight="1" x14ac:dyDescent="0.2">
      <c r="A7" s="351" t="s">
        <v>108</v>
      </c>
      <c r="B7" s="352"/>
      <c r="C7" s="352"/>
      <c r="D7" s="352"/>
      <c r="E7" s="352"/>
      <c r="F7" s="352"/>
      <c r="G7" s="352"/>
      <c r="H7" s="352"/>
      <c r="I7" s="352"/>
      <c r="J7" s="352"/>
      <c r="K7" s="17"/>
      <c r="L7" s="17"/>
    </row>
    <row r="8" spans="1:12" ht="6.75" customHeight="1" x14ac:dyDescent="0.2">
      <c r="B8" s="17"/>
      <c r="C8" s="17"/>
      <c r="D8" s="17"/>
      <c r="E8" s="17"/>
      <c r="F8" s="17"/>
      <c r="G8" s="17"/>
      <c r="H8" s="17"/>
      <c r="I8" s="17"/>
      <c r="J8" s="17"/>
      <c r="K8" s="17"/>
      <c r="L8" s="17"/>
    </row>
    <row r="9" spans="1:12" ht="12" x14ac:dyDescent="0.2">
      <c r="B9" s="70" t="s">
        <v>156</v>
      </c>
      <c r="C9" s="374" t="s">
        <v>225</v>
      </c>
      <c r="D9" s="374"/>
      <c r="E9" s="374"/>
      <c r="F9" s="374"/>
      <c r="G9" s="340" t="s">
        <v>207</v>
      </c>
      <c r="H9" s="323" t="s">
        <v>175</v>
      </c>
      <c r="I9" s="17"/>
      <c r="J9" s="17"/>
      <c r="K9" s="17"/>
      <c r="L9" s="17"/>
    </row>
    <row r="10" spans="1:12" ht="12.75" x14ac:dyDescent="0.2">
      <c r="B10" s="70" t="s">
        <v>84</v>
      </c>
      <c r="C10" s="370" t="s">
        <v>220</v>
      </c>
      <c r="D10" s="370"/>
      <c r="E10" s="370"/>
      <c r="F10" s="371"/>
      <c r="G10" s="71"/>
      <c r="H10" s="272" t="s">
        <v>172</v>
      </c>
      <c r="I10" s="277" t="s">
        <v>224</v>
      </c>
      <c r="J10" s="273"/>
      <c r="K10" s="276"/>
      <c r="L10" s="17"/>
    </row>
    <row r="11" spans="1:12" ht="12.75" x14ac:dyDescent="0.2">
      <c r="B11" s="70" t="s">
        <v>85</v>
      </c>
      <c r="C11" s="355" t="s">
        <v>221</v>
      </c>
      <c r="D11" s="356"/>
      <c r="E11" s="356"/>
      <c r="F11" s="356"/>
      <c r="G11" s="268"/>
      <c r="H11" s="272" t="s">
        <v>173</v>
      </c>
      <c r="I11" s="277"/>
      <c r="J11" s="17"/>
      <c r="K11" s="17"/>
      <c r="L11" s="17"/>
    </row>
    <row r="12" spans="1:12" ht="12.75" x14ac:dyDescent="0.2">
      <c r="B12" s="70" t="s">
        <v>86</v>
      </c>
      <c r="C12" s="355" t="s">
        <v>222</v>
      </c>
      <c r="D12" s="355"/>
      <c r="E12" s="355"/>
      <c r="F12" s="356"/>
      <c r="G12" s="267"/>
      <c r="H12" s="272" t="s">
        <v>174</v>
      </c>
      <c r="I12" s="277"/>
    </row>
    <row r="13" spans="1:12" ht="12.75" x14ac:dyDescent="0.2">
      <c r="A13" s="1"/>
      <c r="B13" s="70" t="s">
        <v>179</v>
      </c>
      <c r="C13" s="355" t="s">
        <v>223</v>
      </c>
      <c r="D13" s="355"/>
      <c r="E13" s="355"/>
      <c r="F13" s="356"/>
      <c r="G13" s="1"/>
      <c r="H13" s="336" t="s">
        <v>204</v>
      </c>
      <c r="I13" s="277"/>
    </row>
    <row r="14" spans="1:12" ht="4.5" customHeight="1" thickBot="1" x14ac:dyDescent="0.25">
      <c r="A14" s="1"/>
      <c r="B14" s="6"/>
    </row>
    <row r="15" spans="1:12" ht="12.75" thickBot="1" x14ac:dyDescent="0.25">
      <c r="A15" s="1"/>
      <c r="B15" s="59"/>
      <c r="C15" s="51"/>
      <c r="F15" s="332" t="s">
        <v>94</v>
      </c>
      <c r="H15" s="4"/>
      <c r="I15" s="4"/>
    </row>
    <row r="16" spans="1:12" ht="15.75" customHeight="1" thickBot="1" x14ac:dyDescent="0.25">
      <c r="A16" s="373" t="s">
        <v>208</v>
      </c>
      <c r="B16" s="373"/>
      <c r="C16" s="373"/>
      <c r="D16" s="331" t="s">
        <v>187</v>
      </c>
      <c r="E16" s="334" t="s">
        <v>224</v>
      </c>
      <c r="F16" s="361" t="s">
        <v>92</v>
      </c>
      <c r="G16" s="362"/>
      <c r="H16" s="363"/>
      <c r="I16" s="63"/>
      <c r="J16" s="63"/>
      <c r="K16" s="58"/>
    </row>
    <row r="17" spans="1:12" ht="23.25" customHeight="1" thickBot="1" x14ac:dyDescent="0.25">
      <c r="A17" s="373"/>
      <c r="B17" s="373"/>
      <c r="C17" s="373"/>
      <c r="D17" s="330"/>
      <c r="E17" s="7"/>
      <c r="F17" s="364"/>
      <c r="G17" s="365"/>
      <c r="H17" s="366"/>
      <c r="I17" s="8"/>
    </row>
    <row r="18" spans="1:12" ht="3.75" customHeight="1" x14ac:dyDescent="0.2">
      <c r="A18" s="1"/>
      <c r="B18" s="73"/>
      <c r="C18" s="73"/>
      <c r="D18" s="74"/>
      <c r="E18" s="7"/>
      <c r="F18" s="7"/>
      <c r="G18" s="7"/>
      <c r="H18" s="8"/>
      <c r="I18" s="8"/>
    </row>
    <row r="19" spans="1:12" ht="12.75" x14ac:dyDescent="0.2">
      <c r="B19" s="202" t="s">
        <v>76</v>
      </c>
      <c r="C19" s="203"/>
      <c r="D19" s="204" t="s">
        <v>83</v>
      </c>
      <c r="E19" s="9"/>
      <c r="F19" s="359" t="s">
        <v>51</v>
      </c>
      <c r="G19" s="360"/>
      <c r="H19" s="125"/>
      <c r="I19" s="15"/>
    </row>
    <row r="20" spans="1:12" ht="12" x14ac:dyDescent="0.2">
      <c r="B20" s="56" t="s">
        <v>127</v>
      </c>
      <c r="C20" s="57"/>
      <c r="D20" s="125"/>
      <c r="E20" s="10"/>
      <c r="F20" s="68" t="s">
        <v>52</v>
      </c>
      <c r="G20" s="69"/>
      <c r="H20" s="125">
        <v>2</v>
      </c>
      <c r="I20" s="19"/>
    </row>
    <row r="21" spans="1:12" ht="12.75" x14ac:dyDescent="0.2">
      <c r="B21" s="56" t="s">
        <v>69</v>
      </c>
      <c r="C21" s="52"/>
      <c r="D21" s="126"/>
      <c r="E21" s="8"/>
      <c r="F21" s="359" t="s">
        <v>159</v>
      </c>
      <c r="G21" s="360"/>
      <c r="H21" s="127">
        <v>766.8</v>
      </c>
      <c r="I21" s="20"/>
    </row>
    <row r="22" spans="1:12" ht="13.5" customHeight="1" x14ac:dyDescent="0.2">
      <c r="B22" s="357" t="s">
        <v>128</v>
      </c>
      <c r="C22" s="358"/>
      <c r="D22" s="125"/>
      <c r="E22" s="16"/>
      <c r="F22" s="208" t="s">
        <v>50</v>
      </c>
      <c r="G22" s="209"/>
      <c r="H22" s="210"/>
      <c r="I22" s="20"/>
    </row>
    <row r="23" spans="1:12" ht="12.75" x14ac:dyDescent="0.2">
      <c r="B23" s="357" t="s">
        <v>129</v>
      </c>
      <c r="C23" s="358"/>
      <c r="D23" s="125"/>
      <c r="F23" s="11" t="s">
        <v>53</v>
      </c>
      <c r="G23" s="62"/>
      <c r="H23" s="125">
        <v>67</v>
      </c>
      <c r="I23" s="1"/>
      <c r="L23" s="21"/>
    </row>
    <row r="24" spans="1:12" ht="12" x14ac:dyDescent="0.2">
      <c r="B24" s="56" t="s">
        <v>130</v>
      </c>
      <c r="C24" s="57"/>
      <c r="D24" s="125"/>
      <c r="E24" s="1"/>
      <c r="F24" s="12" t="s">
        <v>54</v>
      </c>
      <c r="G24" s="66"/>
      <c r="H24" s="125"/>
      <c r="I24" s="1"/>
      <c r="L24" s="21"/>
    </row>
    <row r="25" spans="1:12" ht="12" x14ac:dyDescent="0.2">
      <c r="B25" s="56" t="s">
        <v>75</v>
      </c>
      <c r="C25" s="57"/>
      <c r="D25" s="125"/>
      <c r="E25" s="1"/>
      <c r="F25" s="208" t="s">
        <v>49</v>
      </c>
      <c r="G25" s="209"/>
      <c r="H25" s="210"/>
      <c r="I25" s="1"/>
      <c r="L25" s="21"/>
    </row>
    <row r="26" spans="1:12" ht="12.75" thickBot="1" x14ac:dyDescent="0.25">
      <c r="B26" s="147" t="s">
        <v>109</v>
      </c>
      <c r="C26" s="148"/>
      <c r="D26" s="149">
        <f>SUM(D20:D25)</f>
        <v>0</v>
      </c>
      <c r="E26" s="13"/>
      <c r="F26" s="11" t="s">
        <v>53</v>
      </c>
      <c r="G26" s="62"/>
      <c r="H26" s="125">
        <v>51</v>
      </c>
    </row>
    <row r="27" spans="1:12" ht="14.1" customHeight="1" thickTop="1" thickBot="1" x14ac:dyDescent="0.25">
      <c r="F27" s="12" t="s">
        <v>54</v>
      </c>
      <c r="G27" s="66"/>
      <c r="H27" s="125"/>
      <c r="I27" s="1"/>
      <c r="J27" s="16"/>
      <c r="K27" s="109"/>
    </row>
    <row r="28" spans="1:12" ht="13.5" customHeight="1" thickTop="1" x14ac:dyDescent="0.2">
      <c r="B28" s="205" t="s">
        <v>93</v>
      </c>
      <c r="C28" s="206"/>
      <c r="D28" s="207"/>
      <c r="E28" s="13"/>
      <c r="F28" s="208" t="s">
        <v>98</v>
      </c>
      <c r="G28" s="209"/>
      <c r="H28" s="211"/>
      <c r="I28" s="1"/>
      <c r="J28" s="64"/>
      <c r="K28" s="18"/>
    </row>
    <row r="29" spans="1:12" ht="12" x14ac:dyDescent="0.2">
      <c r="B29" s="11" t="s">
        <v>55</v>
      </c>
      <c r="C29" s="62"/>
      <c r="D29" s="128">
        <v>78</v>
      </c>
      <c r="F29" s="11" t="s">
        <v>2</v>
      </c>
      <c r="G29" s="62"/>
      <c r="H29" s="335">
        <v>2.4104000000000001</v>
      </c>
      <c r="I29" s="3"/>
      <c r="J29" s="75"/>
      <c r="K29" s="18"/>
    </row>
    <row r="30" spans="1:12" ht="14.1" customHeight="1" x14ac:dyDescent="0.2">
      <c r="B30" s="11" t="s">
        <v>56</v>
      </c>
      <c r="C30" s="62"/>
      <c r="D30" s="128">
        <v>80</v>
      </c>
      <c r="F30" s="2" t="s">
        <v>41</v>
      </c>
      <c r="G30" s="2"/>
      <c r="H30" s="335">
        <v>0.40200000000000002</v>
      </c>
      <c r="I30" s="3"/>
      <c r="J30" s="1"/>
      <c r="K30" s="18"/>
    </row>
    <row r="31" spans="1:12" ht="12" x14ac:dyDescent="0.2">
      <c r="B31" s="11" t="s">
        <v>57</v>
      </c>
      <c r="C31" s="62"/>
      <c r="D31" s="128">
        <v>84</v>
      </c>
      <c r="F31" s="65" t="s">
        <v>160</v>
      </c>
      <c r="G31" s="67"/>
      <c r="H31" s="335">
        <v>0.2271</v>
      </c>
      <c r="I31" s="1"/>
      <c r="J31" s="1"/>
      <c r="K31" s="77"/>
    </row>
    <row r="32" spans="1:12" ht="12" x14ac:dyDescent="0.2">
      <c r="B32" s="11" t="s">
        <v>58</v>
      </c>
      <c r="C32" s="62"/>
      <c r="D32" s="128">
        <v>93</v>
      </c>
      <c r="F32" s="11" t="s">
        <v>3</v>
      </c>
      <c r="G32" s="62"/>
      <c r="H32" s="335">
        <v>3.7999999999999999E-2</v>
      </c>
      <c r="I32" s="22"/>
      <c r="J32" s="1"/>
      <c r="K32" s="76"/>
    </row>
    <row r="33" spans="2:12" ht="12" x14ac:dyDescent="0.2">
      <c r="B33" s="11" t="s">
        <v>59</v>
      </c>
      <c r="C33" s="62"/>
      <c r="D33" s="128">
        <v>70</v>
      </c>
      <c r="F33" s="11" t="s">
        <v>43</v>
      </c>
      <c r="G33" s="62"/>
      <c r="H33" s="335">
        <v>6.59E-2</v>
      </c>
      <c r="I33" s="3"/>
      <c r="J33" s="1"/>
      <c r="K33" s="76"/>
    </row>
    <row r="34" spans="2:12" ht="12" x14ac:dyDescent="0.2">
      <c r="B34" s="11" t="s">
        <v>60</v>
      </c>
      <c r="C34" s="62"/>
      <c r="D34" s="128">
        <v>80</v>
      </c>
      <c r="F34" s="11" t="s">
        <v>44</v>
      </c>
      <c r="G34" s="62"/>
      <c r="H34" s="335">
        <v>8.8700000000000001E-2</v>
      </c>
      <c r="I34" s="3"/>
      <c r="J34" s="1"/>
      <c r="K34" s="76"/>
    </row>
    <row r="35" spans="2:12" ht="14.1" customHeight="1" x14ac:dyDescent="0.2">
      <c r="B35" s="11" t="s">
        <v>61</v>
      </c>
      <c r="C35" s="62"/>
      <c r="D35" s="128">
        <v>76</v>
      </c>
      <c r="F35" s="11" t="s">
        <v>42</v>
      </c>
      <c r="G35" s="62"/>
      <c r="H35" s="335">
        <v>1.2699999999999999E-2</v>
      </c>
      <c r="I35" s="3"/>
      <c r="J35" s="1"/>
      <c r="K35" s="1"/>
    </row>
    <row r="36" spans="2:12" ht="12" x14ac:dyDescent="0.2">
      <c r="B36" s="11" t="s">
        <v>62</v>
      </c>
      <c r="C36" s="62"/>
      <c r="D36" s="128">
        <v>74</v>
      </c>
      <c r="F36" s="2" t="s">
        <v>45</v>
      </c>
      <c r="G36" s="2"/>
      <c r="H36" s="335"/>
      <c r="I36" s="22"/>
      <c r="J36" s="64"/>
    </row>
    <row r="37" spans="2:12" ht="12" x14ac:dyDescent="0.2">
      <c r="B37" s="11" t="s">
        <v>63</v>
      </c>
      <c r="C37" s="62"/>
      <c r="D37" s="128">
        <v>82</v>
      </c>
      <c r="F37" s="65" t="s">
        <v>4</v>
      </c>
      <c r="G37" s="67"/>
      <c r="H37" s="335">
        <v>8.8700000000000001E-2</v>
      </c>
      <c r="I37" s="3"/>
      <c r="J37" s="75"/>
      <c r="K37" s="23"/>
    </row>
    <row r="38" spans="2:12" ht="12" x14ac:dyDescent="0.2">
      <c r="B38" s="11" t="s">
        <v>64</v>
      </c>
      <c r="C38" s="62"/>
      <c r="D38" s="128">
        <v>94</v>
      </c>
      <c r="F38" s="11" t="s">
        <v>157</v>
      </c>
      <c r="G38" s="62"/>
      <c r="H38" s="335"/>
      <c r="I38" s="3"/>
      <c r="J38" s="1"/>
      <c r="K38" s="18"/>
    </row>
    <row r="39" spans="2:12" ht="12" x14ac:dyDescent="0.2">
      <c r="B39" s="11" t="s">
        <v>218</v>
      </c>
      <c r="C39" s="62"/>
      <c r="D39" s="128"/>
      <c r="F39" s="11" t="s">
        <v>46</v>
      </c>
      <c r="G39" s="62"/>
      <c r="H39" s="335">
        <v>1.2699999999999999E-2</v>
      </c>
      <c r="I39" s="1"/>
      <c r="J39" s="1"/>
      <c r="K39" s="18"/>
    </row>
    <row r="40" spans="2:12" ht="12" x14ac:dyDescent="0.2">
      <c r="B40" s="139" t="s">
        <v>110</v>
      </c>
      <c r="C40" s="140"/>
      <c r="D40" s="129">
        <f>SUM(D29:D39)</f>
        <v>811</v>
      </c>
      <c r="F40" s="11" t="s">
        <v>5</v>
      </c>
      <c r="G40" s="62"/>
      <c r="H40" s="335"/>
      <c r="I40" s="22"/>
      <c r="J40" s="1"/>
      <c r="K40" s="77"/>
    </row>
    <row r="41" spans="2:12" ht="12" x14ac:dyDescent="0.2">
      <c r="B41" s="60" t="s">
        <v>65</v>
      </c>
      <c r="C41" s="53"/>
      <c r="D41" s="128"/>
      <c r="F41" s="65" t="s">
        <v>6</v>
      </c>
      <c r="G41" s="67"/>
      <c r="H41" s="335"/>
      <c r="I41" s="1"/>
      <c r="J41" s="1"/>
      <c r="K41" s="76"/>
    </row>
    <row r="42" spans="2:12" ht="12" x14ac:dyDescent="0.2">
      <c r="B42" s="60" t="s">
        <v>66</v>
      </c>
      <c r="C42" s="53"/>
      <c r="D42" s="128"/>
      <c r="F42" s="11" t="s">
        <v>6</v>
      </c>
      <c r="G42" s="62"/>
      <c r="H42" s="335"/>
      <c r="I42" s="24"/>
      <c r="J42" s="1"/>
      <c r="K42" s="76"/>
    </row>
    <row r="43" spans="2:12" ht="12.75" x14ac:dyDescent="0.2">
      <c r="B43" s="60" t="s">
        <v>67</v>
      </c>
      <c r="C43" s="53"/>
      <c r="D43" s="128"/>
      <c r="F43" s="265" t="s">
        <v>158</v>
      </c>
      <c r="G43" s="266"/>
      <c r="H43" s="130">
        <v>192716380</v>
      </c>
      <c r="I43" s="14"/>
      <c r="J43" s="1"/>
      <c r="K43" s="76"/>
      <c r="L43" s="18"/>
    </row>
    <row r="44" spans="2:12" ht="12.75" x14ac:dyDescent="0.2">
      <c r="B44" s="61" t="s">
        <v>68</v>
      </c>
      <c r="C44" s="54"/>
      <c r="D44" s="128"/>
      <c r="F44" s="265" t="s">
        <v>70</v>
      </c>
      <c r="G44" s="266"/>
      <c r="H44" s="275">
        <f>(H43/H21)</f>
        <v>251325.48252477832</v>
      </c>
      <c r="I44" s="24"/>
      <c r="J44" s="86" t="str">
        <f>MID(C10,10,1)</f>
        <v>7</v>
      </c>
      <c r="K44" s="1"/>
      <c r="L44" s="18"/>
    </row>
    <row r="45" spans="2:12" ht="12.75" x14ac:dyDescent="0.2">
      <c r="B45" s="60" t="s">
        <v>219</v>
      </c>
      <c r="C45" s="53"/>
      <c r="D45" s="128"/>
      <c r="F45" s="324" t="s">
        <v>180</v>
      </c>
      <c r="G45" s="274"/>
      <c r="H45" s="322">
        <f>IF(I10="x",H43*0.069,IF(I11="x",H43*0.069,IF(I12="x",H43*0.138,IF(I13="x","Not applicable","Please Check District Type"))))</f>
        <v>13297430.220000001</v>
      </c>
      <c r="I45" s="25"/>
      <c r="J45" s="86">
        <f>IF(J44="2",(H43*1.38),(H43*0.069))</f>
        <v>13297430.220000001</v>
      </c>
    </row>
    <row r="46" spans="2:12" ht="13.5" thickBot="1" x14ac:dyDescent="0.25">
      <c r="B46" s="141" t="s">
        <v>111</v>
      </c>
      <c r="C46" s="142"/>
      <c r="D46" s="143">
        <f>SUM(D41:D45)</f>
        <v>0</v>
      </c>
      <c r="F46" s="347" t="s">
        <v>190</v>
      </c>
      <c r="G46" s="369"/>
      <c r="H46" s="130">
        <v>5625000</v>
      </c>
      <c r="J46" s="87"/>
    </row>
    <row r="47" spans="2:12" ht="14.25" thickTop="1" thickBot="1" x14ac:dyDescent="0.25">
      <c r="B47" s="144" t="s">
        <v>112</v>
      </c>
      <c r="C47" s="145"/>
      <c r="D47" s="146">
        <f>SUM(D40,D46)</f>
        <v>811</v>
      </c>
      <c r="F47" s="347" t="s">
        <v>181</v>
      </c>
      <c r="G47" s="348"/>
      <c r="H47" s="278">
        <f>IF(I13="x","Not Applicable",(H46/H45))</f>
        <v>0.4230140641414849</v>
      </c>
      <c r="I47" s="26"/>
      <c r="L47" s="26"/>
    </row>
    <row r="48" spans="2:12" ht="12" thickTop="1" x14ac:dyDescent="0.2">
      <c r="C48" s="55"/>
    </row>
    <row r="49" spans="2:12" ht="9.6" customHeight="1" x14ac:dyDescent="0.2">
      <c r="B49" s="55" t="s">
        <v>189</v>
      </c>
      <c r="I49" s="27"/>
      <c r="L49" s="27"/>
    </row>
    <row r="50" spans="2:12" ht="10.35" customHeight="1" x14ac:dyDescent="0.2">
      <c r="B50" s="236"/>
    </row>
    <row r="51" spans="2:12" ht="9.9499999999999993" customHeight="1" x14ac:dyDescent="0.2"/>
    <row r="52" spans="2:12" ht="9.9499999999999993" customHeight="1" x14ac:dyDescent="0.2"/>
    <row r="53" spans="2:12" ht="17.25" customHeight="1" x14ac:dyDescent="0.2"/>
  </sheetData>
  <sheetProtection algorithmName="SHA-512" hashValue="yzX540/CDayDfyMj3n5AxGeTeaDaMCKcyNf0q2dRyrcMFVmlpRxH/5WnwuDQobG0hbG4tvdY/uRhI7bLfNNOLw==" saltValue="weXbqnJGOal+aQv3+bKG5w==" spinCount="100000" sheet="1" objects="1" scenarios="1"/>
  <mergeCells count="20">
    <mergeCell ref="D2:F2"/>
    <mergeCell ref="D3:F3"/>
    <mergeCell ref="D4:F4"/>
    <mergeCell ref="F46:G46"/>
    <mergeCell ref="C11:F11"/>
    <mergeCell ref="C10:F10"/>
    <mergeCell ref="B23:C23"/>
    <mergeCell ref="G1:H4"/>
    <mergeCell ref="A16:C17"/>
    <mergeCell ref="C9:F9"/>
    <mergeCell ref="F47:G47"/>
    <mergeCell ref="A5:J5"/>
    <mergeCell ref="A7:J7"/>
    <mergeCell ref="D6:F6"/>
    <mergeCell ref="C12:F12"/>
    <mergeCell ref="C13:F13"/>
    <mergeCell ref="B22:C22"/>
    <mergeCell ref="F21:G21"/>
    <mergeCell ref="F19:G19"/>
    <mergeCell ref="F16:H17"/>
  </mergeCells>
  <phoneticPr fontId="2" type="noConversion"/>
  <hyperlinks>
    <hyperlink ref="G9" r:id="rId1"/>
  </hyperlinks>
  <printOptions headings="1"/>
  <pageMargins left="0.35" right="0.25" top="0.43" bottom="0.21" header="0.22" footer="0.17"/>
  <pageSetup scale="88" orientation="landscape" useFirstPageNumber="1" r:id="rId2"/>
  <headerFooter alignWithMargins="0">
    <oddHeader>&amp;L&amp;8Page &amp;P&amp;R&amp;8Page &amp;P</oddHeader>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K45"/>
  <sheetViews>
    <sheetView showGridLines="0" workbookViewId="0">
      <pane ySplit="5" topLeftCell="A18" activePane="bottomLeft" state="frozenSplit"/>
      <selection sqref="A1:B1"/>
      <selection pane="bottomLeft" activeCell="C24" sqref="C24"/>
    </sheetView>
  </sheetViews>
  <sheetFormatPr defaultColWidth="8.7109375" defaultRowHeight="11.25" x14ac:dyDescent="0.2"/>
  <cols>
    <col min="1" max="1" width="32.7109375" style="30" customWidth="1"/>
    <col min="2" max="2" width="4.5703125" style="30" customWidth="1"/>
    <col min="3" max="9" width="13.7109375" style="30" customWidth="1"/>
    <col min="10" max="11" width="13.7109375" style="50" customWidth="1"/>
    <col min="12" max="12" width="3.28515625" style="30" customWidth="1"/>
    <col min="13" max="13" width="4.42578125" style="30" customWidth="1"/>
    <col min="14" max="14" width="6.28515625" style="30" customWidth="1"/>
    <col min="15" max="16384" width="8.7109375" style="30"/>
  </cols>
  <sheetData>
    <row r="1" spans="1:11" ht="12" x14ac:dyDescent="0.2">
      <c r="A1" s="367" t="s">
        <v>169</v>
      </c>
      <c r="B1" s="367"/>
      <c r="C1" s="367"/>
      <c r="D1" s="367"/>
      <c r="E1" s="367"/>
      <c r="F1" s="367"/>
      <c r="G1" s="367"/>
      <c r="H1" s="367"/>
      <c r="I1" s="367"/>
      <c r="J1" s="367"/>
      <c r="K1" s="367"/>
    </row>
    <row r="2" spans="1:11" ht="12" x14ac:dyDescent="0.2">
      <c r="A2" s="375" t="s">
        <v>191</v>
      </c>
      <c r="B2" s="375"/>
      <c r="C2" s="375"/>
      <c r="D2" s="375"/>
      <c r="E2" s="375"/>
      <c r="F2" s="375"/>
      <c r="G2" s="375"/>
      <c r="H2" s="375"/>
      <c r="I2" s="375"/>
      <c r="J2" s="375"/>
      <c r="K2" s="375"/>
    </row>
    <row r="3" spans="1:11" ht="12" x14ac:dyDescent="0.2">
      <c r="A3" s="255"/>
      <c r="B3" s="255"/>
      <c r="C3" s="255"/>
      <c r="D3" s="255"/>
      <c r="E3" s="255"/>
      <c r="F3" s="255"/>
      <c r="G3" s="255"/>
      <c r="H3" s="255"/>
      <c r="I3" s="255"/>
      <c r="J3" s="255"/>
      <c r="K3" s="255"/>
    </row>
    <row r="4" spans="1:11" ht="11.45" customHeight="1" x14ac:dyDescent="0.2">
      <c r="A4" s="28"/>
      <c r="B4" s="244"/>
      <c r="C4" s="245" t="s">
        <v>28</v>
      </c>
      <c r="D4" s="245" t="s">
        <v>29</v>
      </c>
      <c r="E4" s="245" t="s">
        <v>30</v>
      </c>
      <c r="F4" s="245" t="s">
        <v>31</v>
      </c>
      <c r="G4" s="245" t="s">
        <v>32</v>
      </c>
      <c r="H4" s="245" t="s">
        <v>33</v>
      </c>
      <c r="I4" s="245" t="s">
        <v>34</v>
      </c>
      <c r="J4" s="245" t="s">
        <v>35</v>
      </c>
      <c r="K4" s="245" t="s">
        <v>36</v>
      </c>
    </row>
    <row r="5" spans="1:11" ht="33.75" x14ac:dyDescent="0.2">
      <c r="A5" s="249" t="s">
        <v>1</v>
      </c>
      <c r="B5" s="246" t="s">
        <v>148</v>
      </c>
      <c r="C5" s="247" t="s">
        <v>8</v>
      </c>
      <c r="D5" s="248" t="s">
        <v>48</v>
      </c>
      <c r="E5" s="247" t="s">
        <v>131</v>
      </c>
      <c r="F5" s="247" t="s">
        <v>9</v>
      </c>
      <c r="G5" s="248" t="s">
        <v>38</v>
      </c>
      <c r="H5" s="248" t="s">
        <v>132</v>
      </c>
      <c r="I5" s="247" t="s">
        <v>39</v>
      </c>
      <c r="J5" s="247" t="s">
        <v>133</v>
      </c>
      <c r="K5" s="248" t="s">
        <v>40</v>
      </c>
    </row>
    <row r="6" spans="1:11" s="33" customFormat="1" ht="13.5" customHeight="1" x14ac:dyDescent="0.2">
      <c r="A6" s="177" t="s">
        <v>27</v>
      </c>
      <c r="B6" s="178"/>
      <c r="C6" s="31"/>
      <c r="D6" s="32"/>
      <c r="E6" s="32"/>
      <c r="F6" s="32"/>
      <c r="G6" s="32"/>
      <c r="H6" s="32"/>
      <c r="I6" s="32"/>
      <c r="J6" s="32"/>
      <c r="K6" s="32"/>
    </row>
    <row r="7" spans="1:11" s="36" customFormat="1" ht="13.9" customHeight="1" x14ac:dyDescent="0.2">
      <c r="A7" s="34" t="s">
        <v>134</v>
      </c>
      <c r="B7" s="35" t="s">
        <v>0</v>
      </c>
      <c r="C7" s="411">
        <f>2516061-47243</f>
        <v>2468818</v>
      </c>
      <c r="D7" s="411">
        <v>180597</v>
      </c>
      <c r="E7" s="411">
        <v>218770</v>
      </c>
      <c r="F7" s="411">
        <v>496471</v>
      </c>
      <c r="G7" s="411">
        <v>94171</v>
      </c>
      <c r="H7" s="411">
        <v>304468</v>
      </c>
      <c r="I7" s="411">
        <v>220026</v>
      </c>
      <c r="J7" s="110"/>
      <c r="K7" s="110"/>
    </row>
    <row r="8" spans="1:11" s="36" customFormat="1" ht="12" x14ac:dyDescent="0.2">
      <c r="A8" s="34" t="s">
        <v>13</v>
      </c>
      <c r="B8" s="40">
        <v>120</v>
      </c>
      <c r="C8" s="110"/>
      <c r="D8" s="110"/>
      <c r="E8" s="110"/>
      <c r="F8" s="110"/>
      <c r="G8" s="110"/>
      <c r="H8" s="110"/>
      <c r="I8" s="110"/>
      <c r="J8" s="110"/>
      <c r="K8" s="110"/>
    </row>
    <row r="9" spans="1:11" s="36" customFormat="1" ht="12" x14ac:dyDescent="0.2">
      <c r="A9" s="37" t="s">
        <v>120</v>
      </c>
      <c r="B9" s="38">
        <v>130</v>
      </c>
      <c r="C9" s="110"/>
      <c r="D9" s="110"/>
      <c r="E9" s="110"/>
      <c r="F9" s="110"/>
      <c r="G9" s="110"/>
      <c r="H9" s="110"/>
      <c r="I9" s="110"/>
      <c r="J9" s="110"/>
      <c r="K9" s="110"/>
    </row>
    <row r="10" spans="1:11" s="36" customFormat="1" ht="12" x14ac:dyDescent="0.2">
      <c r="A10" s="37" t="s">
        <v>135</v>
      </c>
      <c r="B10" s="38">
        <v>140</v>
      </c>
      <c r="C10" s="110"/>
      <c r="D10" s="110"/>
      <c r="E10" s="110"/>
      <c r="F10" s="110"/>
      <c r="G10" s="110"/>
      <c r="H10" s="110"/>
      <c r="I10" s="110"/>
      <c r="J10" s="110"/>
      <c r="K10" s="110"/>
    </row>
    <row r="11" spans="1:11" s="36" customFormat="1" ht="12" x14ac:dyDescent="0.2">
      <c r="A11" s="37" t="s">
        <v>136</v>
      </c>
      <c r="B11" s="38">
        <v>150</v>
      </c>
      <c r="C11" s="110"/>
      <c r="D11" s="110"/>
      <c r="E11" s="110"/>
      <c r="F11" s="110"/>
      <c r="G11" s="110"/>
      <c r="H11" s="110"/>
      <c r="I11" s="110"/>
      <c r="J11" s="110"/>
      <c r="K11" s="110"/>
    </row>
    <row r="12" spans="1:11" ht="12" x14ac:dyDescent="0.2">
      <c r="A12" s="39" t="s">
        <v>137</v>
      </c>
      <c r="B12" s="38">
        <v>160</v>
      </c>
      <c r="C12" s="110"/>
      <c r="D12" s="110"/>
      <c r="E12" s="110"/>
      <c r="F12" s="110"/>
      <c r="G12" s="110"/>
      <c r="H12" s="110"/>
      <c r="I12" s="110"/>
      <c r="J12" s="110"/>
      <c r="K12" s="110"/>
    </row>
    <row r="13" spans="1:11" ht="12" x14ac:dyDescent="0.2">
      <c r="A13" s="37" t="s">
        <v>12</v>
      </c>
      <c r="B13" s="40">
        <v>170</v>
      </c>
      <c r="C13" s="110"/>
      <c r="D13" s="110"/>
      <c r="E13" s="110"/>
      <c r="F13" s="110"/>
      <c r="G13" s="110"/>
      <c r="H13" s="110"/>
      <c r="I13" s="110"/>
      <c r="J13" s="110"/>
      <c r="K13" s="110"/>
    </row>
    <row r="14" spans="1:11" ht="12" x14ac:dyDescent="0.2">
      <c r="A14" s="41" t="s">
        <v>138</v>
      </c>
      <c r="B14" s="40">
        <v>180</v>
      </c>
      <c r="C14" s="110"/>
      <c r="D14" s="110"/>
      <c r="E14" s="110"/>
      <c r="F14" s="110"/>
      <c r="G14" s="110"/>
      <c r="H14" s="110"/>
      <c r="I14" s="110"/>
      <c r="J14" s="110"/>
      <c r="K14" s="110"/>
    </row>
    <row r="15" spans="1:11" ht="12" x14ac:dyDescent="0.2">
      <c r="A15" s="41" t="s">
        <v>14</v>
      </c>
      <c r="B15" s="40">
        <v>190</v>
      </c>
      <c r="C15" s="110"/>
      <c r="D15" s="110"/>
      <c r="E15" s="110"/>
      <c r="F15" s="110"/>
      <c r="G15" s="110"/>
      <c r="H15" s="110"/>
      <c r="I15" s="110"/>
      <c r="J15" s="110"/>
      <c r="K15" s="110"/>
    </row>
    <row r="16" spans="1:11" ht="12.75" thickBot="1" x14ac:dyDescent="0.25">
      <c r="A16" s="240" t="s">
        <v>113</v>
      </c>
      <c r="B16" s="150"/>
      <c r="C16" s="111">
        <f t="shared" ref="C16:K16" si="0">SUM(C7:C15)</f>
        <v>2468818</v>
      </c>
      <c r="D16" s="111">
        <f t="shared" si="0"/>
        <v>180597</v>
      </c>
      <c r="E16" s="111">
        <f t="shared" si="0"/>
        <v>218770</v>
      </c>
      <c r="F16" s="111">
        <f t="shared" si="0"/>
        <v>496471</v>
      </c>
      <c r="G16" s="111">
        <f t="shared" si="0"/>
        <v>94171</v>
      </c>
      <c r="H16" s="111">
        <f t="shared" si="0"/>
        <v>304468</v>
      </c>
      <c r="I16" s="111">
        <f t="shared" si="0"/>
        <v>220026</v>
      </c>
      <c r="J16" s="111">
        <f t="shared" si="0"/>
        <v>0</v>
      </c>
      <c r="K16" s="111">
        <f t="shared" si="0"/>
        <v>0</v>
      </c>
    </row>
    <row r="17" spans="1:11" ht="13.5" customHeight="1" thickTop="1" x14ac:dyDescent="0.2">
      <c r="A17" s="179" t="s">
        <v>26</v>
      </c>
      <c r="B17" s="180"/>
      <c r="C17" s="112"/>
      <c r="D17" s="112"/>
      <c r="E17" s="112"/>
      <c r="F17" s="112"/>
      <c r="G17" s="112"/>
      <c r="H17" s="112"/>
      <c r="I17" s="112"/>
      <c r="J17" s="113"/>
      <c r="K17" s="112"/>
    </row>
    <row r="18" spans="1:11" ht="12" x14ac:dyDescent="0.2">
      <c r="A18" s="42" t="s">
        <v>139</v>
      </c>
      <c r="B18" s="40">
        <v>410</v>
      </c>
      <c r="C18" s="110"/>
      <c r="D18" s="110"/>
      <c r="E18" s="110"/>
      <c r="F18" s="110"/>
      <c r="G18" s="110"/>
      <c r="H18" s="110"/>
      <c r="I18" s="113"/>
      <c r="J18" s="110"/>
      <c r="K18" s="110"/>
    </row>
    <row r="19" spans="1:11" ht="12" x14ac:dyDescent="0.2">
      <c r="A19" s="43" t="s">
        <v>140</v>
      </c>
      <c r="B19" s="44">
        <v>420</v>
      </c>
      <c r="C19" s="110"/>
      <c r="D19" s="110"/>
      <c r="E19" s="110"/>
      <c r="F19" s="110"/>
      <c r="G19" s="110"/>
      <c r="H19" s="110"/>
      <c r="I19" s="110"/>
      <c r="J19" s="110"/>
      <c r="K19" s="110"/>
    </row>
    <row r="20" spans="1:11" ht="12" x14ac:dyDescent="0.2">
      <c r="A20" s="43" t="s">
        <v>142</v>
      </c>
      <c r="B20" s="44">
        <v>430</v>
      </c>
      <c r="C20" s="110"/>
      <c r="D20" s="110"/>
      <c r="E20" s="110"/>
      <c r="F20" s="110"/>
      <c r="G20" s="110"/>
      <c r="H20" s="110"/>
      <c r="I20" s="110"/>
      <c r="J20" s="110"/>
      <c r="K20" s="110"/>
    </row>
    <row r="21" spans="1:11" ht="12" x14ac:dyDescent="0.2">
      <c r="A21" s="43" t="s">
        <v>141</v>
      </c>
      <c r="B21" s="44">
        <v>440</v>
      </c>
      <c r="C21" s="110"/>
      <c r="D21" s="110"/>
      <c r="E21" s="110"/>
      <c r="F21" s="110"/>
      <c r="G21" s="110"/>
      <c r="H21" s="110"/>
      <c r="I21" s="110"/>
      <c r="J21" s="110"/>
      <c r="K21" s="110"/>
    </row>
    <row r="22" spans="1:11" ht="12" x14ac:dyDescent="0.2">
      <c r="A22" s="43" t="s">
        <v>143</v>
      </c>
      <c r="B22" s="44">
        <v>460</v>
      </c>
      <c r="C22" s="110"/>
      <c r="D22" s="110"/>
      <c r="E22" s="110"/>
      <c r="F22" s="110"/>
      <c r="G22" s="110"/>
      <c r="H22" s="110"/>
      <c r="I22" s="110"/>
      <c r="J22" s="110"/>
      <c r="K22" s="110"/>
    </row>
    <row r="23" spans="1:11" ht="12" x14ac:dyDescent="0.2">
      <c r="A23" s="45" t="s">
        <v>144</v>
      </c>
      <c r="B23" s="44">
        <v>470</v>
      </c>
      <c r="C23" s="110"/>
      <c r="D23" s="110"/>
      <c r="E23" s="110"/>
      <c r="F23" s="110"/>
      <c r="G23" s="110"/>
      <c r="H23" s="110"/>
      <c r="I23" s="110"/>
      <c r="J23" s="110"/>
      <c r="K23" s="110"/>
    </row>
    <row r="24" spans="1:11" ht="12" x14ac:dyDescent="0.2">
      <c r="A24" s="46" t="s">
        <v>145</v>
      </c>
      <c r="B24" s="47">
        <v>480</v>
      </c>
      <c r="C24" s="411">
        <v>104372</v>
      </c>
      <c r="D24" s="110"/>
      <c r="E24" s="110"/>
      <c r="F24" s="110"/>
      <c r="G24" s="110"/>
      <c r="H24" s="110"/>
      <c r="I24" s="110"/>
      <c r="J24" s="110"/>
      <c r="K24" s="110"/>
    </row>
    <row r="25" spans="1:11" ht="12" x14ac:dyDescent="0.2">
      <c r="A25" s="46" t="s">
        <v>146</v>
      </c>
      <c r="B25" s="47">
        <v>490</v>
      </c>
      <c r="C25" s="110"/>
      <c r="D25" s="110"/>
      <c r="E25" s="110"/>
      <c r="F25" s="110"/>
      <c r="G25" s="110"/>
      <c r="H25" s="110"/>
      <c r="I25" s="110"/>
      <c r="J25" s="110"/>
      <c r="K25" s="110"/>
    </row>
    <row r="26" spans="1:11" ht="12" x14ac:dyDescent="0.2">
      <c r="A26" s="46" t="s">
        <v>37</v>
      </c>
      <c r="B26" s="47">
        <v>493</v>
      </c>
      <c r="C26" s="110"/>
      <c r="D26" s="110"/>
      <c r="E26" s="110"/>
      <c r="F26" s="110"/>
      <c r="G26" s="110"/>
      <c r="H26" s="110"/>
      <c r="I26" s="110"/>
      <c r="J26" s="110"/>
      <c r="K26" s="110"/>
    </row>
    <row r="27" spans="1:11" ht="12" x14ac:dyDescent="0.2">
      <c r="A27" s="241" t="s">
        <v>147</v>
      </c>
      <c r="B27" s="237"/>
      <c r="C27" s="243">
        <f>SUM(C18:C26)</f>
        <v>104372</v>
      </c>
      <c r="D27" s="243">
        <f t="shared" ref="D27:K27" si="1">SUM(D18:D26)</f>
        <v>0</v>
      </c>
      <c r="E27" s="243">
        <f t="shared" si="1"/>
        <v>0</v>
      </c>
      <c r="F27" s="243">
        <f t="shared" si="1"/>
        <v>0</v>
      </c>
      <c r="G27" s="243">
        <f t="shared" si="1"/>
        <v>0</v>
      </c>
      <c r="H27" s="243">
        <f t="shared" si="1"/>
        <v>0</v>
      </c>
      <c r="I27" s="243">
        <f t="shared" si="1"/>
        <v>0</v>
      </c>
      <c r="J27" s="243">
        <f t="shared" si="1"/>
        <v>0</v>
      </c>
      <c r="K27" s="243">
        <f t="shared" si="1"/>
        <v>0</v>
      </c>
    </row>
    <row r="28" spans="1:11" ht="13.5" customHeight="1" x14ac:dyDescent="0.2">
      <c r="A28" s="181" t="s">
        <v>15</v>
      </c>
      <c r="B28" s="182"/>
      <c r="C28" s="112"/>
      <c r="D28" s="113"/>
      <c r="E28" s="113"/>
      <c r="F28" s="113"/>
      <c r="G28" s="113"/>
      <c r="H28" s="113"/>
      <c r="I28" s="113"/>
      <c r="J28" s="113"/>
      <c r="K28" s="113"/>
    </row>
    <row r="29" spans="1:11" ht="12" x14ac:dyDescent="0.2">
      <c r="A29" s="43" t="s">
        <v>168</v>
      </c>
      <c r="B29" s="44">
        <v>511</v>
      </c>
      <c r="C29" s="251"/>
      <c r="D29" s="251"/>
      <c r="E29" s="251"/>
      <c r="F29" s="251"/>
      <c r="G29" s="251"/>
      <c r="H29" s="251"/>
      <c r="I29" s="113"/>
      <c r="J29" s="263"/>
      <c r="K29" s="263"/>
    </row>
    <row r="30" spans="1:11" ht="13.9" customHeight="1" thickBot="1" x14ac:dyDescent="0.25">
      <c r="A30" s="242" t="s">
        <v>114</v>
      </c>
      <c r="B30" s="153"/>
      <c r="C30" s="111">
        <f t="shared" ref="C30:H30" si="2">SUM(C27:C29)</f>
        <v>104372</v>
      </c>
      <c r="D30" s="111">
        <f t="shared" si="2"/>
        <v>0</v>
      </c>
      <c r="E30" s="111">
        <f t="shared" si="2"/>
        <v>0</v>
      </c>
      <c r="F30" s="111">
        <f t="shared" si="2"/>
        <v>0</v>
      </c>
      <c r="G30" s="111">
        <f t="shared" si="2"/>
        <v>0</v>
      </c>
      <c r="H30" s="111">
        <f t="shared" si="2"/>
        <v>0</v>
      </c>
      <c r="I30" s="264">
        <f>I27</f>
        <v>0</v>
      </c>
      <c r="J30" s="111">
        <f>SUM(J27:J29)</f>
        <v>0</v>
      </c>
      <c r="K30" s="111">
        <f>SUM(K27:K29)</f>
        <v>0</v>
      </c>
    </row>
    <row r="31" spans="1:11" ht="12.75" thickTop="1" x14ac:dyDescent="0.2">
      <c r="A31" s="151" t="s">
        <v>16</v>
      </c>
      <c r="B31" s="152">
        <v>714</v>
      </c>
      <c r="C31" s="110"/>
      <c r="D31" s="110"/>
      <c r="E31" s="110"/>
      <c r="F31" s="110"/>
      <c r="G31" s="110"/>
      <c r="H31" s="110"/>
      <c r="I31" s="110"/>
      <c r="J31" s="110"/>
      <c r="K31" s="110"/>
    </row>
    <row r="32" spans="1:11" ht="12" x14ac:dyDescent="0.2">
      <c r="A32" s="46" t="s">
        <v>17</v>
      </c>
      <c r="B32" s="47">
        <v>730</v>
      </c>
      <c r="C32" s="110"/>
      <c r="D32" s="110"/>
      <c r="E32" s="110"/>
      <c r="F32" s="110"/>
      <c r="G32" s="110"/>
      <c r="H32" s="110"/>
      <c r="I32" s="110"/>
      <c r="J32" s="110"/>
      <c r="K32" s="110"/>
    </row>
    <row r="33" spans="1:11" ht="12" x14ac:dyDescent="0.2">
      <c r="A33" s="46" t="s">
        <v>18</v>
      </c>
      <c r="B33" s="250"/>
      <c r="C33" s="112"/>
      <c r="D33" s="113"/>
      <c r="E33" s="113"/>
      <c r="F33" s="113"/>
      <c r="G33" s="113"/>
      <c r="H33" s="113"/>
      <c r="I33" s="113"/>
      <c r="J33" s="113"/>
      <c r="K33" s="113"/>
    </row>
    <row r="34" spans="1:11" ht="12.75" thickBot="1" x14ac:dyDescent="0.25">
      <c r="A34" s="154" t="s">
        <v>115</v>
      </c>
      <c r="B34" s="153"/>
      <c r="C34" s="111">
        <f>SUM(C30:C32)</f>
        <v>104372</v>
      </c>
      <c r="D34" s="111">
        <f t="shared" ref="D34:K34" si="3">SUM(D30:D32)</f>
        <v>0</v>
      </c>
      <c r="E34" s="111">
        <f t="shared" si="3"/>
        <v>0</v>
      </c>
      <c r="F34" s="111">
        <f t="shared" si="3"/>
        <v>0</v>
      </c>
      <c r="G34" s="111">
        <f t="shared" si="3"/>
        <v>0</v>
      </c>
      <c r="H34" s="111">
        <f t="shared" si="3"/>
        <v>0</v>
      </c>
      <c r="I34" s="111">
        <f t="shared" si="3"/>
        <v>0</v>
      </c>
      <c r="J34" s="111">
        <f t="shared" si="3"/>
        <v>0</v>
      </c>
      <c r="K34" s="111">
        <f t="shared" si="3"/>
        <v>0</v>
      </c>
    </row>
    <row r="35" spans="1:11" ht="13.9" customHeight="1" thickTop="1" x14ac:dyDescent="0.2">
      <c r="A35" s="49"/>
    </row>
    <row r="36" spans="1:11" x14ac:dyDescent="0.2">
      <c r="A36" s="30" t="s">
        <v>215</v>
      </c>
    </row>
    <row r="38" spans="1:11" x14ac:dyDescent="0.2">
      <c r="A38" s="28"/>
      <c r="B38" s="244"/>
      <c r="C38" s="245" t="s">
        <v>28</v>
      </c>
      <c r="D38" s="245" t="s">
        <v>29</v>
      </c>
      <c r="E38" s="245" t="s">
        <v>30</v>
      </c>
      <c r="F38" s="245" t="s">
        <v>31</v>
      </c>
      <c r="G38" s="245" t="s">
        <v>32</v>
      </c>
      <c r="H38" s="245" t="s">
        <v>33</v>
      </c>
      <c r="I38" s="245" t="s">
        <v>34</v>
      </c>
      <c r="J38" s="245" t="s">
        <v>35</v>
      </c>
      <c r="K38" s="245" t="s">
        <v>36</v>
      </c>
    </row>
    <row r="39" spans="1:11" ht="33.75" x14ac:dyDescent="0.2">
      <c r="A39" s="249" t="s">
        <v>1</v>
      </c>
      <c r="B39" s="246" t="s">
        <v>148</v>
      </c>
      <c r="C39" s="247" t="s">
        <v>8</v>
      </c>
      <c r="D39" s="248" t="s">
        <v>48</v>
      </c>
      <c r="E39" s="247" t="s">
        <v>131</v>
      </c>
      <c r="F39" s="247" t="s">
        <v>9</v>
      </c>
      <c r="G39" s="248" t="s">
        <v>38</v>
      </c>
      <c r="H39" s="248" t="s">
        <v>132</v>
      </c>
      <c r="I39" s="247" t="s">
        <v>39</v>
      </c>
      <c r="J39" s="247" t="s">
        <v>133</v>
      </c>
      <c r="K39" s="248" t="s">
        <v>40</v>
      </c>
    </row>
    <row r="40" spans="1:11" x14ac:dyDescent="0.2">
      <c r="A40" s="177" t="s">
        <v>209</v>
      </c>
      <c r="B40" s="178"/>
      <c r="C40" s="31"/>
      <c r="D40" s="32"/>
      <c r="E40" s="32"/>
      <c r="F40" s="32"/>
      <c r="G40" s="32"/>
      <c r="H40" s="32"/>
      <c r="I40" s="32"/>
      <c r="J40" s="32"/>
      <c r="K40" s="32"/>
    </row>
    <row r="41" spans="1:11" ht="12.75" thickBot="1" x14ac:dyDescent="0.25">
      <c r="A41" s="34" t="s">
        <v>210</v>
      </c>
      <c r="B41" s="35"/>
      <c r="C41" s="111">
        <f>C7+C8</f>
        <v>2468818</v>
      </c>
      <c r="D41" s="111">
        <f t="shared" ref="D41:K41" si="4">D7+D8</f>
        <v>180597</v>
      </c>
      <c r="E41" s="111">
        <f t="shared" si="4"/>
        <v>218770</v>
      </c>
      <c r="F41" s="111">
        <f t="shared" si="4"/>
        <v>496471</v>
      </c>
      <c r="G41" s="111">
        <f t="shared" si="4"/>
        <v>94171</v>
      </c>
      <c r="H41" s="111">
        <f t="shared" si="4"/>
        <v>304468</v>
      </c>
      <c r="I41" s="111">
        <f t="shared" si="4"/>
        <v>220026</v>
      </c>
      <c r="J41" s="111">
        <f t="shared" si="4"/>
        <v>0</v>
      </c>
      <c r="K41" s="111">
        <f t="shared" si="4"/>
        <v>0</v>
      </c>
    </row>
    <row r="42" spans="1:11" ht="12.75" thickTop="1" x14ac:dyDescent="0.2">
      <c r="A42" s="34" t="s">
        <v>211</v>
      </c>
      <c r="B42" s="35"/>
      <c r="C42" s="110"/>
      <c r="D42" s="110"/>
      <c r="E42" s="110"/>
      <c r="F42" s="110"/>
      <c r="G42" s="110"/>
      <c r="H42" s="110"/>
      <c r="I42" s="110"/>
      <c r="J42" s="110"/>
      <c r="K42" s="110"/>
    </row>
    <row r="43" spans="1:11" ht="12.75" thickBot="1" x14ac:dyDescent="0.25">
      <c r="A43" s="34" t="s">
        <v>209</v>
      </c>
      <c r="B43" s="35"/>
      <c r="C43" s="111">
        <f>C41-C42</f>
        <v>2468818</v>
      </c>
      <c r="D43" s="111">
        <f t="shared" ref="D43:K43" si="5">D41-D42</f>
        <v>180597</v>
      </c>
      <c r="E43" s="111">
        <f t="shared" si="5"/>
        <v>218770</v>
      </c>
      <c r="F43" s="111">
        <f t="shared" si="5"/>
        <v>496471</v>
      </c>
      <c r="G43" s="111">
        <f t="shared" si="5"/>
        <v>94171</v>
      </c>
      <c r="H43" s="111">
        <f t="shared" si="5"/>
        <v>304468</v>
      </c>
      <c r="I43" s="111">
        <f t="shared" si="5"/>
        <v>220026</v>
      </c>
      <c r="J43" s="111">
        <f t="shared" si="5"/>
        <v>0</v>
      </c>
      <c r="K43" s="111">
        <f t="shared" si="5"/>
        <v>0</v>
      </c>
    </row>
    <row r="44" spans="1:11" ht="12" thickTop="1" x14ac:dyDescent="0.2"/>
    <row r="45" spans="1:11" x14ac:dyDescent="0.2">
      <c r="A45" s="30" t="s">
        <v>216</v>
      </c>
    </row>
  </sheetData>
  <sheetProtection algorithmName="SHA-512" hashValue="zSn2VIqNzzjcb4X29SIOLnSz+/VOrY5I4NPjf3P78bOXZzBx8Xl/8EtcLhHearU6xLCVKn5HaNEuH3wY5huK7A==" saltValue="AdJow2TLkbGPZNkRi70KQA==" spinCount="100000" sheet="1" objects="1" scenarios="1"/>
  <mergeCells count="2">
    <mergeCell ref="A1:K1"/>
    <mergeCell ref="A2:K2"/>
  </mergeCells>
  <phoneticPr fontId="2" type="noConversion"/>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K33"/>
  <sheetViews>
    <sheetView showGridLines="0" workbookViewId="0">
      <pane ySplit="3" topLeftCell="A7" activePane="bottomLeft" state="frozenSplit"/>
      <selection sqref="A1:B1"/>
      <selection pane="bottomLeft" activeCell="J8" sqref="J8"/>
    </sheetView>
  </sheetViews>
  <sheetFormatPr defaultColWidth="8.7109375" defaultRowHeight="11.25" x14ac:dyDescent="0.2"/>
  <cols>
    <col min="1" max="1" width="36" style="30" customWidth="1"/>
    <col min="2" max="2" width="4.7109375" style="30" customWidth="1"/>
    <col min="3" max="9" width="13.7109375" style="30" customWidth="1"/>
    <col min="10" max="11" width="13.7109375" style="50" customWidth="1"/>
    <col min="12" max="12" width="3.28515625" style="30" customWidth="1"/>
    <col min="13" max="13" width="4.42578125" style="30" customWidth="1"/>
    <col min="14" max="16384" width="8.7109375" style="30"/>
  </cols>
  <sheetData>
    <row r="1" spans="1:11" ht="12" x14ac:dyDescent="0.2">
      <c r="A1" s="367" t="s">
        <v>161</v>
      </c>
      <c r="B1" s="367"/>
      <c r="C1" s="367"/>
      <c r="D1" s="367"/>
      <c r="E1" s="367"/>
      <c r="F1" s="367"/>
      <c r="G1" s="367"/>
      <c r="H1" s="367"/>
      <c r="I1" s="367"/>
      <c r="J1" s="367"/>
      <c r="K1" s="367"/>
    </row>
    <row r="2" spans="1:11" ht="12" x14ac:dyDescent="0.2">
      <c r="A2" s="375" t="s">
        <v>192</v>
      </c>
      <c r="B2" s="375"/>
      <c r="C2" s="375"/>
      <c r="D2" s="375"/>
      <c r="E2" s="375"/>
      <c r="F2" s="375"/>
      <c r="G2" s="375"/>
      <c r="H2" s="375"/>
      <c r="I2" s="375"/>
      <c r="J2" s="375"/>
      <c r="K2" s="375"/>
    </row>
    <row r="3" spans="1:11" ht="12" x14ac:dyDescent="0.2">
      <c r="A3" s="255"/>
      <c r="B3" s="255"/>
      <c r="C3" s="255"/>
      <c r="D3" s="255"/>
      <c r="E3" s="255"/>
      <c r="F3" s="255"/>
      <c r="G3" s="255"/>
      <c r="H3" s="255"/>
      <c r="I3" s="255"/>
      <c r="J3" s="255"/>
      <c r="K3" s="255"/>
    </row>
    <row r="4" spans="1:11" s="72" customFormat="1" ht="12.2" customHeight="1" x14ac:dyDescent="0.2">
      <c r="A4" s="28"/>
      <c r="B4" s="29"/>
      <c r="C4" s="245" t="s">
        <v>28</v>
      </c>
      <c r="D4" s="245" t="s">
        <v>29</v>
      </c>
      <c r="E4" s="245" t="s">
        <v>30</v>
      </c>
      <c r="F4" s="245" t="s">
        <v>31</v>
      </c>
      <c r="G4" s="245" t="s">
        <v>32</v>
      </c>
      <c r="H4" s="245" t="s">
        <v>33</v>
      </c>
      <c r="I4" s="245" t="s">
        <v>34</v>
      </c>
      <c r="J4" s="245" t="s">
        <v>35</v>
      </c>
      <c r="K4" s="245" t="s">
        <v>36</v>
      </c>
    </row>
    <row r="5" spans="1:11" ht="33.75" x14ac:dyDescent="0.2">
      <c r="A5" s="249" t="s">
        <v>1</v>
      </c>
      <c r="B5" s="246" t="s">
        <v>148</v>
      </c>
      <c r="C5" s="247" t="s">
        <v>8</v>
      </c>
      <c r="D5" s="248" t="s">
        <v>48</v>
      </c>
      <c r="E5" s="247" t="s">
        <v>131</v>
      </c>
      <c r="F5" s="247" t="s">
        <v>9</v>
      </c>
      <c r="G5" s="248" t="s">
        <v>38</v>
      </c>
      <c r="H5" s="248" t="s">
        <v>132</v>
      </c>
      <c r="I5" s="247" t="s">
        <v>39</v>
      </c>
      <c r="J5" s="247" t="s">
        <v>133</v>
      </c>
      <c r="K5" s="248" t="s">
        <v>40</v>
      </c>
    </row>
    <row r="6" spans="1:11" ht="13.5" customHeight="1" x14ac:dyDescent="0.2">
      <c r="A6" s="183" t="s">
        <v>11</v>
      </c>
      <c r="B6" s="184"/>
      <c r="C6" s="108"/>
      <c r="D6" s="108"/>
      <c r="E6" s="108"/>
      <c r="F6" s="108"/>
      <c r="G6" s="108"/>
      <c r="H6" s="108"/>
      <c r="I6" s="108"/>
      <c r="J6" s="108"/>
      <c r="K6" s="108"/>
    </row>
    <row r="7" spans="1:11" ht="13.9" customHeight="1" x14ac:dyDescent="0.2">
      <c r="A7" s="187" t="s">
        <v>19</v>
      </c>
      <c r="B7" s="188">
        <v>1000</v>
      </c>
      <c r="C7" s="412">
        <v>4851951</v>
      </c>
      <c r="D7" s="114">
        <v>758911</v>
      </c>
      <c r="E7" s="114">
        <v>442310</v>
      </c>
      <c r="F7" s="114">
        <v>87213</v>
      </c>
      <c r="G7" s="114">
        <v>303036</v>
      </c>
      <c r="H7" s="114">
        <v>54224</v>
      </c>
      <c r="I7" s="114">
        <v>15013</v>
      </c>
      <c r="J7" s="114">
        <v>147890</v>
      </c>
      <c r="K7" s="114">
        <v>0</v>
      </c>
    </row>
    <row r="8" spans="1:11" ht="22.5" x14ac:dyDescent="0.2">
      <c r="A8" s="189" t="s">
        <v>162</v>
      </c>
      <c r="B8" s="188">
        <v>2000</v>
      </c>
      <c r="C8" s="413"/>
      <c r="D8" s="114">
        <v>0</v>
      </c>
      <c r="E8" s="115"/>
      <c r="F8" s="114">
        <v>0</v>
      </c>
      <c r="G8" s="114">
        <v>0</v>
      </c>
      <c r="H8" s="115"/>
      <c r="I8" s="115"/>
      <c r="J8" s="115"/>
      <c r="K8" s="115"/>
    </row>
    <row r="9" spans="1:11" ht="13.9" customHeight="1" x14ac:dyDescent="0.2">
      <c r="A9" s="189" t="s">
        <v>20</v>
      </c>
      <c r="B9" s="188">
        <v>3000</v>
      </c>
      <c r="C9" s="413">
        <v>2758481</v>
      </c>
      <c r="D9" s="114">
        <v>1016</v>
      </c>
      <c r="E9" s="114">
        <v>0</v>
      </c>
      <c r="F9" s="114">
        <v>291559</v>
      </c>
      <c r="G9" s="114">
        <v>0</v>
      </c>
      <c r="H9" s="114">
        <v>0</v>
      </c>
      <c r="I9" s="114">
        <v>0</v>
      </c>
      <c r="J9" s="114">
        <v>0</v>
      </c>
      <c r="K9" s="114">
        <v>0</v>
      </c>
    </row>
    <row r="10" spans="1:11" ht="13.9" customHeight="1" x14ac:dyDescent="0.2">
      <c r="A10" s="190" t="s">
        <v>21</v>
      </c>
      <c r="B10" s="188">
        <v>4000</v>
      </c>
      <c r="C10" s="413">
        <v>885643</v>
      </c>
      <c r="D10" s="114">
        <v>0</v>
      </c>
      <c r="E10" s="114">
        <v>0</v>
      </c>
      <c r="F10" s="114">
        <v>0</v>
      </c>
      <c r="G10" s="114">
        <v>0</v>
      </c>
      <c r="H10" s="114">
        <v>0</v>
      </c>
      <c r="I10" s="114">
        <v>0</v>
      </c>
      <c r="J10" s="114">
        <v>0</v>
      </c>
      <c r="K10" s="114">
        <v>0</v>
      </c>
    </row>
    <row r="11" spans="1:11" ht="13.9" customHeight="1" thickBot="1" x14ac:dyDescent="0.25">
      <c r="A11" s="239" t="s">
        <v>116</v>
      </c>
      <c r="B11" s="157"/>
      <c r="C11" s="116">
        <f>SUM(C7:C10)</f>
        <v>8496075</v>
      </c>
      <c r="D11" s="116">
        <f>SUM(D7:D10)</f>
        <v>759927</v>
      </c>
      <c r="E11" s="116">
        <f>SUM(E7:E10)</f>
        <v>442310</v>
      </c>
      <c r="F11" s="116">
        <f>SUM(F7:F10)</f>
        <v>378772</v>
      </c>
      <c r="G11" s="116">
        <f>G7+G8+G9+G10</f>
        <v>303036</v>
      </c>
      <c r="H11" s="116">
        <f>SUM(H7:H10)</f>
        <v>54224</v>
      </c>
      <c r="I11" s="116">
        <f>SUM(I7:I10)</f>
        <v>15013</v>
      </c>
      <c r="J11" s="116">
        <f>SUM(J7:J10)</f>
        <v>147890</v>
      </c>
      <c r="K11" s="116">
        <f>SUM(K7:K10)</f>
        <v>0</v>
      </c>
    </row>
    <row r="12" spans="1:11" ht="13.5" thickTop="1" thickBot="1" x14ac:dyDescent="0.25">
      <c r="A12" s="155" t="s">
        <v>170</v>
      </c>
      <c r="B12" s="252">
        <v>3998</v>
      </c>
      <c r="C12" s="114">
        <v>3810414</v>
      </c>
      <c r="D12" s="114"/>
      <c r="E12" s="114"/>
      <c r="F12" s="114"/>
      <c r="G12" s="114"/>
      <c r="H12" s="114"/>
      <c r="I12" s="117"/>
      <c r="J12" s="114"/>
      <c r="K12" s="114"/>
    </row>
    <row r="13" spans="1:11" ht="13.9" customHeight="1" thickTop="1" thickBot="1" x14ac:dyDescent="0.25">
      <c r="A13" s="238" t="s">
        <v>117</v>
      </c>
      <c r="B13" s="158"/>
      <c r="C13" s="118">
        <f t="shared" ref="C13:K13" si="0">C11+C12</f>
        <v>12306489</v>
      </c>
      <c r="D13" s="118">
        <f t="shared" si="0"/>
        <v>759927</v>
      </c>
      <c r="E13" s="118">
        <f t="shared" si="0"/>
        <v>442310</v>
      </c>
      <c r="F13" s="118">
        <f t="shared" si="0"/>
        <v>378772</v>
      </c>
      <c r="G13" s="118">
        <f t="shared" si="0"/>
        <v>303036</v>
      </c>
      <c r="H13" s="118">
        <f t="shared" si="0"/>
        <v>54224</v>
      </c>
      <c r="I13" s="118">
        <f t="shared" si="0"/>
        <v>15013</v>
      </c>
      <c r="J13" s="118">
        <f t="shared" si="0"/>
        <v>147890</v>
      </c>
      <c r="K13" s="118">
        <f t="shared" si="0"/>
        <v>0</v>
      </c>
    </row>
    <row r="14" spans="1:11" ht="13.5" customHeight="1" thickTop="1" x14ac:dyDescent="0.2">
      <c r="A14" s="185" t="s">
        <v>10</v>
      </c>
      <c r="B14" s="186"/>
      <c r="C14" s="119"/>
      <c r="D14" s="117"/>
      <c r="E14" s="117"/>
      <c r="F14" s="117"/>
      <c r="G14" s="119"/>
      <c r="H14" s="117"/>
      <c r="I14" s="117"/>
      <c r="J14" s="117"/>
      <c r="K14" s="117"/>
    </row>
    <row r="15" spans="1:11" ht="13.9" customHeight="1" x14ac:dyDescent="0.2">
      <c r="A15" s="191" t="s">
        <v>22</v>
      </c>
      <c r="B15" s="192">
        <v>1000</v>
      </c>
      <c r="C15" s="114">
        <v>4456262</v>
      </c>
      <c r="D15" s="117"/>
      <c r="E15" s="117"/>
      <c r="F15" s="117"/>
      <c r="G15" s="114">
        <v>82581</v>
      </c>
      <c r="H15" s="117"/>
      <c r="I15" s="117"/>
      <c r="J15" s="114">
        <v>0</v>
      </c>
      <c r="K15" s="117"/>
    </row>
    <row r="16" spans="1:11" ht="13.9" customHeight="1" x14ac:dyDescent="0.2">
      <c r="A16" s="187" t="s">
        <v>23</v>
      </c>
      <c r="B16" s="193">
        <v>2000</v>
      </c>
      <c r="C16" s="114">
        <v>2647364</v>
      </c>
      <c r="D16" s="114">
        <v>726318</v>
      </c>
      <c r="E16" s="117"/>
      <c r="F16" s="114">
        <v>426366</v>
      </c>
      <c r="G16" s="114">
        <v>223680</v>
      </c>
      <c r="H16" s="114">
        <v>2716760</v>
      </c>
      <c r="I16" s="117"/>
      <c r="J16" s="114">
        <v>142648</v>
      </c>
      <c r="K16" s="114">
        <v>0</v>
      </c>
    </row>
    <row r="17" spans="1:11" ht="13.9" customHeight="1" x14ac:dyDescent="0.2">
      <c r="A17" s="189" t="s">
        <v>24</v>
      </c>
      <c r="B17" s="193">
        <v>3000</v>
      </c>
      <c r="C17" s="114">
        <v>20044</v>
      </c>
      <c r="D17" s="114"/>
      <c r="E17" s="117"/>
      <c r="F17" s="114">
        <v>0</v>
      </c>
      <c r="G17" s="114">
        <v>0</v>
      </c>
      <c r="H17" s="115"/>
      <c r="I17" s="117"/>
      <c r="J17" s="114">
        <v>0</v>
      </c>
      <c r="K17" s="117"/>
    </row>
    <row r="18" spans="1:11" ht="13.9" customHeight="1" x14ac:dyDescent="0.2">
      <c r="A18" s="190" t="s">
        <v>149</v>
      </c>
      <c r="B18" s="194">
        <v>4000</v>
      </c>
      <c r="C18" s="114">
        <v>296012</v>
      </c>
      <c r="D18" s="114"/>
      <c r="E18" s="114">
        <v>0</v>
      </c>
      <c r="F18" s="114">
        <v>0</v>
      </c>
      <c r="G18" s="114">
        <v>9872</v>
      </c>
      <c r="H18" s="114">
        <v>0</v>
      </c>
      <c r="I18" s="117"/>
      <c r="J18" s="114">
        <v>0</v>
      </c>
      <c r="K18" s="114">
        <v>0</v>
      </c>
    </row>
    <row r="19" spans="1:11" ht="13.9" customHeight="1" x14ac:dyDescent="0.2">
      <c r="A19" s="190" t="s">
        <v>25</v>
      </c>
      <c r="B19" s="193">
        <v>5000</v>
      </c>
      <c r="C19" s="114">
        <v>0</v>
      </c>
      <c r="D19" s="114"/>
      <c r="E19" s="114">
        <v>430561</v>
      </c>
      <c r="F19" s="114">
        <v>0</v>
      </c>
      <c r="G19" s="114">
        <v>0</v>
      </c>
      <c r="H19" s="115"/>
      <c r="I19" s="117"/>
      <c r="J19" s="114">
        <v>0</v>
      </c>
      <c r="K19" s="114">
        <v>0</v>
      </c>
    </row>
    <row r="20" spans="1:11" ht="13.9" customHeight="1" thickBot="1" x14ac:dyDescent="0.25">
      <c r="A20" s="239" t="s">
        <v>118</v>
      </c>
      <c r="B20" s="162"/>
      <c r="C20" s="116">
        <f t="shared" ref="C20:H20" si="1">SUM(C15:C19)</f>
        <v>7419682</v>
      </c>
      <c r="D20" s="116">
        <f t="shared" si="1"/>
        <v>726318</v>
      </c>
      <c r="E20" s="116">
        <f t="shared" si="1"/>
        <v>430561</v>
      </c>
      <c r="F20" s="116">
        <f t="shared" si="1"/>
        <v>426366</v>
      </c>
      <c r="G20" s="116">
        <f t="shared" si="1"/>
        <v>316133</v>
      </c>
      <c r="H20" s="116">
        <f t="shared" si="1"/>
        <v>2716760</v>
      </c>
      <c r="I20" s="117"/>
      <c r="J20" s="116">
        <f>SUM(J15:J19)</f>
        <v>142648</v>
      </c>
      <c r="K20" s="116">
        <f>SUM(K15:K19)</f>
        <v>0</v>
      </c>
    </row>
    <row r="21" spans="1:11" ht="13.5" thickTop="1" thickBot="1" x14ac:dyDescent="0.25">
      <c r="A21" s="159" t="s">
        <v>171</v>
      </c>
      <c r="B21" s="252">
        <v>4180</v>
      </c>
      <c r="C21" s="118">
        <f t="shared" ref="C21:H21" si="2">C12</f>
        <v>3810414</v>
      </c>
      <c r="D21" s="118">
        <f t="shared" si="2"/>
        <v>0</v>
      </c>
      <c r="E21" s="118">
        <f t="shared" si="2"/>
        <v>0</v>
      </c>
      <c r="F21" s="118">
        <f t="shared" si="2"/>
        <v>0</v>
      </c>
      <c r="G21" s="118">
        <f t="shared" si="2"/>
        <v>0</v>
      </c>
      <c r="H21" s="118">
        <f t="shared" si="2"/>
        <v>0</v>
      </c>
      <c r="I21" s="117" t="s">
        <v>0</v>
      </c>
      <c r="J21" s="120">
        <f>J12</f>
        <v>0</v>
      </c>
      <c r="K21" s="120">
        <f>K12</f>
        <v>0</v>
      </c>
    </row>
    <row r="22" spans="1:11" ht="13.9" customHeight="1" thickTop="1" thickBot="1" x14ac:dyDescent="0.25">
      <c r="A22" s="239" t="s">
        <v>119</v>
      </c>
      <c r="B22" s="163"/>
      <c r="C22" s="118">
        <f t="shared" ref="C22:H22" si="3">C20+C21</f>
        <v>11230096</v>
      </c>
      <c r="D22" s="118">
        <f t="shared" si="3"/>
        <v>726318</v>
      </c>
      <c r="E22" s="118">
        <f t="shared" si="3"/>
        <v>430561</v>
      </c>
      <c r="F22" s="118">
        <f t="shared" si="3"/>
        <v>426366</v>
      </c>
      <c r="G22" s="118">
        <f t="shared" si="3"/>
        <v>316133</v>
      </c>
      <c r="H22" s="118">
        <f t="shared" si="3"/>
        <v>2716760</v>
      </c>
      <c r="I22" s="121"/>
      <c r="J22" s="118">
        <f>J20+J21</f>
        <v>142648</v>
      </c>
      <c r="K22" s="118">
        <f>K20+K21</f>
        <v>0</v>
      </c>
    </row>
    <row r="23" spans="1:11" ht="23.25" thickTop="1" x14ac:dyDescent="0.2">
      <c r="A23" s="160" t="s">
        <v>74</v>
      </c>
      <c r="B23" s="156"/>
      <c r="C23" s="122">
        <f t="shared" ref="C23:H23" si="4">C11-C20</f>
        <v>1076393</v>
      </c>
      <c r="D23" s="122">
        <f t="shared" si="4"/>
        <v>33609</v>
      </c>
      <c r="E23" s="122">
        <f t="shared" si="4"/>
        <v>11749</v>
      </c>
      <c r="F23" s="122">
        <f t="shared" si="4"/>
        <v>-47594</v>
      </c>
      <c r="G23" s="122">
        <f t="shared" si="4"/>
        <v>-13097</v>
      </c>
      <c r="H23" s="122">
        <f t="shared" si="4"/>
        <v>-2662536</v>
      </c>
      <c r="I23" s="122">
        <f>I11</f>
        <v>15013</v>
      </c>
      <c r="J23" s="122">
        <f>J11-J20</f>
        <v>5242</v>
      </c>
      <c r="K23" s="122">
        <f>K11-K20</f>
        <v>0</v>
      </c>
    </row>
    <row r="24" spans="1:11" ht="12" x14ac:dyDescent="0.2">
      <c r="A24" s="195" t="s">
        <v>150</v>
      </c>
      <c r="B24" s="196">
        <v>7000</v>
      </c>
      <c r="C24" s="114"/>
      <c r="D24" s="114"/>
      <c r="E24" s="114"/>
      <c r="F24" s="114"/>
      <c r="G24" s="114"/>
      <c r="H24" s="114"/>
      <c r="I24" s="114"/>
      <c r="J24" s="114"/>
      <c r="K24" s="114"/>
    </row>
    <row r="25" spans="1:11" ht="13.9" customHeight="1" x14ac:dyDescent="0.2">
      <c r="A25" s="197" t="s">
        <v>151</v>
      </c>
      <c r="B25" s="198">
        <v>8000</v>
      </c>
      <c r="C25" s="114"/>
      <c r="D25" s="114"/>
      <c r="E25" s="114"/>
      <c r="F25" s="114"/>
      <c r="G25" s="114"/>
      <c r="H25" s="114"/>
      <c r="I25" s="114"/>
      <c r="J25" s="114"/>
      <c r="K25" s="114"/>
    </row>
    <row r="26" spans="1:11" ht="15" thickBot="1" x14ac:dyDescent="0.25">
      <c r="A26" s="253" t="s">
        <v>152</v>
      </c>
      <c r="B26" s="164"/>
      <c r="C26" s="123">
        <f t="shared" ref="C26:K26" si="5">C24-C25</f>
        <v>0</v>
      </c>
      <c r="D26" s="123">
        <f t="shared" si="5"/>
        <v>0</v>
      </c>
      <c r="E26" s="123">
        <f t="shared" si="5"/>
        <v>0</v>
      </c>
      <c r="F26" s="123">
        <f t="shared" si="5"/>
        <v>0</v>
      </c>
      <c r="G26" s="123">
        <f t="shared" si="5"/>
        <v>0</v>
      </c>
      <c r="H26" s="123">
        <f t="shared" si="5"/>
        <v>0</v>
      </c>
      <c r="I26" s="123">
        <f t="shared" si="5"/>
        <v>0</v>
      </c>
      <c r="J26" s="123">
        <f t="shared" si="5"/>
        <v>0</v>
      </c>
      <c r="K26" s="123">
        <f t="shared" si="5"/>
        <v>0</v>
      </c>
    </row>
    <row r="27" spans="1:11" ht="37.5" customHeight="1" thickTop="1" thickBot="1" x14ac:dyDescent="0.25">
      <c r="A27" s="376" t="s">
        <v>153</v>
      </c>
      <c r="B27" s="377"/>
      <c r="C27" s="174">
        <f t="shared" ref="C27:K27" si="6">C23+C26</f>
        <v>1076393</v>
      </c>
      <c r="D27" s="174">
        <f t="shared" si="6"/>
        <v>33609</v>
      </c>
      <c r="E27" s="174">
        <f t="shared" si="6"/>
        <v>11749</v>
      </c>
      <c r="F27" s="174">
        <f t="shared" si="6"/>
        <v>-47594</v>
      </c>
      <c r="G27" s="174">
        <f t="shared" si="6"/>
        <v>-13097</v>
      </c>
      <c r="H27" s="174">
        <f t="shared" si="6"/>
        <v>-2662536</v>
      </c>
      <c r="I27" s="174">
        <f t="shared" si="6"/>
        <v>15013</v>
      </c>
      <c r="J27" s="174">
        <f t="shared" si="6"/>
        <v>5242</v>
      </c>
      <c r="K27" s="174">
        <f t="shared" si="6"/>
        <v>0</v>
      </c>
    </row>
    <row r="28" spans="1:11" ht="12.75" thickTop="1" x14ac:dyDescent="0.2">
      <c r="A28" s="262" t="s">
        <v>193</v>
      </c>
      <c r="B28" s="161"/>
      <c r="C28" s="114"/>
      <c r="D28" s="114"/>
      <c r="E28" s="114"/>
      <c r="F28" s="114"/>
      <c r="G28" s="114"/>
      <c r="H28" s="114"/>
      <c r="I28" s="114"/>
      <c r="J28" s="114"/>
      <c r="K28" s="114"/>
    </row>
    <row r="29" spans="1:11" ht="22.5" x14ac:dyDescent="0.2">
      <c r="A29" s="254" t="s">
        <v>47</v>
      </c>
      <c r="B29" s="48"/>
      <c r="C29" s="114"/>
      <c r="D29" s="114"/>
      <c r="E29" s="114"/>
      <c r="F29" s="114"/>
      <c r="G29" s="114"/>
      <c r="H29" s="114"/>
      <c r="I29" s="114"/>
      <c r="J29" s="114"/>
      <c r="K29" s="114"/>
    </row>
    <row r="30" spans="1:11" ht="13.9" customHeight="1" thickBot="1" x14ac:dyDescent="0.25">
      <c r="A30" s="165" t="s">
        <v>194</v>
      </c>
      <c r="B30" s="166"/>
      <c r="C30" s="124">
        <f t="shared" ref="C30:K30" si="7">SUM(C27:C29)</f>
        <v>1076393</v>
      </c>
      <c r="D30" s="124">
        <f t="shared" si="7"/>
        <v>33609</v>
      </c>
      <c r="E30" s="124">
        <f t="shared" si="7"/>
        <v>11749</v>
      </c>
      <c r="F30" s="124">
        <f t="shared" si="7"/>
        <v>-47594</v>
      </c>
      <c r="G30" s="124">
        <f t="shared" si="7"/>
        <v>-13097</v>
      </c>
      <c r="H30" s="124">
        <f t="shared" si="7"/>
        <v>-2662536</v>
      </c>
      <c r="I30" s="124">
        <f t="shared" si="7"/>
        <v>15013</v>
      </c>
      <c r="J30" s="124">
        <f t="shared" si="7"/>
        <v>5242</v>
      </c>
      <c r="K30" s="124">
        <f t="shared" si="7"/>
        <v>0</v>
      </c>
    </row>
    <row r="31" spans="1:11" ht="13.9" customHeight="1" thickTop="1" x14ac:dyDescent="0.2">
      <c r="A31" s="49"/>
    </row>
    <row r="32" spans="1:11" x14ac:dyDescent="0.2">
      <c r="A32" s="30" t="s">
        <v>205</v>
      </c>
    </row>
    <row r="33" spans="1:1" x14ac:dyDescent="0.2">
      <c r="A33" s="341"/>
    </row>
  </sheetData>
  <sheetProtection algorithmName="SHA-512" hashValue="WlXn01xcmSRxZpBLN91svxvjNOtTMIukM+ZLdix9+rbc84QAJwEVE+mYiu8aDi77dRkN5xBYMnWQVP/rd94VQw==" saltValue="XPnYaxUSvzU0iaLaYji6Qw==" spinCount="100000" sheet="1" objects="1" scenarios="1"/>
  <mergeCells count="3">
    <mergeCell ref="A1:K1"/>
    <mergeCell ref="A2:K2"/>
    <mergeCell ref="A27:B27"/>
  </mergeCells>
  <printOptions headings="1"/>
  <pageMargins left="0" right="0" top="0.72" bottom="0.47" header="0.22" footer="0.17"/>
  <pageSetup scale="82" firstPageNumber="5" orientation="landscape" r:id="rId1"/>
  <headerFooter alignWithMargins="0">
    <oddHeader>&amp;L&amp;8Page &amp;P&amp;R&amp;8Page &amp;P</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71"/>
  <sheetViews>
    <sheetView showGridLines="0" topLeftCell="A4" workbookViewId="0">
      <selection activeCell="K6" sqref="K6:L6"/>
    </sheetView>
  </sheetViews>
  <sheetFormatPr defaultColWidth="9.140625" defaultRowHeight="12.75" x14ac:dyDescent="0.2"/>
  <cols>
    <col min="1" max="1" width="0.85546875" style="90" customWidth="1"/>
    <col min="2" max="2" width="13.7109375" style="90" customWidth="1"/>
    <col min="3" max="3" width="18.42578125" style="90" customWidth="1"/>
    <col min="4" max="4" width="7.42578125" style="90" customWidth="1"/>
    <col min="5" max="15" width="13.7109375" style="90" customWidth="1"/>
    <col min="16" max="16" width="2.5703125" style="90" customWidth="1"/>
    <col min="17" max="16384" width="9.140625" style="90"/>
  </cols>
  <sheetData>
    <row r="1" spans="1:13" ht="17.25" customHeight="1" x14ac:dyDescent="0.2">
      <c r="A1" s="375" t="s">
        <v>195</v>
      </c>
      <c r="B1" s="378"/>
      <c r="C1" s="379"/>
      <c r="D1" s="379"/>
      <c r="E1" s="379"/>
      <c r="F1" s="379"/>
      <c r="G1" s="379"/>
      <c r="H1" s="379"/>
      <c r="I1" s="379"/>
      <c r="J1" s="379"/>
      <c r="K1" s="379"/>
      <c r="L1" s="380"/>
      <c r="M1" s="380"/>
    </row>
    <row r="2" spans="1:13" s="89" customFormat="1" ht="24" customHeight="1" x14ac:dyDescent="0.2">
      <c r="A2" s="136"/>
    </row>
    <row r="3" spans="1:13" s="257" customFormat="1" x14ac:dyDescent="0.2">
      <c r="B3" s="218" t="s">
        <v>107</v>
      </c>
    </row>
    <row r="4" spans="1:13" ht="9.75" customHeight="1" x14ac:dyDescent="0.2"/>
    <row r="5" spans="1:13" ht="23.1" customHeight="1" x14ac:dyDescent="0.2">
      <c r="B5" s="386" t="s">
        <v>196</v>
      </c>
      <c r="C5" s="390"/>
      <c r="D5" s="390"/>
      <c r="E5" s="390"/>
      <c r="F5" s="390"/>
      <c r="G5" s="390"/>
      <c r="H5" s="390"/>
      <c r="I5" s="390"/>
      <c r="J5" s="390"/>
      <c r="K5" s="390"/>
      <c r="L5" s="390"/>
    </row>
    <row r="6" spans="1:13" ht="17.100000000000001" customHeight="1" x14ac:dyDescent="0.2">
      <c r="B6" s="384" t="str">
        <f>'ASA1'!C9</f>
        <v>GAVIN SCHOOL DISTRICT #37</v>
      </c>
      <c r="C6" s="384"/>
      <c r="D6" s="91"/>
      <c r="E6" s="389" t="s">
        <v>226</v>
      </c>
      <c r="F6" s="389"/>
      <c r="G6" s="389"/>
      <c r="H6" s="92"/>
      <c r="I6" s="138" t="s">
        <v>227</v>
      </c>
      <c r="J6" s="92"/>
      <c r="K6" s="385" t="s">
        <v>228</v>
      </c>
      <c r="L6" s="385"/>
    </row>
    <row r="7" spans="1:13" ht="17.100000000000001" customHeight="1" x14ac:dyDescent="0.2">
      <c r="B7" s="93" t="s">
        <v>78</v>
      </c>
      <c r="C7" s="91"/>
      <c r="D7" s="91"/>
      <c r="E7" s="387" t="s">
        <v>79</v>
      </c>
      <c r="F7" s="388"/>
      <c r="G7" s="388"/>
      <c r="H7" s="91"/>
      <c r="I7" s="94" t="s">
        <v>80</v>
      </c>
      <c r="J7" s="91"/>
      <c r="K7" s="387" t="s">
        <v>81</v>
      </c>
      <c r="L7" s="388"/>
    </row>
    <row r="8" spans="1:13" x14ac:dyDescent="0.2">
      <c r="B8" s="386" t="s">
        <v>197</v>
      </c>
      <c r="C8" s="386"/>
      <c r="D8" s="386"/>
      <c r="E8" s="386"/>
      <c r="F8" s="386"/>
      <c r="G8" s="386"/>
      <c r="H8" s="386"/>
      <c r="I8" s="386"/>
      <c r="J8" s="386"/>
      <c r="K8" s="386"/>
      <c r="L8" s="386"/>
    </row>
    <row r="9" spans="1:13" ht="6" customHeight="1" x14ac:dyDescent="0.2">
      <c r="B9" s="95"/>
      <c r="C9" s="95"/>
    </row>
    <row r="10" spans="1:13" s="18" customFormat="1" ht="11.25" x14ac:dyDescent="0.2">
      <c r="B10" s="96" t="s">
        <v>88</v>
      </c>
      <c r="C10" s="97"/>
    </row>
    <row r="11" spans="1:13" ht="6" customHeight="1" x14ac:dyDescent="0.2">
      <c r="B11" s="98"/>
      <c r="C11" s="98"/>
    </row>
    <row r="12" spans="1:13" x14ac:dyDescent="0.2">
      <c r="B12" s="279" t="s">
        <v>198</v>
      </c>
      <c r="C12" s="98"/>
    </row>
    <row r="13" spans="1:13" s="18" customFormat="1" ht="33.75" x14ac:dyDescent="0.2">
      <c r="B13" s="99"/>
      <c r="C13" s="100"/>
      <c r="D13" s="100"/>
      <c r="E13" s="101" t="s">
        <v>8</v>
      </c>
      <c r="F13" s="101" t="s">
        <v>48</v>
      </c>
      <c r="G13" s="101" t="s">
        <v>25</v>
      </c>
      <c r="H13" s="101" t="s">
        <v>9</v>
      </c>
      <c r="I13" s="101" t="s">
        <v>77</v>
      </c>
      <c r="J13" s="101" t="s">
        <v>132</v>
      </c>
      <c r="K13" s="101" t="s">
        <v>39</v>
      </c>
      <c r="L13" s="101" t="s">
        <v>133</v>
      </c>
      <c r="M13" s="101" t="s">
        <v>40</v>
      </c>
    </row>
    <row r="14" spans="1:13" s="18" customFormat="1" ht="12" x14ac:dyDescent="0.2">
      <c r="B14" s="199" t="s">
        <v>19</v>
      </c>
      <c r="C14" s="200"/>
      <c r="D14" s="201">
        <v>1000</v>
      </c>
      <c r="E14" s="131">
        <f>('ASA3'!C7)</f>
        <v>4851951</v>
      </c>
      <c r="F14" s="131">
        <f>('ASA3'!D7)</f>
        <v>758911</v>
      </c>
      <c r="G14" s="131">
        <f>('ASA3'!E7)</f>
        <v>442310</v>
      </c>
      <c r="H14" s="131">
        <f>('ASA3'!F7)</f>
        <v>87213</v>
      </c>
      <c r="I14" s="131">
        <f>('ASA3'!G7)</f>
        <v>303036</v>
      </c>
      <c r="J14" s="131">
        <f>('ASA3'!H7)</f>
        <v>54224</v>
      </c>
      <c r="K14" s="131">
        <f>('ASA3'!I7)</f>
        <v>15013</v>
      </c>
      <c r="L14" s="131">
        <f>('ASA3'!J7)</f>
        <v>147890</v>
      </c>
      <c r="M14" s="131">
        <f>('ASA3'!K7)</f>
        <v>0</v>
      </c>
    </row>
    <row r="15" spans="1:13" s="18" customFormat="1" ht="21.75" customHeight="1" x14ac:dyDescent="0.2">
      <c r="B15" s="391" t="s">
        <v>154</v>
      </c>
      <c r="C15" s="348"/>
      <c r="D15" s="201">
        <v>2000</v>
      </c>
      <c r="E15" s="131">
        <f>('ASA3'!C8)</f>
        <v>0</v>
      </c>
      <c r="F15" s="131">
        <f>('ASA3'!D8)</f>
        <v>0</v>
      </c>
      <c r="G15" s="269"/>
      <c r="H15" s="131">
        <f>('ASA3'!F8)</f>
        <v>0</v>
      </c>
      <c r="I15" s="131">
        <f>('ASA3'!G8)</f>
        <v>0</v>
      </c>
      <c r="J15" s="269"/>
      <c r="K15" s="269"/>
      <c r="L15" s="269"/>
      <c r="M15" s="269"/>
    </row>
    <row r="16" spans="1:13" s="18" customFormat="1" ht="12" x14ac:dyDescent="0.2">
      <c r="B16" s="199" t="s">
        <v>20</v>
      </c>
      <c r="C16" s="200"/>
      <c r="D16" s="201">
        <v>3000</v>
      </c>
      <c r="E16" s="131">
        <f>('ASA3'!C9)</f>
        <v>2758481</v>
      </c>
      <c r="F16" s="131">
        <f>('ASA3'!D9)</f>
        <v>1016</v>
      </c>
      <c r="G16" s="131">
        <f>('ASA3'!E9)</f>
        <v>0</v>
      </c>
      <c r="H16" s="131">
        <f>('ASA3'!F9)</f>
        <v>291559</v>
      </c>
      <c r="I16" s="131">
        <f>('ASA3'!G9)</f>
        <v>0</v>
      </c>
      <c r="J16" s="131">
        <f>('ASA3'!H9)</f>
        <v>0</v>
      </c>
      <c r="K16" s="131">
        <f>('ASA3'!I9)</f>
        <v>0</v>
      </c>
      <c r="L16" s="131">
        <f>('ASA3'!J9)</f>
        <v>0</v>
      </c>
      <c r="M16" s="131">
        <f>('ASA3'!K9)</f>
        <v>0</v>
      </c>
    </row>
    <row r="17" spans="2:13" s="18" customFormat="1" ht="12" x14ac:dyDescent="0.2">
      <c r="B17" s="199" t="s">
        <v>21</v>
      </c>
      <c r="C17" s="200"/>
      <c r="D17" s="201">
        <v>4000</v>
      </c>
      <c r="E17" s="131">
        <f>('ASA3'!C10)</f>
        <v>885643</v>
      </c>
      <c r="F17" s="131">
        <f>('ASA3'!D10)</f>
        <v>0</v>
      </c>
      <c r="G17" s="131">
        <f>('ASA3'!E10)</f>
        <v>0</v>
      </c>
      <c r="H17" s="131">
        <f>('ASA3'!F10)</f>
        <v>0</v>
      </c>
      <c r="I17" s="131">
        <f>('ASA3'!G10)</f>
        <v>0</v>
      </c>
      <c r="J17" s="131">
        <f>('ASA3'!H10)</f>
        <v>0</v>
      </c>
      <c r="K17" s="131">
        <f>('ASA3'!I10)</f>
        <v>0</v>
      </c>
      <c r="L17" s="131">
        <f>('ASA3'!J10)</f>
        <v>0</v>
      </c>
      <c r="M17" s="131">
        <f>('ASA3'!K10)</f>
        <v>0</v>
      </c>
    </row>
    <row r="18" spans="2:13" s="18" customFormat="1" ht="13.5" customHeight="1" thickBot="1" x14ac:dyDescent="0.25">
      <c r="B18" s="169" t="s">
        <v>116</v>
      </c>
      <c r="C18" s="170"/>
      <c r="D18" s="171"/>
      <c r="E18" s="131">
        <f>('ASA3'!C11)</f>
        <v>8496075</v>
      </c>
      <c r="F18" s="131">
        <f>('ASA3'!D11)</f>
        <v>759927</v>
      </c>
      <c r="G18" s="131">
        <f>('ASA3'!E11)</f>
        <v>442310</v>
      </c>
      <c r="H18" s="131">
        <f>('ASA3'!F11)</f>
        <v>378772</v>
      </c>
      <c r="I18" s="131">
        <f>('ASA3'!G11)</f>
        <v>303036</v>
      </c>
      <c r="J18" s="131">
        <f>('ASA3'!H11)</f>
        <v>54224</v>
      </c>
      <c r="K18" s="131">
        <f>('ASA3'!I11)</f>
        <v>15013</v>
      </c>
      <c r="L18" s="131">
        <f>('ASA3'!J11)</f>
        <v>147890</v>
      </c>
      <c r="M18" s="131">
        <f>('ASA3'!K11)</f>
        <v>0</v>
      </c>
    </row>
    <row r="19" spans="2:13" s="18" customFormat="1" ht="15" customHeight="1" thickTop="1" thickBot="1" x14ac:dyDescent="0.25">
      <c r="B19" s="381" t="s">
        <v>118</v>
      </c>
      <c r="C19" s="382"/>
      <c r="D19" s="383"/>
      <c r="E19" s="270">
        <f>'ASA3'!C20</f>
        <v>7419682</v>
      </c>
      <c r="F19" s="270">
        <f>'ASA3'!D20</f>
        <v>726318</v>
      </c>
      <c r="G19" s="270">
        <f>'ASA3'!E20</f>
        <v>430561</v>
      </c>
      <c r="H19" s="270">
        <f>'ASA3'!F20</f>
        <v>426366</v>
      </c>
      <c r="I19" s="270">
        <f>'ASA3'!G20</f>
        <v>316133</v>
      </c>
      <c r="J19" s="270">
        <f>'ASA3'!H20</f>
        <v>2716760</v>
      </c>
      <c r="K19" s="271"/>
      <c r="L19" s="270">
        <f>'ASA3'!J20</f>
        <v>142648</v>
      </c>
      <c r="M19" s="270">
        <f>'ASA3'!K20</f>
        <v>0</v>
      </c>
    </row>
    <row r="20" spans="2:13" s="18" customFormat="1" thickTop="1" x14ac:dyDescent="0.2">
      <c r="B20" s="167" t="s">
        <v>155</v>
      </c>
      <c r="C20" s="168"/>
      <c r="D20" s="102"/>
      <c r="E20" s="132">
        <f>'ASA3'!C26</f>
        <v>0</v>
      </c>
      <c r="F20" s="132">
        <f>'ASA3'!D26</f>
        <v>0</v>
      </c>
      <c r="G20" s="132">
        <f>'ASA3'!E26</f>
        <v>0</v>
      </c>
      <c r="H20" s="132">
        <f>'ASA3'!F26</f>
        <v>0</v>
      </c>
      <c r="I20" s="132">
        <f>'ASA3'!G26</f>
        <v>0</v>
      </c>
      <c r="J20" s="132">
        <f>'ASA3'!H26</f>
        <v>0</v>
      </c>
      <c r="K20" s="132">
        <f>'ASA3'!I26</f>
        <v>0</v>
      </c>
      <c r="L20" s="132">
        <f>'ASA3'!J26</f>
        <v>0</v>
      </c>
      <c r="M20" s="132">
        <f>'ASA3'!K26</f>
        <v>0</v>
      </c>
    </row>
    <row r="21" spans="2:13" s="18" customFormat="1" ht="13.5" customHeight="1" thickBot="1" x14ac:dyDescent="0.25">
      <c r="B21" s="173" t="str">
        <f>'ASA3'!A28</f>
        <v>Beginning Fund Balances - July 1, 2020</v>
      </c>
      <c r="C21" s="170"/>
      <c r="D21" s="171"/>
      <c r="E21" s="133">
        <f>'ASA3'!C28</f>
        <v>0</v>
      </c>
      <c r="F21" s="133">
        <f>'ASA3'!D28</f>
        <v>0</v>
      </c>
      <c r="G21" s="133">
        <f>'ASA3'!E28</f>
        <v>0</v>
      </c>
      <c r="H21" s="133">
        <f>'ASA3'!F28</f>
        <v>0</v>
      </c>
      <c r="I21" s="133">
        <f>'ASA3'!G28</f>
        <v>0</v>
      </c>
      <c r="J21" s="133">
        <f>'ASA3'!H28</f>
        <v>0</v>
      </c>
      <c r="K21" s="133">
        <f>'ASA3'!I28</f>
        <v>0</v>
      </c>
      <c r="L21" s="133">
        <f>'ASA3'!J28</f>
        <v>0</v>
      </c>
      <c r="M21" s="133">
        <f>'ASA3'!K28</f>
        <v>0</v>
      </c>
    </row>
    <row r="22" spans="2:13" s="18" customFormat="1" thickTop="1" x14ac:dyDescent="0.2">
      <c r="B22" s="167" t="s">
        <v>95</v>
      </c>
      <c r="C22" s="168"/>
      <c r="D22" s="172"/>
      <c r="E22" s="133">
        <f>'ASA3'!C29</f>
        <v>0</v>
      </c>
      <c r="F22" s="133">
        <f>'ASA3'!D29</f>
        <v>0</v>
      </c>
      <c r="G22" s="133">
        <f>'ASA3'!E29</f>
        <v>0</v>
      </c>
      <c r="H22" s="133">
        <f>'ASA3'!F29</f>
        <v>0</v>
      </c>
      <c r="I22" s="133">
        <f>'ASA3'!G29</f>
        <v>0</v>
      </c>
      <c r="J22" s="133">
        <f>'ASA3'!H29</f>
        <v>0</v>
      </c>
      <c r="K22" s="133">
        <f>'ASA3'!I29</f>
        <v>0</v>
      </c>
      <c r="L22" s="133">
        <f>'ASA3'!J29</f>
        <v>0</v>
      </c>
      <c r="M22" s="133">
        <f>'ASA3'!K29</f>
        <v>0</v>
      </c>
    </row>
    <row r="23" spans="2:13" s="18" customFormat="1" ht="13.5" customHeight="1" thickBot="1" x14ac:dyDescent="0.25">
      <c r="B23" s="173" t="str">
        <f>'ASA3'!A30</f>
        <v>Ending Fund Balances June 30, 2021</v>
      </c>
      <c r="C23" s="170"/>
      <c r="D23" s="171"/>
      <c r="E23" s="134">
        <f>SUM(E18,E20,E21,E22)-E19</f>
        <v>1076393</v>
      </c>
      <c r="F23" s="134">
        <f>'ASA3'!D30</f>
        <v>33609</v>
      </c>
      <c r="G23" s="134">
        <f>'ASA3'!E30</f>
        <v>11749</v>
      </c>
      <c r="H23" s="134">
        <f>'ASA3'!F30</f>
        <v>-47594</v>
      </c>
      <c r="I23" s="134">
        <f>'ASA3'!G30</f>
        <v>-13097</v>
      </c>
      <c r="J23" s="134">
        <f>'ASA3'!H30</f>
        <v>-2662536</v>
      </c>
      <c r="K23" s="134">
        <f>'ASA3'!I30</f>
        <v>15013</v>
      </c>
      <c r="L23" s="134">
        <f>'ASA3'!J30</f>
        <v>5242</v>
      </c>
      <c r="M23" s="134">
        <f>'ASA3'!K30</f>
        <v>0</v>
      </c>
    </row>
    <row r="24" spans="2:13" s="18" customFormat="1" ht="12" thickTop="1" x14ac:dyDescent="0.2">
      <c r="B24" s="8"/>
      <c r="C24" s="103"/>
      <c r="D24" s="104"/>
      <c r="E24" s="104"/>
      <c r="F24" s="104"/>
      <c r="G24" s="104"/>
      <c r="H24" s="104"/>
      <c r="I24" s="104"/>
      <c r="J24" s="104"/>
      <c r="K24" s="104"/>
      <c r="L24" s="104"/>
    </row>
    <row r="25" spans="2:13" s="18" customFormat="1" ht="11.25" x14ac:dyDescent="0.2"/>
    <row r="26" spans="2:13" s="18" customFormat="1" ht="6" customHeight="1" x14ac:dyDescent="0.2"/>
    <row r="27" spans="2:13" s="18" customFormat="1" ht="34.9" customHeight="1" x14ac:dyDescent="0.2"/>
    <row r="28" spans="2:13" ht="14.1" customHeight="1" x14ac:dyDescent="0.2"/>
    <row r="29" spans="2:13" s="18" customFormat="1" ht="11.25" x14ac:dyDescent="0.2"/>
    <row r="30" spans="2:13" s="18" customFormat="1" ht="12.2" customHeight="1" x14ac:dyDescent="0.2"/>
    <row r="31" spans="2:13" s="18" customFormat="1" ht="12.2" customHeight="1" x14ac:dyDescent="0.2"/>
    <row r="32" spans="2:13" s="18" customFormat="1" ht="12.2" customHeight="1" x14ac:dyDescent="0.2"/>
    <row r="33" spans="1:15" s="18" customFormat="1" ht="12.2" customHeight="1" x14ac:dyDescent="0.2"/>
    <row r="34" spans="1:15" s="18" customFormat="1" ht="12.2" customHeight="1" x14ac:dyDescent="0.2"/>
    <row r="35" spans="1:15" s="18" customFormat="1" ht="12.2" customHeight="1" x14ac:dyDescent="0.2"/>
    <row r="36" spans="1:15" s="18" customFormat="1" ht="12.2" customHeight="1" x14ac:dyDescent="0.2"/>
    <row r="37" spans="1:15" s="18" customFormat="1" ht="12.2" customHeight="1" x14ac:dyDescent="0.2"/>
    <row r="38" spans="1:15" s="18" customFormat="1" ht="12.2" customHeight="1" x14ac:dyDescent="0.2"/>
    <row r="39" spans="1:15" s="18" customFormat="1" ht="12.2" customHeight="1" x14ac:dyDescent="0.2"/>
    <row r="40" spans="1:15" s="18" customFormat="1" ht="12.2" customHeight="1" x14ac:dyDescent="0.2"/>
    <row r="41" spans="1:15" s="18" customFormat="1" ht="12.2" customHeight="1" x14ac:dyDescent="0.2"/>
    <row r="42" spans="1:15" ht="2.25" customHeight="1" x14ac:dyDescent="0.2">
      <c r="A42" s="105"/>
    </row>
    <row r="44" spans="1:15" s="106" customFormat="1" x14ac:dyDescent="0.2">
      <c r="N44" s="90"/>
      <c r="O44" s="90"/>
    </row>
    <row r="45" spans="1:15" s="18" customFormat="1" x14ac:dyDescent="0.2">
      <c r="B45" s="176"/>
      <c r="N45" s="90"/>
      <c r="O45" s="90"/>
    </row>
    <row r="46" spans="1:15" s="18" customFormat="1" ht="12.2" customHeight="1" x14ac:dyDescent="0.2">
      <c r="N46" s="90"/>
      <c r="O46" s="90"/>
    </row>
    <row r="47" spans="1:15" s="18" customFormat="1" ht="12.2" customHeight="1" x14ac:dyDescent="0.2">
      <c r="N47" s="90"/>
      <c r="O47" s="90"/>
    </row>
    <row r="48" spans="1:15" s="18" customFormat="1" ht="12.2" customHeight="1" x14ac:dyDescent="0.2">
      <c r="N48" s="90"/>
      <c r="O48" s="90"/>
    </row>
    <row r="49" spans="1:15" s="18" customFormat="1" ht="12.2" customHeight="1" x14ac:dyDescent="0.2">
      <c r="N49" s="90"/>
      <c r="O49" s="90"/>
    </row>
    <row r="50" spans="1:15" s="18" customFormat="1" ht="12.2" customHeight="1" x14ac:dyDescent="0.2">
      <c r="N50" s="90"/>
      <c r="O50" s="90"/>
    </row>
    <row r="51" spans="1:15" s="18" customFormat="1" ht="12.2" customHeight="1" x14ac:dyDescent="0.2">
      <c r="N51" s="90"/>
      <c r="O51" s="90"/>
    </row>
    <row r="52" spans="1:15" s="18" customFormat="1" ht="12.2" customHeight="1" x14ac:dyDescent="0.2">
      <c r="N52" s="90"/>
      <c r="O52" s="90"/>
    </row>
    <row r="53" spans="1:15" s="18" customFormat="1" ht="12.2" customHeight="1" x14ac:dyDescent="0.2">
      <c r="N53" s="90"/>
      <c r="O53" s="90"/>
    </row>
    <row r="54" spans="1:15" s="18" customFormat="1" ht="12.2" customHeight="1" x14ac:dyDescent="0.2">
      <c r="N54" s="90"/>
      <c r="O54" s="90"/>
    </row>
    <row r="55" spans="1:15" s="18" customFormat="1" ht="12.2" customHeight="1" x14ac:dyDescent="0.2">
      <c r="N55" s="90"/>
      <c r="O55" s="90"/>
    </row>
    <row r="56" spans="1:15" s="18" customFormat="1" ht="12.2" customHeight="1" x14ac:dyDescent="0.2">
      <c r="N56" s="90"/>
      <c r="O56" s="90"/>
    </row>
    <row r="57" spans="1:15" s="18" customFormat="1" ht="12.2" customHeight="1" x14ac:dyDescent="0.2">
      <c r="A57" s="107"/>
      <c r="N57" s="90"/>
      <c r="O57" s="90"/>
    </row>
    <row r="58" spans="1:15" ht="3.75" customHeight="1" x14ac:dyDescent="0.2"/>
    <row r="60" spans="1:15" x14ac:dyDescent="0.2">
      <c r="N60" s="105"/>
    </row>
    <row r="61" spans="1:15" x14ac:dyDescent="0.2">
      <c r="N61" s="105"/>
    </row>
    <row r="62" spans="1:15" x14ac:dyDescent="0.2">
      <c r="N62" s="105"/>
    </row>
    <row r="63" spans="1:15" x14ac:dyDescent="0.2">
      <c r="N63" s="105"/>
    </row>
    <row r="64" spans="1:15" x14ac:dyDescent="0.2">
      <c r="N64" s="105"/>
    </row>
    <row r="65" spans="14:14" x14ac:dyDescent="0.2">
      <c r="N65" s="105"/>
    </row>
    <row r="66" spans="14:14" x14ac:dyDescent="0.2">
      <c r="N66" s="105"/>
    </row>
    <row r="67" spans="14:14" x14ac:dyDescent="0.2">
      <c r="N67" s="105"/>
    </row>
    <row r="68" spans="14:14" x14ac:dyDescent="0.2">
      <c r="N68" s="105"/>
    </row>
    <row r="69" spans="14:14" x14ac:dyDescent="0.2">
      <c r="N69" s="105"/>
    </row>
    <row r="70" spans="14:14" x14ac:dyDescent="0.2">
      <c r="N70" s="105"/>
    </row>
    <row r="71" spans="14:14" x14ac:dyDescent="0.2">
      <c r="N71" s="105"/>
    </row>
  </sheetData>
  <sheetProtection algorithmName="SHA-512" hashValue="tKjgs5Yc1kL0bevL3MNGGpLdLdJL95b2ZJx7sumoTsn6X8F6/9QGPtN1yYYSRYHzlFcMhGwPZYWdU02gfCcSrA==" saltValue="gbzW6li4oSlDZn9MwEtjcQ==" spinCount="100000" sheet="1" objects="1" scenarios="1"/>
  <mergeCells count="10">
    <mergeCell ref="A1:M1"/>
    <mergeCell ref="B19:D19"/>
    <mergeCell ref="B6:C6"/>
    <mergeCell ref="K6:L6"/>
    <mergeCell ref="B8:L8"/>
    <mergeCell ref="K7:L7"/>
    <mergeCell ref="E6:G6"/>
    <mergeCell ref="E7:G7"/>
    <mergeCell ref="B5:L5"/>
    <mergeCell ref="B15:C15"/>
  </mergeCells>
  <phoneticPr fontId="2" type="noConversion"/>
  <printOptions headings="1"/>
  <pageMargins left="0.28999999999999998" right="0.18" top="0.72" bottom="0.25" header="0.22" footer="0.17"/>
  <pageSetup scale="80" firstPageNumber="5" orientation="landscape" r:id="rId1"/>
  <headerFooter alignWithMargins="0">
    <oddHeader>&amp;L&amp;8Page &amp;P&amp;R&amp;8Page &amp;P</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81"/>
  <sheetViews>
    <sheetView showGridLines="0" topLeftCell="A8" zoomScaleNormal="100" workbookViewId="0">
      <selection activeCell="B56" sqref="B56"/>
    </sheetView>
  </sheetViews>
  <sheetFormatPr defaultRowHeight="12.75" x14ac:dyDescent="0.2"/>
  <cols>
    <col min="1" max="1" width="3.140625" customWidth="1"/>
    <col min="2" max="6" width="30.7109375" customWidth="1"/>
    <col min="7" max="7" width="6" customWidth="1"/>
  </cols>
  <sheetData>
    <row r="1" spans="1:7" x14ac:dyDescent="0.2">
      <c r="A1" s="396" t="s">
        <v>163</v>
      </c>
      <c r="B1" s="396"/>
      <c r="C1" s="396"/>
      <c r="D1" s="396"/>
      <c r="E1" s="396"/>
      <c r="F1" s="396"/>
      <c r="G1" s="396"/>
    </row>
    <row r="2" spans="1:7" x14ac:dyDescent="0.2">
      <c r="A2" s="286"/>
      <c r="B2" s="286"/>
      <c r="C2" s="286"/>
      <c r="D2" s="286"/>
      <c r="E2" s="286"/>
      <c r="F2" s="286"/>
      <c r="G2" s="286"/>
    </row>
    <row r="3" spans="1:7" x14ac:dyDescent="0.2">
      <c r="A3" s="281"/>
      <c r="B3" s="287" t="s">
        <v>103</v>
      </c>
      <c r="C3" s="281"/>
      <c r="D3" s="281"/>
      <c r="E3" s="281"/>
      <c r="F3" s="288"/>
      <c r="G3" s="281"/>
    </row>
    <row r="4" spans="1:7" x14ac:dyDescent="0.2">
      <c r="A4" s="281"/>
      <c r="B4" s="287" t="s">
        <v>104</v>
      </c>
      <c r="C4" s="281"/>
      <c r="D4" s="281"/>
      <c r="E4" s="281"/>
      <c r="F4" s="288"/>
      <c r="G4" s="281"/>
    </row>
    <row r="5" spans="1:7" x14ac:dyDescent="0.2">
      <c r="A5" s="281"/>
      <c r="B5" s="289"/>
      <c r="C5" s="281"/>
      <c r="D5" s="281"/>
      <c r="E5" s="281"/>
      <c r="F5" s="288"/>
      <c r="G5" s="281"/>
    </row>
    <row r="6" spans="1:7" x14ac:dyDescent="0.2">
      <c r="A6" s="290"/>
      <c r="B6" s="329" t="str">
        <f>'ASA1'!C9</f>
        <v>GAVIN SCHOOL DISTRICT #37</v>
      </c>
      <c r="C6" s="290"/>
      <c r="D6" s="290"/>
      <c r="E6" s="290"/>
      <c r="F6" s="291"/>
      <c r="G6" s="290"/>
    </row>
    <row r="7" spans="1:7" x14ac:dyDescent="0.2">
      <c r="A7" s="290"/>
      <c r="B7" s="329" t="str">
        <f>'ASA1'!C10</f>
        <v>34-049-0370-02</v>
      </c>
      <c r="C7" s="290"/>
      <c r="D7" s="290"/>
      <c r="E7" s="290"/>
      <c r="F7" s="291"/>
      <c r="G7" s="290"/>
    </row>
    <row r="8" spans="1:7" x14ac:dyDescent="0.2">
      <c r="A8" s="281"/>
      <c r="B8" s="289"/>
      <c r="C8" s="281"/>
      <c r="D8" s="281"/>
      <c r="E8" s="281"/>
      <c r="F8" s="288"/>
      <c r="G8" s="281"/>
    </row>
    <row r="9" spans="1:7" ht="13.5" thickBot="1" x14ac:dyDescent="0.25">
      <c r="A9" s="281"/>
      <c r="B9" s="392" t="s">
        <v>206</v>
      </c>
      <c r="C9" s="393"/>
      <c r="D9" s="393"/>
      <c r="E9" s="393"/>
      <c r="F9" s="393"/>
      <c r="G9" s="288"/>
    </row>
    <row r="10" spans="1:7" x14ac:dyDescent="0.2">
      <c r="A10" s="281"/>
      <c r="B10" s="292"/>
      <c r="C10" s="293"/>
      <c r="D10" s="294"/>
      <c r="E10" s="295"/>
      <c r="F10" s="294"/>
      <c r="G10" s="281"/>
    </row>
    <row r="11" spans="1:7" ht="13.5" thickBot="1" x14ac:dyDescent="0.25">
      <c r="A11" s="281"/>
      <c r="B11" s="296"/>
      <c r="C11" s="297"/>
      <c r="D11" s="298"/>
      <c r="E11" s="299"/>
      <c r="F11" s="300"/>
      <c r="G11" s="281"/>
    </row>
    <row r="12" spans="1:7" x14ac:dyDescent="0.2">
      <c r="A12" s="281"/>
      <c r="B12" s="301" t="s">
        <v>71</v>
      </c>
      <c r="C12" s="302" t="s">
        <v>7</v>
      </c>
      <c r="D12" s="303" t="s">
        <v>89</v>
      </c>
      <c r="E12" s="303" t="s">
        <v>90</v>
      </c>
      <c r="F12" s="304" t="s">
        <v>72</v>
      </c>
      <c r="G12" s="281"/>
    </row>
    <row r="13" spans="1:7" x14ac:dyDescent="0.2">
      <c r="A13" s="281"/>
      <c r="B13" s="306" t="s">
        <v>229</v>
      </c>
      <c r="C13" s="307" t="s">
        <v>239</v>
      </c>
      <c r="D13" s="342" t="s">
        <v>247</v>
      </c>
      <c r="E13" s="342" t="s">
        <v>269</v>
      </c>
      <c r="F13" s="342" t="s">
        <v>293</v>
      </c>
      <c r="G13" s="281"/>
    </row>
    <row r="14" spans="1:7" x14ac:dyDescent="0.2">
      <c r="A14" s="281"/>
      <c r="B14" s="306" t="s">
        <v>230</v>
      </c>
      <c r="C14" s="307" t="s">
        <v>240</v>
      </c>
      <c r="D14" s="342" t="s">
        <v>248</v>
      </c>
      <c r="E14" s="342" t="s">
        <v>270</v>
      </c>
      <c r="F14" s="342" t="s">
        <v>294</v>
      </c>
      <c r="G14" s="281"/>
    </row>
    <row r="15" spans="1:7" x14ac:dyDescent="0.2">
      <c r="A15" s="281"/>
      <c r="B15" s="306" t="s">
        <v>231</v>
      </c>
      <c r="C15" s="307" t="s">
        <v>241</v>
      </c>
      <c r="D15" s="342" t="s">
        <v>249</v>
      </c>
      <c r="E15" s="342" t="s">
        <v>271</v>
      </c>
      <c r="F15" s="342" t="s">
        <v>295</v>
      </c>
      <c r="G15" s="281"/>
    </row>
    <row r="16" spans="1:7" x14ac:dyDescent="0.2">
      <c r="A16" s="281"/>
      <c r="B16" s="306" t="s">
        <v>232</v>
      </c>
      <c r="C16" s="307" t="s">
        <v>242</v>
      </c>
      <c r="D16" s="342" t="s">
        <v>250</v>
      </c>
      <c r="E16" s="342" t="s">
        <v>272</v>
      </c>
      <c r="F16" s="342" t="s">
        <v>296</v>
      </c>
      <c r="G16" s="281"/>
    </row>
    <row r="17" spans="2:6" x14ac:dyDescent="0.2">
      <c r="B17" s="306" t="s">
        <v>233</v>
      </c>
      <c r="C17" s="307" t="s">
        <v>243</v>
      </c>
      <c r="D17" s="342" t="s">
        <v>251</v>
      </c>
      <c r="E17" s="342" t="s">
        <v>273</v>
      </c>
      <c r="F17" s="342" t="s">
        <v>297</v>
      </c>
    </row>
    <row r="18" spans="2:6" x14ac:dyDescent="0.2">
      <c r="B18" s="306" t="s">
        <v>234</v>
      </c>
      <c r="C18" s="307" t="s">
        <v>244</v>
      </c>
      <c r="D18" s="342" t="s">
        <v>252</v>
      </c>
      <c r="E18" s="342" t="s">
        <v>274</v>
      </c>
      <c r="F18" s="342" t="s">
        <v>298</v>
      </c>
    </row>
    <row r="19" spans="2:6" x14ac:dyDescent="0.2">
      <c r="B19" s="306" t="s">
        <v>235</v>
      </c>
      <c r="C19" s="307" t="s">
        <v>245</v>
      </c>
      <c r="D19" s="342" t="s">
        <v>253</v>
      </c>
      <c r="E19" s="342" t="s">
        <v>275</v>
      </c>
      <c r="F19" s="342" t="s">
        <v>299</v>
      </c>
    </row>
    <row r="20" spans="2:6" x14ac:dyDescent="0.2">
      <c r="B20" s="306" t="s">
        <v>236</v>
      </c>
      <c r="C20" s="307" t="s">
        <v>246</v>
      </c>
      <c r="D20" s="342" t="s">
        <v>254</v>
      </c>
      <c r="E20" s="342" t="s">
        <v>276</v>
      </c>
      <c r="F20" s="342" t="s">
        <v>300</v>
      </c>
    </row>
    <row r="21" spans="2:6" x14ac:dyDescent="0.2">
      <c r="B21" s="306" t="s">
        <v>237</v>
      </c>
      <c r="C21" s="307"/>
      <c r="D21" s="342" t="s">
        <v>255</v>
      </c>
      <c r="E21" s="342" t="s">
        <v>277</v>
      </c>
      <c r="F21" s="342" t="s">
        <v>301</v>
      </c>
    </row>
    <row r="22" spans="2:6" x14ac:dyDescent="0.2">
      <c r="B22" s="306" t="s">
        <v>238</v>
      </c>
      <c r="C22" s="307"/>
      <c r="D22" s="342" t="s">
        <v>256</v>
      </c>
      <c r="E22" s="342" t="s">
        <v>278</v>
      </c>
      <c r="F22" s="342" t="s">
        <v>302</v>
      </c>
    </row>
    <row r="23" spans="2:6" x14ac:dyDescent="0.2">
      <c r="B23" s="306"/>
      <c r="C23" s="307"/>
      <c r="D23" s="342" t="s">
        <v>257</v>
      </c>
      <c r="E23" s="342" t="s">
        <v>279</v>
      </c>
      <c r="F23" s="342" t="s">
        <v>303</v>
      </c>
    </row>
    <row r="24" spans="2:6" x14ac:dyDescent="0.2">
      <c r="B24" s="306"/>
      <c r="C24" s="307"/>
      <c r="D24" s="342" t="s">
        <v>258</v>
      </c>
      <c r="E24" s="342" t="s">
        <v>280</v>
      </c>
      <c r="F24" s="342"/>
    </row>
    <row r="25" spans="2:6" x14ac:dyDescent="0.2">
      <c r="B25" s="306"/>
      <c r="C25" s="307"/>
      <c r="D25" s="342" t="s">
        <v>259</v>
      </c>
      <c r="E25" s="342" t="s">
        <v>281</v>
      </c>
      <c r="F25" s="342"/>
    </row>
    <row r="26" spans="2:6" x14ac:dyDescent="0.2">
      <c r="B26" s="306"/>
      <c r="C26" s="307"/>
      <c r="D26" s="342" t="s">
        <v>260</v>
      </c>
      <c r="E26" s="342" t="s">
        <v>282</v>
      </c>
      <c r="F26" s="342"/>
    </row>
    <row r="27" spans="2:6" x14ac:dyDescent="0.2">
      <c r="B27" s="306"/>
      <c r="C27" s="307"/>
      <c r="D27" s="342" t="s">
        <v>261</v>
      </c>
      <c r="E27" s="342" t="s">
        <v>283</v>
      </c>
      <c r="F27" s="342"/>
    </row>
    <row r="28" spans="2:6" x14ac:dyDescent="0.2">
      <c r="B28" s="306"/>
      <c r="C28" s="307"/>
      <c r="D28" s="342" t="s">
        <v>262</v>
      </c>
      <c r="E28" s="342" t="s">
        <v>284</v>
      </c>
      <c r="F28" s="342"/>
    </row>
    <row r="29" spans="2:6" x14ac:dyDescent="0.2">
      <c r="B29" s="306"/>
      <c r="C29" s="307"/>
      <c r="D29" s="342" t="s">
        <v>263</v>
      </c>
      <c r="E29" s="342" t="s">
        <v>285</v>
      </c>
      <c r="F29" s="342"/>
    </row>
    <row r="30" spans="2:6" x14ac:dyDescent="0.2">
      <c r="B30" s="306"/>
      <c r="C30" s="307"/>
      <c r="D30" s="342" t="s">
        <v>264</v>
      </c>
      <c r="E30" s="342" t="s">
        <v>286</v>
      </c>
      <c r="F30" s="342"/>
    </row>
    <row r="31" spans="2:6" x14ac:dyDescent="0.2">
      <c r="B31" s="306"/>
      <c r="C31" s="307"/>
      <c r="D31" s="342" t="s">
        <v>265</v>
      </c>
      <c r="E31" s="342" t="s">
        <v>287</v>
      </c>
      <c r="F31" s="342"/>
    </row>
    <row r="32" spans="2:6" x14ac:dyDescent="0.2">
      <c r="B32" s="306"/>
      <c r="C32" s="307"/>
      <c r="D32" s="342" t="s">
        <v>266</v>
      </c>
      <c r="E32" s="342" t="s">
        <v>288</v>
      </c>
      <c r="F32" s="342"/>
    </row>
    <row r="33" spans="2:6" x14ac:dyDescent="0.2">
      <c r="B33" s="306"/>
      <c r="C33" s="307"/>
      <c r="D33" s="342" t="s">
        <v>267</v>
      </c>
      <c r="E33" s="342" t="s">
        <v>289</v>
      </c>
      <c r="F33" s="342"/>
    </row>
    <row r="34" spans="2:6" x14ac:dyDescent="0.2">
      <c r="B34" s="306"/>
      <c r="C34" s="307"/>
      <c r="D34" s="342" t="s">
        <v>268</v>
      </c>
      <c r="E34" s="342" t="s">
        <v>290</v>
      </c>
      <c r="F34" s="342"/>
    </row>
    <row r="35" spans="2:6" x14ac:dyDescent="0.2">
      <c r="B35" s="306"/>
      <c r="C35" s="307"/>
      <c r="D35" s="342"/>
      <c r="E35" s="342" t="s">
        <v>291</v>
      </c>
      <c r="F35" s="342"/>
    </row>
    <row r="36" spans="2:6" x14ac:dyDescent="0.2">
      <c r="B36" s="306"/>
      <c r="C36" s="307"/>
      <c r="D36" s="342"/>
      <c r="E36" s="342" t="s">
        <v>292</v>
      </c>
      <c r="F36" s="342"/>
    </row>
    <row r="37" spans="2:6" x14ac:dyDescent="0.2">
      <c r="B37" s="308"/>
      <c r="C37" s="307"/>
      <c r="D37" s="305"/>
      <c r="E37" s="305"/>
      <c r="F37" s="305"/>
    </row>
    <row r="38" spans="2:6" x14ac:dyDescent="0.2">
      <c r="B38" s="394" t="s">
        <v>186</v>
      </c>
      <c r="C38" s="395"/>
      <c r="D38" s="395"/>
      <c r="E38" s="395"/>
      <c r="F38" s="395"/>
    </row>
    <row r="39" spans="2:6" ht="13.5" thickBot="1" x14ac:dyDescent="0.25">
      <c r="B39" s="309"/>
      <c r="C39" s="310"/>
      <c r="D39" s="310"/>
      <c r="E39" s="310"/>
      <c r="F39" s="310"/>
    </row>
    <row r="40" spans="2:6" x14ac:dyDescent="0.2">
      <c r="B40" s="301" t="s">
        <v>71</v>
      </c>
      <c r="C40" s="304" t="s">
        <v>7</v>
      </c>
      <c r="D40" s="304" t="s">
        <v>73</v>
      </c>
      <c r="E40" s="304" t="s">
        <v>82</v>
      </c>
      <c r="F40" s="311"/>
    </row>
    <row r="41" spans="2:6" x14ac:dyDescent="0.2">
      <c r="B41" s="343" t="s">
        <v>304</v>
      </c>
      <c r="C41" s="345" t="s">
        <v>339</v>
      </c>
      <c r="D41" s="345" t="s">
        <v>348</v>
      </c>
      <c r="E41" s="345" t="s">
        <v>350</v>
      </c>
      <c r="F41" s="312"/>
    </row>
    <row r="42" spans="2:6" x14ac:dyDescent="0.2">
      <c r="B42" s="343" t="s">
        <v>305</v>
      </c>
      <c r="C42" s="345" t="s">
        <v>340</v>
      </c>
      <c r="D42" s="345" t="s">
        <v>349</v>
      </c>
      <c r="E42" s="345" t="s">
        <v>351</v>
      </c>
      <c r="F42" s="312"/>
    </row>
    <row r="43" spans="2:6" x14ac:dyDescent="0.2">
      <c r="B43" s="343" t="s">
        <v>306</v>
      </c>
      <c r="C43" s="345" t="s">
        <v>314</v>
      </c>
      <c r="D43" s="345"/>
      <c r="E43" s="345" t="s">
        <v>352</v>
      </c>
      <c r="F43" s="312"/>
    </row>
    <row r="44" spans="2:6" x14ac:dyDescent="0.2">
      <c r="B44" s="343" t="s">
        <v>307</v>
      </c>
      <c r="C44" s="345" t="s">
        <v>341</v>
      </c>
      <c r="D44" s="345"/>
      <c r="E44" s="345" t="s">
        <v>353</v>
      </c>
      <c r="F44" s="312"/>
    </row>
    <row r="45" spans="2:6" x14ac:dyDescent="0.2">
      <c r="B45" s="343" t="s">
        <v>308</v>
      </c>
      <c r="C45" s="345" t="s">
        <v>342</v>
      </c>
      <c r="D45" s="345"/>
      <c r="E45" s="345" t="s">
        <v>354</v>
      </c>
      <c r="F45" s="312"/>
    </row>
    <row r="46" spans="2:6" x14ac:dyDescent="0.2">
      <c r="B46" s="343" t="s">
        <v>309</v>
      </c>
      <c r="C46" s="345" t="s">
        <v>343</v>
      </c>
      <c r="D46" s="345"/>
      <c r="E46" s="345"/>
      <c r="F46" s="312"/>
    </row>
    <row r="47" spans="2:6" x14ac:dyDescent="0.2">
      <c r="B47" s="343" t="s">
        <v>310</v>
      </c>
      <c r="C47" s="345" t="s">
        <v>344</v>
      </c>
      <c r="D47" s="345"/>
      <c r="E47" s="345"/>
      <c r="F47" s="312"/>
    </row>
    <row r="48" spans="2:6" x14ac:dyDescent="0.2">
      <c r="B48" s="343" t="s">
        <v>311</v>
      </c>
      <c r="C48" s="345" t="s">
        <v>345</v>
      </c>
      <c r="D48" s="345"/>
      <c r="E48" s="345"/>
      <c r="F48" s="312"/>
    </row>
    <row r="49" spans="2:6" x14ac:dyDescent="0.2">
      <c r="B49" s="343" t="s">
        <v>312</v>
      </c>
      <c r="C49" s="345" t="s">
        <v>346</v>
      </c>
      <c r="D49" s="345"/>
      <c r="E49" s="345"/>
      <c r="F49" s="312"/>
    </row>
    <row r="50" spans="2:6" x14ac:dyDescent="0.2">
      <c r="B50" s="343" t="s">
        <v>313</v>
      </c>
      <c r="C50" s="345" t="s">
        <v>347</v>
      </c>
      <c r="D50" s="345"/>
      <c r="E50" s="345"/>
      <c r="F50" s="312"/>
    </row>
    <row r="51" spans="2:6" x14ac:dyDescent="0.2">
      <c r="B51" s="343" t="s">
        <v>314</v>
      </c>
      <c r="C51" s="345"/>
      <c r="D51" s="345"/>
      <c r="E51" s="345"/>
      <c r="F51" s="312"/>
    </row>
    <row r="52" spans="2:6" x14ac:dyDescent="0.2">
      <c r="B52" s="343" t="s">
        <v>315</v>
      </c>
      <c r="C52" s="345"/>
      <c r="D52" s="345"/>
      <c r="E52" s="345"/>
      <c r="F52" s="312"/>
    </row>
    <row r="53" spans="2:6" x14ac:dyDescent="0.2">
      <c r="B53" s="343" t="s">
        <v>316</v>
      </c>
      <c r="C53" s="345"/>
      <c r="D53" s="345"/>
      <c r="E53" s="345"/>
      <c r="F53" s="312"/>
    </row>
    <row r="54" spans="2:6" x14ac:dyDescent="0.2">
      <c r="B54" s="343" t="s">
        <v>317</v>
      </c>
      <c r="C54" s="345"/>
      <c r="D54" s="345"/>
      <c r="E54" s="345"/>
      <c r="F54" s="312"/>
    </row>
    <row r="55" spans="2:6" x14ac:dyDescent="0.2">
      <c r="B55" s="343" t="s">
        <v>318</v>
      </c>
      <c r="C55" s="345"/>
      <c r="D55" s="345"/>
      <c r="E55" s="345"/>
      <c r="F55" s="312"/>
    </row>
    <row r="56" spans="2:6" x14ac:dyDescent="0.2">
      <c r="B56" s="343" t="s">
        <v>319</v>
      </c>
      <c r="C56" s="345"/>
      <c r="D56" s="345"/>
      <c r="E56" s="345"/>
      <c r="F56" s="312"/>
    </row>
    <row r="57" spans="2:6" x14ac:dyDescent="0.2">
      <c r="B57" s="343" t="s">
        <v>320</v>
      </c>
      <c r="C57" s="345"/>
      <c r="D57" s="345"/>
      <c r="E57" s="345"/>
      <c r="F57" s="312"/>
    </row>
    <row r="58" spans="2:6" x14ac:dyDescent="0.2">
      <c r="B58" s="343" t="s">
        <v>321</v>
      </c>
      <c r="C58" s="345"/>
      <c r="D58" s="345"/>
      <c r="E58" s="345"/>
      <c r="F58" s="312"/>
    </row>
    <row r="59" spans="2:6" x14ac:dyDescent="0.2">
      <c r="B59" s="343" t="s">
        <v>322</v>
      </c>
      <c r="C59" s="345"/>
      <c r="D59" s="345"/>
      <c r="E59" s="345"/>
      <c r="F59" s="312"/>
    </row>
    <row r="60" spans="2:6" x14ac:dyDescent="0.2">
      <c r="B60" s="343" t="s">
        <v>323</v>
      </c>
      <c r="C60" s="345"/>
      <c r="D60" s="345"/>
      <c r="E60" s="345"/>
      <c r="F60" s="312"/>
    </row>
    <row r="61" spans="2:6" x14ac:dyDescent="0.2">
      <c r="B61" s="343" t="s">
        <v>324</v>
      </c>
      <c r="C61" s="345"/>
      <c r="D61" s="345"/>
      <c r="E61" s="345"/>
      <c r="F61" s="312"/>
    </row>
    <row r="62" spans="2:6" x14ac:dyDescent="0.2">
      <c r="B62" s="343" t="s">
        <v>325</v>
      </c>
      <c r="C62" s="345"/>
      <c r="D62" s="345"/>
      <c r="E62" s="345"/>
      <c r="F62" s="312"/>
    </row>
    <row r="63" spans="2:6" x14ac:dyDescent="0.2">
      <c r="B63" s="343" t="s">
        <v>326</v>
      </c>
      <c r="C63" s="345"/>
      <c r="D63" s="345"/>
      <c r="E63" s="345"/>
      <c r="F63" s="312"/>
    </row>
    <row r="64" spans="2:6" x14ac:dyDescent="0.2">
      <c r="B64" s="343" t="s">
        <v>327</v>
      </c>
      <c r="C64" s="345"/>
      <c r="D64" s="345"/>
      <c r="E64" s="345"/>
      <c r="F64" s="312"/>
    </row>
    <row r="65" spans="2:6" x14ac:dyDescent="0.2">
      <c r="B65" s="343" t="s">
        <v>328</v>
      </c>
      <c r="C65" s="345"/>
      <c r="D65" s="345"/>
      <c r="E65" s="345"/>
      <c r="F65" s="312"/>
    </row>
    <row r="66" spans="2:6" x14ac:dyDescent="0.2">
      <c r="B66" s="343" t="s">
        <v>329</v>
      </c>
      <c r="C66" s="345"/>
      <c r="D66" s="345"/>
      <c r="E66" s="345"/>
      <c r="F66" s="312"/>
    </row>
    <row r="67" spans="2:6" x14ac:dyDescent="0.2">
      <c r="B67" s="343" t="s">
        <v>330</v>
      </c>
      <c r="C67" s="345"/>
      <c r="D67" s="345"/>
      <c r="E67" s="345"/>
      <c r="F67" s="312"/>
    </row>
    <row r="68" spans="2:6" x14ac:dyDescent="0.2">
      <c r="B68" s="343" t="s">
        <v>331</v>
      </c>
      <c r="C68" s="345"/>
      <c r="D68" s="345"/>
      <c r="E68" s="345"/>
      <c r="F68" s="312"/>
    </row>
    <row r="69" spans="2:6" x14ac:dyDescent="0.2">
      <c r="B69" s="343" t="s">
        <v>332</v>
      </c>
      <c r="C69" s="345"/>
      <c r="D69" s="345"/>
      <c r="E69" s="345"/>
      <c r="F69" s="312"/>
    </row>
    <row r="70" spans="2:6" x14ac:dyDescent="0.2">
      <c r="B70" s="343" t="s">
        <v>333</v>
      </c>
      <c r="C70" s="345"/>
      <c r="D70" s="345"/>
      <c r="E70" s="345"/>
      <c r="F70" s="312"/>
    </row>
    <row r="71" spans="2:6" ht="13.5" thickBot="1" x14ac:dyDescent="0.25">
      <c r="B71" s="344" t="s">
        <v>334</v>
      </c>
      <c r="C71" s="345"/>
      <c r="D71" s="345"/>
      <c r="E71" s="345"/>
      <c r="F71" s="312"/>
    </row>
    <row r="72" spans="2:6" ht="13.5" thickTop="1" x14ac:dyDescent="0.2">
      <c r="B72" t="s">
        <v>335</v>
      </c>
      <c r="C72" s="345"/>
      <c r="D72" s="345"/>
      <c r="E72" s="345"/>
      <c r="F72" s="312"/>
    </row>
    <row r="73" spans="2:6" x14ac:dyDescent="0.2">
      <c r="B73" t="s">
        <v>336</v>
      </c>
      <c r="C73" s="345"/>
      <c r="D73" s="345"/>
      <c r="E73" s="345"/>
      <c r="F73" s="312"/>
    </row>
    <row r="74" spans="2:6" x14ac:dyDescent="0.2">
      <c r="B74" t="s">
        <v>337</v>
      </c>
      <c r="C74" s="345"/>
      <c r="D74" s="345"/>
      <c r="E74" s="345"/>
      <c r="F74" s="312"/>
    </row>
    <row r="75" spans="2:6" x14ac:dyDescent="0.2">
      <c r="B75" t="s">
        <v>338</v>
      </c>
      <c r="C75" s="345"/>
      <c r="D75" s="345"/>
      <c r="E75" s="345"/>
      <c r="F75" s="312"/>
    </row>
    <row r="76" spans="2:6" x14ac:dyDescent="0.2">
      <c r="B76" s="343"/>
      <c r="C76" s="345"/>
      <c r="D76" s="345"/>
      <c r="E76" s="345"/>
      <c r="F76" s="312"/>
    </row>
    <row r="77" spans="2:6" ht="13.5" thickBot="1" x14ac:dyDescent="0.25">
      <c r="B77" s="344"/>
      <c r="C77" s="346"/>
      <c r="D77" s="346"/>
      <c r="E77" s="346"/>
      <c r="F77" s="312"/>
    </row>
    <row r="78" spans="2:6" ht="13.5" thickTop="1" x14ac:dyDescent="0.2">
      <c r="C78" s="313"/>
      <c r="D78" s="314"/>
      <c r="E78" s="314"/>
      <c r="F78" s="315"/>
    </row>
    <row r="81" spans="2:2" x14ac:dyDescent="0.2">
      <c r="B81" t="s">
        <v>338</v>
      </c>
    </row>
  </sheetData>
  <sheetProtection insertRows="0" selectLockedCells="1"/>
  <mergeCells count="3">
    <mergeCell ref="B9:F9"/>
    <mergeCell ref="B38:F38"/>
    <mergeCell ref="A1:G1"/>
  </mergeCells>
  <phoneticPr fontId="2" type="noConversion"/>
  <printOptions headings="1" gridLinesSet="0"/>
  <pageMargins left="0" right="0" top="0.72" bottom="0.21" header="0.22" footer="0.17"/>
  <pageSetup scale="80" firstPageNumber="5" orientation="landscape" r:id="rId1"/>
  <headerFooter alignWithMargins="0">
    <oddHeader>&amp;L&amp;8Page &amp;P&amp;R&amp;8Page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113"/>
  <sheetViews>
    <sheetView showGridLines="0" topLeftCell="A79" workbookViewId="0">
      <selection activeCell="A85" sqref="A85"/>
    </sheetView>
  </sheetViews>
  <sheetFormatPr defaultRowHeight="12.75" x14ac:dyDescent="0.2"/>
  <cols>
    <col min="1" max="1" width="80" bestFit="1" customWidth="1"/>
    <col min="2" max="2" width="24.7109375" customWidth="1"/>
    <col min="4" max="4" width="30.7109375" customWidth="1"/>
    <col min="5" max="5" width="24.7109375" customWidth="1"/>
  </cols>
  <sheetData>
    <row r="1" spans="1:5" ht="21.75" customHeight="1" x14ac:dyDescent="0.2">
      <c r="A1" s="397" t="s">
        <v>96</v>
      </c>
      <c r="B1" s="398"/>
      <c r="C1" s="398"/>
      <c r="D1" s="398"/>
      <c r="E1" s="398"/>
    </row>
    <row r="2" spans="1:5" x14ac:dyDescent="0.2">
      <c r="A2" s="326" t="s">
        <v>182</v>
      </c>
      <c r="B2" s="280"/>
      <c r="C2" s="281"/>
      <c r="D2" s="281"/>
      <c r="E2" s="281"/>
    </row>
    <row r="3" spans="1:5" x14ac:dyDescent="0.2">
      <c r="A3" s="327" t="s">
        <v>183</v>
      </c>
    </row>
    <row r="4" spans="1:5" x14ac:dyDescent="0.2">
      <c r="A4" s="327"/>
    </row>
    <row r="5" spans="1:5" x14ac:dyDescent="0.2">
      <c r="A5" s="325" t="str">
        <f>'ASA1'!C9</f>
        <v>GAVIN SCHOOL DISTRICT #37</v>
      </c>
    </row>
    <row r="6" spans="1:5" x14ac:dyDescent="0.2">
      <c r="A6" s="325" t="str">
        <f>'ASA1'!C10</f>
        <v>34-049-0370-02</v>
      </c>
    </row>
    <row r="7" spans="1:5" x14ac:dyDescent="0.2">
      <c r="A7" s="319" t="s">
        <v>91</v>
      </c>
      <c r="B7" s="316" t="s">
        <v>87</v>
      </c>
      <c r="C7" s="281"/>
      <c r="D7" s="282" t="s">
        <v>91</v>
      </c>
      <c r="E7" s="283" t="s">
        <v>87</v>
      </c>
    </row>
    <row r="8" spans="1:5" x14ac:dyDescent="0.2">
      <c r="A8" t="s">
        <v>425</v>
      </c>
      <c r="B8" s="414">
        <v>2500</v>
      </c>
      <c r="C8" s="284"/>
      <c r="D8" s="320"/>
      <c r="E8" s="317"/>
    </row>
    <row r="9" spans="1:5" x14ac:dyDescent="0.2">
      <c r="A9" t="s">
        <v>426</v>
      </c>
      <c r="B9" s="414">
        <v>2500</v>
      </c>
      <c r="C9" s="284"/>
      <c r="D9" s="320"/>
      <c r="E9" s="317"/>
    </row>
    <row r="10" spans="1:5" x14ac:dyDescent="0.2">
      <c r="A10" t="s">
        <v>427</v>
      </c>
      <c r="B10" s="414">
        <v>2525.94</v>
      </c>
      <c r="C10" s="284"/>
      <c r="D10" s="320"/>
      <c r="E10" s="317"/>
    </row>
    <row r="11" spans="1:5" x14ac:dyDescent="0.2">
      <c r="A11" t="s">
        <v>428</v>
      </c>
      <c r="B11" s="414">
        <v>2590</v>
      </c>
      <c r="C11" s="284"/>
      <c r="D11" s="320"/>
      <c r="E11" s="317"/>
    </row>
    <row r="12" spans="1:5" x14ac:dyDescent="0.2">
      <c r="A12" t="s">
        <v>429</v>
      </c>
      <c r="B12" s="414">
        <v>2950</v>
      </c>
      <c r="C12" s="284"/>
      <c r="D12" s="320"/>
      <c r="E12" s="317"/>
    </row>
    <row r="13" spans="1:5" x14ac:dyDescent="0.2">
      <c r="A13" t="s">
        <v>430</v>
      </c>
      <c r="B13" s="414">
        <v>3172.21</v>
      </c>
      <c r="C13" s="284"/>
      <c r="D13" s="320"/>
      <c r="E13" s="317"/>
    </row>
    <row r="14" spans="1:5" x14ac:dyDescent="0.2">
      <c r="A14" t="s">
        <v>431</v>
      </c>
      <c r="B14" s="414">
        <v>3302</v>
      </c>
      <c r="C14" s="284"/>
      <c r="D14" s="320"/>
      <c r="E14" s="317"/>
    </row>
    <row r="15" spans="1:5" x14ac:dyDescent="0.2">
      <c r="A15" t="s">
        <v>432</v>
      </c>
      <c r="B15" s="414">
        <v>3315</v>
      </c>
      <c r="C15" s="284"/>
      <c r="D15" s="320"/>
      <c r="E15" s="317"/>
    </row>
    <row r="16" spans="1:5" x14ac:dyDescent="0.2">
      <c r="A16" t="s">
        <v>433</v>
      </c>
      <c r="B16" s="414">
        <v>3364.27</v>
      </c>
      <c r="C16" s="284"/>
      <c r="D16" s="320"/>
      <c r="E16" s="317"/>
    </row>
    <row r="17" spans="1:5" x14ac:dyDescent="0.2">
      <c r="A17" t="s">
        <v>434</v>
      </c>
      <c r="B17" s="414">
        <v>3411.76</v>
      </c>
      <c r="C17" s="284"/>
      <c r="D17" s="320"/>
      <c r="E17" s="317"/>
    </row>
    <row r="18" spans="1:5" x14ac:dyDescent="0.2">
      <c r="A18" t="s">
        <v>435</v>
      </c>
      <c r="B18" s="414">
        <v>3450</v>
      </c>
      <c r="C18" s="284"/>
      <c r="D18" s="320"/>
      <c r="E18" s="317"/>
    </row>
    <row r="19" spans="1:5" x14ac:dyDescent="0.2">
      <c r="A19" t="s">
        <v>436</v>
      </c>
      <c r="B19" s="414">
        <v>3571.04</v>
      </c>
      <c r="C19" s="284"/>
      <c r="D19" s="320"/>
      <c r="E19" s="317"/>
    </row>
    <row r="20" spans="1:5" x14ac:dyDescent="0.2">
      <c r="A20" t="s">
        <v>437</v>
      </c>
      <c r="B20" s="414">
        <v>3695</v>
      </c>
      <c r="C20" s="284"/>
      <c r="D20" s="320"/>
      <c r="E20" s="317"/>
    </row>
    <row r="21" spans="1:5" x14ac:dyDescent="0.2">
      <c r="A21" t="s">
        <v>438</v>
      </c>
      <c r="B21" s="414">
        <v>3720.92</v>
      </c>
      <c r="C21" s="284"/>
      <c r="D21" s="320"/>
      <c r="E21" s="317"/>
    </row>
    <row r="22" spans="1:5" x14ac:dyDescent="0.2">
      <c r="A22" t="s">
        <v>439</v>
      </c>
      <c r="B22" s="414">
        <v>3750</v>
      </c>
      <c r="C22" s="284"/>
      <c r="D22" s="320"/>
      <c r="E22" s="317"/>
    </row>
    <row r="23" spans="1:5" x14ac:dyDescent="0.2">
      <c r="A23" t="s">
        <v>440</v>
      </c>
      <c r="B23" s="414">
        <v>3810</v>
      </c>
      <c r="C23" s="284"/>
      <c r="D23" s="320"/>
      <c r="E23" s="317"/>
    </row>
    <row r="24" spans="1:5" x14ac:dyDescent="0.2">
      <c r="A24" t="s">
        <v>441</v>
      </c>
      <c r="B24" s="414">
        <v>4014.32</v>
      </c>
      <c r="C24" s="284"/>
      <c r="D24" s="320"/>
      <c r="E24" s="317"/>
    </row>
    <row r="25" spans="1:5" x14ac:dyDescent="0.2">
      <c r="A25" t="s">
        <v>442</v>
      </c>
      <c r="B25" s="414">
        <v>4116.87</v>
      </c>
      <c r="C25" s="284"/>
      <c r="D25" s="320"/>
      <c r="E25" s="317"/>
    </row>
    <row r="26" spans="1:5" x14ac:dyDescent="0.2">
      <c r="A26" t="s">
        <v>443</v>
      </c>
      <c r="B26" s="414">
        <v>4267.95</v>
      </c>
      <c r="C26" s="284"/>
      <c r="D26" s="320"/>
      <c r="E26" s="317"/>
    </row>
    <row r="27" spans="1:5" x14ac:dyDescent="0.2">
      <c r="A27" t="s">
        <v>444</v>
      </c>
      <c r="B27" s="414">
        <v>4350.08</v>
      </c>
      <c r="C27" s="284"/>
      <c r="D27" s="320"/>
      <c r="E27" s="317"/>
    </row>
    <row r="28" spans="1:5" x14ac:dyDescent="0.2">
      <c r="A28" t="s">
        <v>445</v>
      </c>
      <c r="B28" s="414">
        <v>4400</v>
      </c>
      <c r="C28" s="284"/>
      <c r="D28" s="320"/>
      <c r="E28" s="317"/>
    </row>
    <row r="29" spans="1:5" x14ac:dyDescent="0.2">
      <c r="A29" t="s">
        <v>446</v>
      </c>
      <c r="B29" s="414">
        <v>4853.8100000000004</v>
      </c>
      <c r="C29" s="284"/>
      <c r="D29" s="320"/>
      <c r="E29" s="317"/>
    </row>
    <row r="30" spans="1:5" x14ac:dyDescent="0.2">
      <c r="A30" t="s">
        <v>447</v>
      </c>
      <c r="B30" s="414">
        <v>4882.45</v>
      </c>
      <c r="C30" s="284"/>
      <c r="D30" s="320"/>
      <c r="E30" s="317"/>
    </row>
    <row r="31" spans="1:5" x14ac:dyDescent="0.2">
      <c r="A31" t="s">
        <v>448</v>
      </c>
      <c r="B31" s="414">
        <v>4890</v>
      </c>
      <c r="C31" s="284"/>
      <c r="D31" s="320"/>
      <c r="E31" s="317"/>
    </row>
    <row r="32" spans="1:5" x14ac:dyDescent="0.2">
      <c r="A32" t="s">
        <v>449</v>
      </c>
      <c r="B32" s="414">
        <v>4898.6499999999996</v>
      </c>
      <c r="C32" s="284"/>
      <c r="D32" s="321"/>
      <c r="E32" s="318"/>
    </row>
    <row r="33" spans="1:5" x14ac:dyDescent="0.2">
      <c r="A33" t="s">
        <v>450</v>
      </c>
      <c r="B33" s="414">
        <v>4922.1000000000004</v>
      </c>
      <c r="C33" s="281"/>
      <c r="D33" s="285"/>
      <c r="E33" s="285"/>
    </row>
    <row r="34" spans="1:5" x14ac:dyDescent="0.2">
      <c r="A34" t="s">
        <v>451</v>
      </c>
      <c r="B34" s="414">
        <v>5085.8</v>
      </c>
      <c r="C34" s="281"/>
      <c r="D34" s="285"/>
      <c r="E34" s="285"/>
    </row>
    <row r="35" spans="1:5" x14ac:dyDescent="0.2">
      <c r="A35" t="s">
        <v>452</v>
      </c>
      <c r="B35" s="414">
        <v>5100</v>
      </c>
      <c r="C35" s="281"/>
      <c r="D35" s="285"/>
      <c r="E35" s="285"/>
    </row>
    <row r="36" spans="1:5" x14ac:dyDescent="0.2">
      <c r="A36" t="s">
        <v>453</v>
      </c>
      <c r="B36" s="414">
        <v>5507</v>
      </c>
      <c r="C36" s="281"/>
      <c r="D36" s="285"/>
      <c r="E36" s="285"/>
    </row>
    <row r="37" spans="1:5" x14ac:dyDescent="0.2">
      <c r="A37" t="s">
        <v>454</v>
      </c>
      <c r="B37" s="414">
        <v>6281.04</v>
      </c>
      <c r="C37" s="281"/>
      <c r="D37" s="285"/>
      <c r="E37" s="285"/>
    </row>
    <row r="38" spans="1:5" x14ac:dyDescent="0.2">
      <c r="A38" t="s">
        <v>455</v>
      </c>
      <c r="B38" s="414">
        <v>6459.84</v>
      </c>
      <c r="C38" s="281"/>
      <c r="D38" s="285"/>
      <c r="E38" s="285"/>
    </row>
    <row r="39" spans="1:5" x14ac:dyDescent="0.2">
      <c r="A39" t="s">
        <v>456</v>
      </c>
      <c r="B39" s="414">
        <v>6486</v>
      </c>
      <c r="C39" s="281"/>
      <c r="D39" s="285"/>
      <c r="E39" s="285"/>
    </row>
    <row r="40" spans="1:5" x14ac:dyDescent="0.2">
      <c r="A40" t="s">
        <v>457</v>
      </c>
      <c r="B40" s="414">
        <v>6758.96</v>
      </c>
      <c r="C40" s="281"/>
      <c r="D40" s="285"/>
      <c r="E40" s="285"/>
    </row>
    <row r="41" spans="1:5" x14ac:dyDescent="0.2">
      <c r="A41" t="s">
        <v>458</v>
      </c>
      <c r="B41" s="414">
        <v>6775</v>
      </c>
      <c r="C41" s="281"/>
      <c r="D41" s="285"/>
      <c r="E41" s="285"/>
    </row>
    <row r="42" spans="1:5" x14ac:dyDescent="0.2">
      <c r="A42" t="s">
        <v>459</v>
      </c>
      <c r="B42" s="414">
        <v>7600</v>
      </c>
      <c r="C42" s="281"/>
      <c r="D42" s="285"/>
      <c r="E42" s="285"/>
    </row>
    <row r="43" spans="1:5" x14ac:dyDescent="0.2">
      <c r="A43" t="s">
        <v>460</v>
      </c>
      <c r="B43" s="414">
        <v>7916.57</v>
      </c>
      <c r="C43" s="281"/>
      <c r="D43" s="285"/>
      <c r="E43" s="285"/>
    </row>
    <row r="44" spans="1:5" x14ac:dyDescent="0.2">
      <c r="A44" t="s">
        <v>461</v>
      </c>
      <c r="B44" s="414">
        <v>8050.49</v>
      </c>
      <c r="C44" s="281"/>
      <c r="D44" s="285"/>
      <c r="E44" s="285"/>
    </row>
    <row r="45" spans="1:5" x14ac:dyDescent="0.2">
      <c r="A45" t="s">
        <v>462</v>
      </c>
      <c r="B45" s="414">
        <v>8549.57</v>
      </c>
      <c r="D45" s="285"/>
      <c r="E45" s="285"/>
    </row>
    <row r="46" spans="1:5" x14ac:dyDescent="0.2">
      <c r="A46" t="s">
        <v>463</v>
      </c>
      <c r="B46" s="414">
        <v>9061.2999999999993</v>
      </c>
      <c r="D46" s="285"/>
      <c r="E46" s="285"/>
    </row>
    <row r="47" spans="1:5" x14ac:dyDescent="0.2">
      <c r="A47" t="s">
        <v>464</v>
      </c>
      <c r="B47" s="414">
        <v>9188.64</v>
      </c>
      <c r="D47" s="285"/>
      <c r="E47" s="285"/>
    </row>
    <row r="48" spans="1:5" x14ac:dyDescent="0.2">
      <c r="A48" t="s">
        <v>465</v>
      </c>
      <c r="B48" s="414">
        <v>9205.99</v>
      </c>
      <c r="D48" s="285"/>
      <c r="E48" s="285"/>
    </row>
    <row r="49" spans="1:5" x14ac:dyDescent="0.2">
      <c r="A49" t="s">
        <v>466</v>
      </c>
      <c r="B49" s="414">
        <v>9367.08</v>
      </c>
      <c r="D49" s="285"/>
      <c r="E49" s="285"/>
    </row>
    <row r="50" spans="1:5" x14ac:dyDescent="0.2">
      <c r="A50" t="s">
        <v>467</v>
      </c>
      <c r="B50" s="414">
        <v>9420.98</v>
      </c>
      <c r="D50" s="285"/>
      <c r="E50" s="285"/>
    </row>
    <row r="51" spans="1:5" x14ac:dyDescent="0.2">
      <c r="A51" t="s">
        <v>468</v>
      </c>
      <c r="B51" s="414">
        <v>10000</v>
      </c>
      <c r="D51" s="285"/>
      <c r="E51" s="285"/>
    </row>
    <row r="52" spans="1:5" x14ac:dyDescent="0.2">
      <c r="A52" t="s">
        <v>469</v>
      </c>
      <c r="B52" s="414">
        <v>10144</v>
      </c>
      <c r="D52" s="285"/>
      <c r="E52" s="285"/>
    </row>
    <row r="53" spans="1:5" x14ac:dyDescent="0.2">
      <c r="A53" t="s">
        <v>470</v>
      </c>
      <c r="B53" s="414">
        <v>10520</v>
      </c>
      <c r="D53" s="285"/>
      <c r="E53" s="285"/>
    </row>
    <row r="54" spans="1:5" x14ac:dyDescent="0.2">
      <c r="A54" t="s">
        <v>471</v>
      </c>
      <c r="B54" s="414">
        <v>10805</v>
      </c>
      <c r="D54" s="285"/>
      <c r="E54" s="285"/>
    </row>
    <row r="55" spans="1:5" x14ac:dyDescent="0.2">
      <c r="A55" t="s">
        <v>472</v>
      </c>
      <c r="B55" s="414">
        <v>11076.11</v>
      </c>
      <c r="D55" s="285"/>
      <c r="E55" s="285"/>
    </row>
    <row r="56" spans="1:5" x14ac:dyDescent="0.2">
      <c r="A56" t="s">
        <v>473</v>
      </c>
      <c r="B56" s="414">
        <v>11200</v>
      </c>
      <c r="D56" s="285"/>
      <c r="E56" s="285"/>
    </row>
    <row r="57" spans="1:5" x14ac:dyDescent="0.2">
      <c r="A57" t="s">
        <v>474</v>
      </c>
      <c r="B57" s="414">
        <v>11235.42</v>
      </c>
      <c r="D57" s="285"/>
      <c r="E57" s="285"/>
    </row>
    <row r="58" spans="1:5" x14ac:dyDescent="0.2">
      <c r="A58" t="s">
        <v>475</v>
      </c>
      <c r="B58" s="414">
        <v>11316.3</v>
      </c>
      <c r="D58" s="285"/>
      <c r="E58" s="285"/>
    </row>
    <row r="59" spans="1:5" x14ac:dyDescent="0.2">
      <c r="A59" t="s">
        <v>476</v>
      </c>
      <c r="B59" s="414">
        <v>11989.26</v>
      </c>
      <c r="D59" s="285"/>
      <c r="E59" s="285"/>
    </row>
    <row r="60" spans="1:5" x14ac:dyDescent="0.2">
      <c r="A60" t="s">
        <v>477</v>
      </c>
      <c r="B60" s="414">
        <v>12100</v>
      </c>
      <c r="D60" s="285"/>
      <c r="E60" s="285"/>
    </row>
    <row r="61" spans="1:5" x14ac:dyDescent="0.2">
      <c r="A61" t="s">
        <v>478</v>
      </c>
      <c r="B61" s="414">
        <v>13252.6</v>
      </c>
      <c r="D61" s="285"/>
      <c r="E61" s="285"/>
    </row>
    <row r="62" spans="1:5" x14ac:dyDescent="0.2">
      <c r="A62" t="s">
        <v>479</v>
      </c>
      <c r="B62" s="414">
        <v>14160</v>
      </c>
      <c r="D62" s="285"/>
      <c r="E62" s="285"/>
    </row>
    <row r="63" spans="1:5" x14ac:dyDescent="0.2">
      <c r="A63" t="s">
        <v>480</v>
      </c>
      <c r="B63" s="414">
        <v>14381</v>
      </c>
      <c r="D63" s="285"/>
      <c r="E63" s="285"/>
    </row>
    <row r="64" spans="1:5" x14ac:dyDescent="0.2">
      <c r="A64" t="s">
        <v>481</v>
      </c>
      <c r="B64" s="414">
        <v>14518</v>
      </c>
      <c r="D64" s="285"/>
      <c r="E64" s="285"/>
    </row>
    <row r="65" spans="1:5" x14ac:dyDescent="0.2">
      <c r="A65" t="s">
        <v>482</v>
      </c>
      <c r="B65" s="414">
        <v>15724.06</v>
      </c>
      <c r="D65" s="285"/>
      <c r="E65" s="285"/>
    </row>
    <row r="66" spans="1:5" x14ac:dyDescent="0.2">
      <c r="A66" t="s">
        <v>483</v>
      </c>
      <c r="B66" s="414">
        <v>17192</v>
      </c>
      <c r="D66" s="285"/>
      <c r="E66" s="285"/>
    </row>
    <row r="67" spans="1:5" x14ac:dyDescent="0.2">
      <c r="A67" t="s">
        <v>484</v>
      </c>
      <c r="B67" s="414">
        <v>17856</v>
      </c>
      <c r="D67" s="285"/>
      <c r="E67" s="285"/>
    </row>
    <row r="68" spans="1:5" x14ac:dyDescent="0.2">
      <c r="A68" t="s">
        <v>485</v>
      </c>
      <c r="B68" s="414">
        <v>18594.63</v>
      </c>
      <c r="D68" s="285"/>
      <c r="E68" s="285"/>
    </row>
    <row r="69" spans="1:5" x14ac:dyDescent="0.2">
      <c r="A69" t="s">
        <v>486</v>
      </c>
      <c r="B69" s="414">
        <v>19057.5</v>
      </c>
      <c r="D69" s="285"/>
      <c r="E69" s="285"/>
    </row>
    <row r="70" spans="1:5" x14ac:dyDescent="0.2">
      <c r="A70" t="s">
        <v>487</v>
      </c>
      <c r="B70" s="414">
        <v>21000</v>
      </c>
      <c r="D70" s="285"/>
      <c r="E70" s="285"/>
    </row>
    <row r="71" spans="1:5" x14ac:dyDescent="0.2">
      <c r="A71" t="s">
        <v>488</v>
      </c>
      <c r="B71" s="414">
        <v>21951.37</v>
      </c>
      <c r="D71" s="285"/>
      <c r="E71" s="285"/>
    </row>
    <row r="72" spans="1:5" x14ac:dyDescent="0.2">
      <c r="A72" t="s">
        <v>489</v>
      </c>
      <c r="B72" s="414">
        <v>23311.14</v>
      </c>
      <c r="D72" s="285"/>
      <c r="E72" s="285"/>
    </row>
    <row r="73" spans="1:5" x14ac:dyDescent="0.2">
      <c r="A73" t="s">
        <v>490</v>
      </c>
      <c r="B73" s="414">
        <v>23489.31</v>
      </c>
      <c r="D73" s="285"/>
      <c r="E73" s="285"/>
    </row>
    <row r="74" spans="1:5" x14ac:dyDescent="0.2">
      <c r="A74" t="s">
        <v>491</v>
      </c>
      <c r="B74" s="414">
        <v>24540</v>
      </c>
      <c r="D74" s="285"/>
      <c r="E74" s="285"/>
    </row>
    <row r="75" spans="1:5" x14ac:dyDescent="0.2">
      <c r="A75" t="s">
        <v>492</v>
      </c>
      <c r="B75" s="414">
        <v>25303.56</v>
      </c>
      <c r="D75" s="285"/>
      <c r="E75" s="285"/>
    </row>
    <row r="76" spans="1:5" x14ac:dyDescent="0.2">
      <c r="A76" t="s">
        <v>493</v>
      </c>
      <c r="B76" s="414">
        <v>26160.69</v>
      </c>
      <c r="D76" s="285"/>
      <c r="E76" s="285"/>
    </row>
    <row r="77" spans="1:5" x14ac:dyDescent="0.2">
      <c r="A77" t="s">
        <v>494</v>
      </c>
      <c r="B77" s="414">
        <v>27403.82</v>
      </c>
      <c r="D77" s="285"/>
      <c r="E77" s="285"/>
    </row>
    <row r="78" spans="1:5" x14ac:dyDescent="0.2">
      <c r="A78" t="s">
        <v>495</v>
      </c>
      <c r="B78" s="414">
        <v>28458.880000000001</v>
      </c>
      <c r="D78" s="285"/>
      <c r="E78" s="285"/>
    </row>
    <row r="79" spans="1:5" x14ac:dyDescent="0.2">
      <c r="A79" t="s">
        <v>496</v>
      </c>
      <c r="B79" s="414">
        <v>32595.93</v>
      </c>
    </row>
    <row r="80" spans="1:5" x14ac:dyDescent="0.2">
      <c r="A80" t="s">
        <v>497</v>
      </c>
      <c r="B80" s="414">
        <v>35258.730000000003</v>
      </c>
    </row>
    <row r="81" spans="1:2" x14ac:dyDescent="0.2">
      <c r="A81" t="s">
        <v>498</v>
      </c>
      <c r="B81" s="414">
        <v>36070</v>
      </c>
    </row>
    <row r="82" spans="1:2" x14ac:dyDescent="0.2">
      <c r="A82" t="s">
        <v>499</v>
      </c>
      <c r="B82" s="414">
        <v>36442.959999999999</v>
      </c>
    </row>
    <row r="83" spans="1:2" x14ac:dyDescent="0.2">
      <c r="A83" t="s">
        <v>500</v>
      </c>
      <c r="B83" s="414">
        <v>36516.199999999997</v>
      </c>
    </row>
    <row r="84" spans="1:2" x14ac:dyDescent="0.2">
      <c r="A84" t="s">
        <v>501</v>
      </c>
      <c r="B84" s="414">
        <v>40874</v>
      </c>
    </row>
    <row r="85" spans="1:2" x14ac:dyDescent="0.2">
      <c r="A85" t="s">
        <v>502</v>
      </c>
      <c r="B85" s="414">
        <v>41751.5</v>
      </c>
    </row>
    <row r="86" spans="1:2" x14ac:dyDescent="0.2">
      <c r="A86" t="s">
        <v>503</v>
      </c>
      <c r="B86" s="414">
        <v>44173.79</v>
      </c>
    </row>
    <row r="87" spans="1:2" x14ac:dyDescent="0.2">
      <c r="A87" t="s">
        <v>504</v>
      </c>
      <c r="B87" s="414">
        <v>50232.959999999999</v>
      </c>
    </row>
    <row r="88" spans="1:2" x14ac:dyDescent="0.2">
      <c r="A88" t="s">
        <v>505</v>
      </c>
      <c r="B88" s="414">
        <v>51180.93</v>
      </c>
    </row>
    <row r="89" spans="1:2" x14ac:dyDescent="0.2">
      <c r="A89" t="s">
        <v>506</v>
      </c>
      <c r="B89" s="414">
        <v>51459.34</v>
      </c>
    </row>
    <row r="90" spans="1:2" x14ac:dyDescent="0.2">
      <c r="A90" t="s">
        <v>507</v>
      </c>
      <c r="B90" s="414">
        <v>54775</v>
      </c>
    </row>
    <row r="91" spans="1:2" x14ac:dyDescent="0.2">
      <c r="A91" t="s">
        <v>508</v>
      </c>
      <c r="B91" s="414">
        <v>62937.04</v>
      </c>
    </row>
    <row r="92" spans="1:2" x14ac:dyDescent="0.2">
      <c r="A92" t="s">
        <v>509</v>
      </c>
      <c r="B92" s="414">
        <v>68060.09</v>
      </c>
    </row>
    <row r="93" spans="1:2" x14ac:dyDescent="0.2">
      <c r="A93" t="s">
        <v>510</v>
      </c>
      <c r="B93" s="414">
        <v>72588.070000000007</v>
      </c>
    </row>
    <row r="94" spans="1:2" x14ac:dyDescent="0.2">
      <c r="A94" t="s">
        <v>511</v>
      </c>
      <c r="B94" s="414">
        <v>81906.73</v>
      </c>
    </row>
    <row r="95" spans="1:2" x14ac:dyDescent="0.2">
      <c r="A95" t="s">
        <v>512</v>
      </c>
      <c r="B95" s="414">
        <v>83400.75</v>
      </c>
    </row>
    <row r="96" spans="1:2" x14ac:dyDescent="0.2">
      <c r="A96" t="s">
        <v>513</v>
      </c>
      <c r="B96" s="414">
        <v>90650.7</v>
      </c>
    </row>
    <row r="97" spans="1:2" x14ac:dyDescent="0.2">
      <c r="A97" t="s">
        <v>514</v>
      </c>
      <c r="B97" s="414">
        <v>91632.75</v>
      </c>
    </row>
    <row r="98" spans="1:2" x14ac:dyDescent="0.2">
      <c r="A98" t="s">
        <v>515</v>
      </c>
      <c r="B98" s="414">
        <v>112274.12</v>
      </c>
    </row>
    <row r="99" spans="1:2" x14ac:dyDescent="0.2">
      <c r="A99" t="s">
        <v>516</v>
      </c>
      <c r="B99" s="414">
        <v>128775</v>
      </c>
    </row>
    <row r="100" spans="1:2" x14ac:dyDescent="0.2">
      <c r="A100" t="s">
        <v>517</v>
      </c>
      <c r="B100" s="414">
        <v>132222.84</v>
      </c>
    </row>
    <row r="101" spans="1:2" x14ac:dyDescent="0.2">
      <c r="A101" t="s">
        <v>518</v>
      </c>
      <c r="B101" s="414">
        <v>135253.91</v>
      </c>
    </row>
    <row r="102" spans="1:2" x14ac:dyDescent="0.2">
      <c r="A102" t="s">
        <v>519</v>
      </c>
      <c r="B102" s="414">
        <v>138150</v>
      </c>
    </row>
    <row r="103" spans="1:2" x14ac:dyDescent="0.2">
      <c r="A103" t="s">
        <v>520</v>
      </c>
      <c r="B103" s="414">
        <v>142648</v>
      </c>
    </row>
    <row r="104" spans="1:2" x14ac:dyDescent="0.2">
      <c r="A104" t="s">
        <v>521</v>
      </c>
      <c r="B104" s="414">
        <v>148828.26999999999</v>
      </c>
    </row>
    <row r="105" spans="1:2" x14ac:dyDescent="0.2">
      <c r="A105" t="s">
        <v>522</v>
      </c>
      <c r="B105" s="414">
        <v>155571.68</v>
      </c>
    </row>
    <row r="106" spans="1:2" x14ac:dyDescent="0.2">
      <c r="A106" t="s">
        <v>523</v>
      </c>
      <c r="B106" s="414">
        <v>210271.79</v>
      </c>
    </row>
    <row r="107" spans="1:2" x14ac:dyDescent="0.2">
      <c r="A107" t="s">
        <v>524</v>
      </c>
      <c r="B107" s="414">
        <v>211438.75</v>
      </c>
    </row>
    <row r="108" spans="1:2" x14ac:dyDescent="0.2">
      <c r="A108" t="s">
        <v>525</v>
      </c>
      <c r="B108" s="414">
        <v>313013.03999999998</v>
      </c>
    </row>
    <row r="109" spans="1:2" x14ac:dyDescent="0.2">
      <c r="A109" t="s">
        <v>526</v>
      </c>
      <c r="B109" s="414">
        <v>430560</v>
      </c>
    </row>
    <row r="110" spans="1:2" x14ac:dyDescent="0.2">
      <c r="A110" t="s">
        <v>527</v>
      </c>
      <c r="B110" s="414">
        <v>435925.06</v>
      </c>
    </row>
    <row r="111" spans="1:2" x14ac:dyDescent="0.2">
      <c r="A111" t="s">
        <v>528</v>
      </c>
      <c r="B111" s="414">
        <v>468192.69</v>
      </c>
    </row>
    <row r="112" spans="1:2" x14ac:dyDescent="0.2">
      <c r="A112" t="s">
        <v>529</v>
      </c>
      <c r="B112" s="414">
        <v>783435.34</v>
      </c>
    </row>
    <row r="113" spans="1:2" x14ac:dyDescent="0.2">
      <c r="A113" t="s">
        <v>530</v>
      </c>
      <c r="B113" s="414">
        <v>2502300.83</v>
      </c>
    </row>
  </sheetData>
  <mergeCells count="1">
    <mergeCell ref="A1:E1"/>
  </mergeCells>
  <phoneticPr fontId="2" type="noConversion"/>
  <printOptions headings="1"/>
  <pageMargins left="0" right="0" top="0.72" bottom="0.21" header="0.22" footer="0.17"/>
  <pageSetup firstPageNumber="5" orientation="landscape" r:id="rId1"/>
  <headerFooter alignWithMargins="0">
    <oddHeader>&amp;L&amp;8Page &amp;P&amp;R&amp;8Page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59"/>
  <sheetViews>
    <sheetView showGridLines="0" workbookViewId="0">
      <selection activeCell="C12" sqref="C12:C59"/>
    </sheetView>
  </sheetViews>
  <sheetFormatPr defaultColWidth="9.140625" defaultRowHeight="12.75" x14ac:dyDescent="0.2"/>
  <cols>
    <col min="1" max="1" width="1.42578125" style="78" customWidth="1"/>
    <col min="2" max="2" width="56" style="78" bestFit="1" customWidth="1"/>
    <col min="3" max="3" width="23.7109375" style="78" customWidth="1"/>
    <col min="4" max="4" width="2.5703125" style="78" customWidth="1"/>
    <col min="5" max="5" width="35.7109375" style="78" customWidth="1"/>
    <col min="6" max="6" width="18.85546875" style="78" customWidth="1"/>
    <col min="7" max="16384" width="9.140625" style="78"/>
  </cols>
  <sheetData>
    <row r="1" spans="1:6" x14ac:dyDescent="0.2">
      <c r="A1" s="378" t="s">
        <v>164</v>
      </c>
      <c r="B1" s="378"/>
      <c r="C1" s="378"/>
      <c r="D1" s="378"/>
      <c r="E1" s="378"/>
      <c r="F1" s="378"/>
    </row>
    <row r="2" spans="1:6" x14ac:dyDescent="0.2">
      <c r="A2" s="258"/>
      <c r="B2" s="258"/>
      <c r="C2" s="258"/>
      <c r="D2" s="258"/>
      <c r="E2" s="258"/>
      <c r="F2" s="258"/>
    </row>
    <row r="3" spans="1:6" x14ac:dyDescent="0.2">
      <c r="B3" s="137" t="s">
        <v>217</v>
      </c>
    </row>
    <row r="4" spans="1:6" x14ac:dyDescent="0.2">
      <c r="B4" s="137" t="s">
        <v>100</v>
      </c>
    </row>
    <row r="5" spans="1:6" x14ac:dyDescent="0.2">
      <c r="B5" s="88"/>
    </row>
    <row r="6" spans="1:6" x14ac:dyDescent="0.2">
      <c r="B6" s="328" t="str">
        <f>'ASA1'!C9</f>
        <v>GAVIN SCHOOL DISTRICT #37</v>
      </c>
    </row>
    <row r="7" spans="1:6" x14ac:dyDescent="0.2">
      <c r="B7" s="83" t="str">
        <f>'ASA1'!C10</f>
        <v>34-049-0370-02</v>
      </c>
    </row>
    <row r="8" spans="1:6" x14ac:dyDescent="0.2">
      <c r="B8" s="80"/>
    </row>
    <row r="9" spans="1:6" x14ac:dyDescent="0.2">
      <c r="B9" s="399" t="s">
        <v>99</v>
      </c>
      <c r="C9" s="400"/>
      <c r="D9" s="400"/>
      <c r="E9" s="400"/>
      <c r="F9" s="400"/>
    </row>
    <row r="10" spans="1:6" x14ac:dyDescent="0.2">
      <c r="B10" s="81"/>
      <c r="C10" s="79"/>
    </row>
    <row r="11" spans="1:6" x14ac:dyDescent="0.2">
      <c r="B11" s="319" t="s">
        <v>91</v>
      </c>
      <c r="C11" s="316" t="s">
        <v>87</v>
      </c>
      <c r="D11" s="84"/>
      <c r="E11" s="282" t="s">
        <v>91</v>
      </c>
      <c r="F11" s="283" t="s">
        <v>87</v>
      </c>
    </row>
    <row r="12" spans="1:6" s="85" customFormat="1" ht="14.65" customHeight="1" x14ac:dyDescent="0.2">
      <c r="B12" t="s">
        <v>377</v>
      </c>
      <c r="C12" s="414">
        <v>1000</v>
      </c>
      <c r="E12" s="320"/>
      <c r="F12" s="317"/>
    </row>
    <row r="13" spans="1:6" s="85" customFormat="1" ht="14.65" customHeight="1" x14ac:dyDescent="0.2">
      <c r="B13" t="s">
        <v>378</v>
      </c>
      <c r="C13" s="414">
        <v>1002.76</v>
      </c>
      <c r="E13" s="320"/>
      <c r="F13" s="317"/>
    </row>
    <row r="14" spans="1:6" s="85" customFormat="1" ht="14.65" customHeight="1" x14ac:dyDescent="0.2">
      <c r="B14" t="s">
        <v>379</v>
      </c>
      <c r="C14" s="414">
        <v>1041.25</v>
      </c>
      <c r="E14" s="320"/>
      <c r="F14" s="317"/>
    </row>
    <row r="15" spans="1:6" s="85" customFormat="1" ht="14.65" customHeight="1" x14ac:dyDescent="0.2">
      <c r="B15" t="s">
        <v>380</v>
      </c>
      <c r="C15" s="414">
        <v>1046.8</v>
      </c>
      <c r="E15" s="320"/>
      <c r="F15" s="317"/>
    </row>
    <row r="16" spans="1:6" s="85" customFormat="1" ht="14.65" customHeight="1" x14ac:dyDescent="0.2">
      <c r="B16" t="s">
        <v>381</v>
      </c>
      <c r="C16" s="414">
        <v>1055</v>
      </c>
      <c r="E16" s="320"/>
      <c r="F16" s="317"/>
    </row>
    <row r="17" spans="2:6" s="85" customFormat="1" ht="14.65" customHeight="1" x14ac:dyDescent="0.2">
      <c r="B17" t="s">
        <v>382</v>
      </c>
      <c r="C17" s="414">
        <v>1165.8499999999999</v>
      </c>
      <c r="E17" s="320"/>
      <c r="F17" s="317"/>
    </row>
    <row r="18" spans="2:6" s="85" customFormat="1" ht="14.65" customHeight="1" x14ac:dyDescent="0.2">
      <c r="B18" t="s">
        <v>383</v>
      </c>
      <c r="C18" s="414">
        <v>1170</v>
      </c>
      <c r="E18" s="320"/>
      <c r="F18" s="317"/>
    </row>
    <row r="19" spans="2:6" s="85" customFormat="1" ht="14.65" customHeight="1" x14ac:dyDescent="0.2">
      <c r="B19" t="s">
        <v>384</v>
      </c>
      <c r="C19" s="414">
        <v>1179.93</v>
      </c>
      <c r="E19" s="320"/>
      <c r="F19" s="317"/>
    </row>
    <row r="20" spans="2:6" s="85" customFormat="1" ht="14.65" customHeight="1" x14ac:dyDescent="0.2">
      <c r="B20" t="s">
        <v>385</v>
      </c>
      <c r="C20" s="414">
        <v>1200</v>
      </c>
      <c r="E20" s="320"/>
      <c r="F20" s="317"/>
    </row>
    <row r="21" spans="2:6" s="85" customFormat="1" ht="14.65" customHeight="1" x14ac:dyDescent="0.2">
      <c r="B21" t="s">
        <v>386</v>
      </c>
      <c r="C21" s="414">
        <v>1210</v>
      </c>
      <c r="E21" s="320"/>
      <c r="F21" s="317"/>
    </row>
    <row r="22" spans="2:6" s="85" customFormat="1" ht="14.65" customHeight="1" x14ac:dyDescent="0.2">
      <c r="B22" t="s">
        <v>387</v>
      </c>
      <c r="C22" s="414">
        <v>1237.5</v>
      </c>
      <c r="E22" s="320"/>
      <c r="F22" s="317"/>
    </row>
    <row r="23" spans="2:6" s="85" customFormat="1" ht="14.65" customHeight="1" x14ac:dyDescent="0.2">
      <c r="B23" t="s">
        <v>388</v>
      </c>
      <c r="C23" s="414">
        <v>1259.8499999999999</v>
      </c>
      <c r="E23" s="320"/>
      <c r="F23" s="317"/>
    </row>
    <row r="24" spans="2:6" s="85" customFormat="1" ht="14.65" customHeight="1" x14ac:dyDescent="0.2">
      <c r="B24" t="s">
        <v>389</v>
      </c>
      <c r="C24" s="414">
        <v>1285.79</v>
      </c>
      <c r="E24" s="320"/>
      <c r="F24" s="317"/>
    </row>
    <row r="25" spans="2:6" s="85" customFormat="1" ht="14.65" customHeight="1" x14ac:dyDescent="0.2">
      <c r="B25" t="s">
        <v>390</v>
      </c>
      <c r="C25" s="414">
        <v>1305</v>
      </c>
      <c r="E25" s="320"/>
      <c r="F25" s="317"/>
    </row>
    <row r="26" spans="2:6" s="85" customFormat="1" ht="14.65" customHeight="1" x14ac:dyDescent="0.2">
      <c r="B26" t="s">
        <v>391</v>
      </c>
      <c r="C26" s="414">
        <v>1324</v>
      </c>
      <c r="E26" s="320"/>
      <c r="F26" s="317"/>
    </row>
    <row r="27" spans="2:6" s="85" customFormat="1" ht="14.65" customHeight="1" x14ac:dyDescent="0.2">
      <c r="B27" t="s">
        <v>392</v>
      </c>
      <c r="C27" s="414">
        <v>1412.94</v>
      </c>
      <c r="E27" s="320"/>
      <c r="F27" s="317"/>
    </row>
    <row r="28" spans="2:6" s="85" customFormat="1" ht="14.65" customHeight="1" x14ac:dyDescent="0.2">
      <c r="B28" t="s">
        <v>393</v>
      </c>
      <c r="C28" s="414">
        <v>1439.45</v>
      </c>
      <c r="E28" s="320"/>
      <c r="F28" s="317"/>
    </row>
    <row r="29" spans="2:6" s="85" customFormat="1" ht="14.65" customHeight="1" x14ac:dyDescent="0.2">
      <c r="B29" t="s">
        <v>394</v>
      </c>
      <c r="C29" s="414">
        <v>1444.17</v>
      </c>
      <c r="E29" s="320"/>
      <c r="F29" s="317"/>
    </row>
    <row r="30" spans="2:6" s="85" customFormat="1" ht="14.65" customHeight="1" x14ac:dyDescent="0.2">
      <c r="B30" t="s">
        <v>395</v>
      </c>
      <c r="C30" s="414">
        <v>1453.9</v>
      </c>
      <c r="E30" s="320"/>
      <c r="F30" s="317"/>
    </row>
    <row r="31" spans="2:6" s="85" customFormat="1" ht="14.65" customHeight="1" x14ac:dyDescent="0.2">
      <c r="B31" t="s">
        <v>396</v>
      </c>
      <c r="C31" s="414">
        <v>1457</v>
      </c>
      <c r="E31" s="320"/>
      <c r="F31" s="317"/>
    </row>
    <row r="32" spans="2:6" s="85" customFormat="1" ht="14.65" customHeight="1" x14ac:dyDescent="0.2">
      <c r="B32" t="s">
        <v>397</v>
      </c>
      <c r="C32" s="414">
        <v>1500</v>
      </c>
      <c r="E32" s="320"/>
      <c r="F32" s="317"/>
    </row>
    <row r="33" spans="2:6" s="85" customFormat="1" ht="14.65" customHeight="1" x14ac:dyDescent="0.2">
      <c r="B33" t="s">
        <v>398</v>
      </c>
      <c r="C33" s="414">
        <v>1563</v>
      </c>
      <c r="E33" s="320"/>
      <c r="F33" s="317"/>
    </row>
    <row r="34" spans="2:6" s="85" customFormat="1" ht="14.65" customHeight="1" x14ac:dyDescent="0.2">
      <c r="B34" t="s">
        <v>399</v>
      </c>
      <c r="C34" s="414">
        <v>1597.83</v>
      </c>
      <c r="E34" s="320"/>
      <c r="F34" s="317"/>
    </row>
    <row r="35" spans="2:6" s="85" customFormat="1" ht="14.65" customHeight="1" x14ac:dyDescent="0.2">
      <c r="B35" t="s">
        <v>400</v>
      </c>
      <c r="C35" s="414">
        <v>1600</v>
      </c>
      <c r="E35" s="320"/>
      <c r="F35" s="317"/>
    </row>
    <row r="36" spans="2:6" s="85" customFormat="1" x14ac:dyDescent="0.2">
      <c r="B36" t="s">
        <v>401</v>
      </c>
      <c r="C36" s="414">
        <v>1600</v>
      </c>
      <c r="E36" s="321"/>
      <c r="F36" s="318"/>
    </row>
    <row r="37" spans="2:6" x14ac:dyDescent="0.2">
      <c r="B37" t="s">
        <v>402</v>
      </c>
      <c r="C37" s="414">
        <v>1600</v>
      </c>
    </row>
    <row r="38" spans="2:6" x14ac:dyDescent="0.2">
      <c r="B38" t="s">
        <v>403</v>
      </c>
      <c r="C38" s="414">
        <v>1600</v>
      </c>
    </row>
    <row r="39" spans="2:6" x14ac:dyDescent="0.2">
      <c r="B39" t="s">
        <v>404</v>
      </c>
      <c r="C39" s="414">
        <v>1600</v>
      </c>
    </row>
    <row r="40" spans="2:6" x14ac:dyDescent="0.2">
      <c r="B40" t="s">
        <v>405</v>
      </c>
      <c r="C40" s="414">
        <v>1653.84</v>
      </c>
    </row>
    <row r="41" spans="2:6" x14ac:dyDescent="0.2">
      <c r="B41" t="s">
        <v>406</v>
      </c>
      <c r="C41" s="414">
        <v>1680.6</v>
      </c>
    </row>
    <row r="42" spans="2:6" x14ac:dyDescent="0.2">
      <c r="B42" t="s">
        <v>407</v>
      </c>
      <c r="C42" s="414">
        <v>1701</v>
      </c>
    </row>
    <row r="43" spans="2:6" x14ac:dyDescent="0.2">
      <c r="B43" t="s">
        <v>408</v>
      </c>
      <c r="C43" s="414">
        <v>1713</v>
      </c>
    </row>
    <row r="44" spans="2:6" x14ac:dyDescent="0.2">
      <c r="B44" t="s">
        <v>409</v>
      </c>
      <c r="C44" s="414">
        <v>1720.33</v>
      </c>
    </row>
    <row r="45" spans="2:6" x14ac:dyDescent="0.2">
      <c r="B45" t="s">
        <v>410</v>
      </c>
      <c r="C45" s="414">
        <v>1750</v>
      </c>
    </row>
    <row r="46" spans="2:6" x14ac:dyDescent="0.2">
      <c r="B46" t="s">
        <v>411</v>
      </c>
      <c r="C46" s="414">
        <v>1797.67</v>
      </c>
    </row>
    <row r="47" spans="2:6" x14ac:dyDescent="0.2">
      <c r="B47" t="s">
        <v>412</v>
      </c>
      <c r="C47" s="414">
        <v>1860.24</v>
      </c>
    </row>
    <row r="48" spans="2:6" x14ac:dyDescent="0.2">
      <c r="B48" t="s">
        <v>413</v>
      </c>
      <c r="C48" s="414">
        <v>1867.56</v>
      </c>
    </row>
    <row r="49" spans="2:3" x14ac:dyDescent="0.2">
      <c r="B49" t="s">
        <v>414</v>
      </c>
      <c r="C49" s="414">
        <v>1983.12</v>
      </c>
    </row>
    <row r="50" spans="2:3" x14ac:dyDescent="0.2">
      <c r="B50" t="s">
        <v>415</v>
      </c>
      <c r="C50" s="414">
        <v>2146.92</v>
      </c>
    </row>
    <row r="51" spans="2:3" x14ac:dyDescent="0.2">
      <c r="B51" t="s">
        <v>416</v>
      </c>
      <c r="C51" s="414">
        <v>2184</v>
      </c>
    </row>
    <row r="52" spans="2:3" x14ac:dyDescent="0.2">
      <c r="B52" t="s">
        <v>417</v>
      </c>
      <c r="C52" s="414">
        <v>2250.36</v>
      </c>
    </row>
    <row r="53" spans="2:3" x14ac:dyDescent="0.2">
      <c r="B53" t="s">
        <v>418</v>
      </c>
      <c r="C53" s="414">
        <v>2264.1</v>
      </c>
    </row>
    <row r="54" spans="2:3" x14ac:dyDescent="0.2">
      <c r="B54" t="s">
        <v>419</v>
      </c>
      <c r="C54" s="414">
        <v>2319.46</v>
      </c>
    </row>
    <row r="55" spans="2:3" x14ac:dyDescent="0.2">
      <c r="B55" t="s">
        <v>420</v>
      </c>
      <c r="C55" s="414">
        <v>2346</v>
      </c>
    </row>
    <row r="56" spans="2:3" x14ac:dyDescent="0.2">
      <c r="B56" t="s">
        <v>421</v>
      </c>
      <c r="C56" s="414">
        <v>2364.52</v>
      </c>
    </row>
    <row r="57" spans="2:3" x14ac:dyDescent="0.2">
      <c r="B57" t="s">
        <v>422</v>
      </c>
      <c r="C57" s="414">
        <v>2386.35</v>
      </c>
    </row>
    <row r="58" spans="2:3" x14ac:dyDescent="0.2">
      <c r="B58" t="s">
        <v>423</v>
      </c>
      <c r="C58" s="414">
        <v>2392.38</v>
      </c>
    </row>
    <row r="59" spans="2:3" x14ac:dyDescent="0.2">
      <c r="B59" t="s">
        <v>424</v>
      </c>
      <c r="C59" s="414">
        <v>2400</v>
      </c>
    </row>
  </sheetData>
  <mergeCells count="2">
    <mergeCell ref="B9:F9"/>
    <mergeCell ref="A1:F1"/>
  </mergeCells>
  <phoneticPr fontId="2" type="noConversion"/>
  <printOptions headings="1"/>
  <pageMargins left="0.5" right="0" top="0.72" bottom="0.21" header="0.22" footer="0.17"/>
  <pageSetup firstPageNumber="5" orientation="landscape" r:id="rId1"/>
  <headerFooter alignWithMargins="0">
    <oddHeader>&amp;L&amp;8Page &amp;P&amp;R&amp;8Page &amp;P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47"/>
  <sheetViews>
    <sheetView showGridLines="0" workbookViewId="0">
      <selection activeCell="C12" sqref="C12:C33"/>
    </sheetView>
  </sheetViews>
  <sheetFormatPr defaultColWidth="9.140625" defaultRowHeight="12.75" x14ac:dyDescent="0.2"/>
  <cols>
    <col min="1" max="1" width="1.42578125" style="78" customWidth="1"/>
    <col min="2" max="2" width="54.5703125" style="78" bestFit="1" customWidth="1"/>
    <col min="3" max="3" width="24.85546875" style="78" customWidth="1"/>
    <col min="4" max="4" width="30.7109375" style="78" customWidth="1"/>
    <col min="5" max="5" width="24.7109375" style="78" customWidth="1"/>
    <col min="6" max="6" width="4.7109375" style="78" customWidth="1"/>
    <col min="7" max="16384" width="9.140625" style="78"/>
  </cols>
  <sheetData>
    <row r="1" spans="1:5" x14ac:dyDescent="0.2">
      <c r="A1" s="378" t="s">
        <v>165</v>
      </c>
      <c r="B1" s="378"/>
      <c r="C1" s="378"/>
      <c r="D1" s="378"/>
      <c r="E1" s="378"/>
    </row>
    <row r="3" spans="1:5" s="82" customFormat="1" x14ac:dyDescent="0.2">
      <c r="B3" s="137" t="s">
        <v>101</v>
      </c>
    </row>
    <row r="4" spans="1:5" s="82" customFormat="1" x14ac:dyDescent="0.2">
      <c r="B4" s="137" t="s">
        <v>102</v>
      </c>
    </row>
    <row r="5" spans="1:5" s="82" customFormat="1" x14ac:dyDescent="0.2">
      <c r="B5" s="137"/>
    </row>
    <row r="6" spans="1:5" x14ac:dyDescent="0.2">
      <c r="B6" s="135" t="str">
        <f>'ASA1'!C9</f>
        <v>GAVIN SCHOOL DISTRICT #37</v>
      </c>
    </row>
    <row r="7" spans="1:5" x14ac:dyDescent="0.2">
      <c r="B7" s="83" t="str">
        <f>'ASA1'!C10</f>
        <v>34-049-0370-02</v>
      </c>
    </row>
    <row r="8" spans="1:5" x14ac:dyDescent="0.2">
      <c r="B8" s="83"/>
    </row>
    <row r="9" spans="1:5" x14ac:dyDescent="0.2">
      <c r="B9" s="399" t="s">
        <v>97</v>
      </c>
      <c r="C9" s="400"/>
      <c r="D9" s="400"/>
      <c r="E9" s="400"/>
    </row>
    <row r="10" spans="1:5" x14ac:dyDescent="0.2">
      <c r="B10" s="81"/>
      <c r="C10" s="79"/>
    </row>
    <row r="11" spans="1:5" x14ac:dyDescent="0.2">
      <c r="B11" s="282" t="s">
        <v>91</v>
      </c>
      <c r="C11" s="283" t="s">
        <v>87</v>
      </c>
      <c r="D11" s="282" t="s">
        <v>91</v>
      </c>
      <c r="E11" s="283" t="s">
        <v>87</v>
      </c>
    </row>
    <row r="12" spans="1:5" s="85" customFormat="1" ht="14.65" customHeight="1" x14ac:dyDescent="0.2">
      <c r="B12" t="s">
        <v>355</v>
      </c>
      <c r="C12" s="414">
        <v>503.16</v>
      </c>
      <c r="D12" s="320"/>
      <c r="E12" s="317"/>
    </row>
    <row r="13" spans="1:5" s="85" customFormat="1" ht="14.65" customHeight="1" x14ac:dyDescent="0.2">
      <c r="B13" t="s">
        <v>356</v>
      </c>
      <c r="C13" s="414">
        <v>506</v>
      </c>
      <c r="D13" s="320"/>
      <c r="E13" s="317"/>
    </row>
    <row r="14" spans="1:5" s="85" customFormat="1" ht="14.65" customHeight="1" x14ac:dyDescent="0.2">
      <c r="B14" t="s">
        <v>357</v>
      </c>
      <c r="C14" s="414">
        <v>548.66</v>
      </c>
      <c r="D14" s="320"/>
      <c r="E14" s="317"/>
    </row>
    <row r="15" spans="1:5" s="85" customFormat="1" ht="14.65" customHeight="1" x14ac:dyDescent="0.2">
      <c r="B15" t="s">
        <v>358</v>
      </c>
      <c r="C15" s="414">
        <v>548.79999999999995</v>
      </c>
      <c r="D15" s="320"/>
      <c r="E15" s="317"/>
    </row>
    <row r="16" spans="1:5" s="85" customFormat="1" ht="14.65" customHeight="1" x14ac:dyDescent="0.2">
      <c r="B16" t="s">
        <v>359</v>
      </c>
      <c r="C16" s="414">
        <v>560</v>
      </c>
      <c r="D16" s="320"/>
      <c r="E16" s="317"/>
    </row>
    <row r="17" spans="2:5" s="85" customFormat="1" ht="14.65" customHeight="1" x14ac:dyDescent="0.2">
      <c r="B17" t="s">
        <v>360</v>
      </c>
      <c r="C17" s="414">
        <v>564</v>
      </c>
      <c r="D17" s="320"/>
      <c r="E17" s="317"/>
    </row>
    <row r="18" spans="2:5" s="85" customFormat="1" ht="14.65" customHeight="1" x14ac:dyDescent="0.2">
      <c r="B18" t="s">
        <v>361</v>
      </c>
      <c r="C18" s="414">
        <v>600</v>
      </c>
      <c r="D18" s="320"/>
      <c r="E18" s="317"/>
    </row>
    <row r="19" spans="2:5" s="85" customFormat="1" ht="14.65" customHeight="1" x14ac:dyDescent="0.2">
      <c r="B19" t="s">
        <v>362</v>
      </c>
      <c r="C19" s="414">
        <v>640</v>
      </c>
      <c r="D19" s="320"/>
      <c r="E19" s="317"/>
    </row>
    <row r="20" spans="2:5" s="85" customFormat="1" ht="14.65" customHeight="1" x14ac:dyDescent="0.2">
      <c r="B20" t="s">
        <v>363</v>
      </c>
      <c r="C20" s="414">
        <v>640</v>
      </c>
      <c r="D20" s="320"/>
      <c r="E20" s="317"/>
    </row>
    <row r="21" spans="2:5" s="85" customFormat="1" ht="14.65" customHeight="1" x14ac:dyDescent="0.2">
      <c r="B21" t="s">
        <v>364</v>
      </c>
      <c r="C21" s="414">
        <v>646</v>
      </c>
      <c r="D21" s="320"/>
      <c r="E21" s="317"/>
    </row>
    <row r="22" spans="2:5" s="85" customFormat="1" ht="14.65" customHeight="1" x14ac:dyDescent="0.2">
      <c r="B22" t="s">
        <v>365</v>
      </c>
      <c r="C22" s="414">
        <v>659.4</v>
      </c>
      <c r="D22" s="320"/>
      <c r="E22" s="317"/>
    </row>
    <row r="23" spans="2:5" s="85" customFormat="1" ht="14.65" customHeight="1" x14ac:dyDescent="0.2">
      <c r="B23" t="s">
        <v>366</v>
      </c>
      <c r="C23" s="414">
        <v>695.17</v>
      </c>
      <c r="D23" s="320"/>
      <c r="E23" s="317"/>
    </row>
    <row r="24" spans="2:5" s="85" customFormat="1" ht="14.65" customHeight="1" x14ac:dyDescent="0.2">
      <c r="B24" t="s">
        <v>367</v>
      </c>
      <c r="C24" s="414">
        <v>700</v>
      </c>
      <c r="D24" s="320"/>
      <c r="E24" s="317"/>
    </row>
    <row r="25" spans="2:5" s="85" customFormat="1" ht="14.65" customHeight="1" x14ac:dyDescent="0.2">
      <c r="B25" t="s">
        <v>368</v>
      </c>
      <c r="C25" s="414">
        <v>750</v>
      </c>
      <c r="D25" s="320"/>
      <c r="E25" s="317"/>
    </row>
    <row r="26" spans="2:5" s="85" customFormat="1" ht="14.65" customHeight="1" x14ac:dyDescent="0.2">
      <c r="B26" t="s">
        <v>369</v>
      </c>
      <c r="C26" s="414">
        <v>759.95</v>
      </c>
      <c r="D26" s="320"/>
      <c r="E26" s="317"/>
    </row>
    <row r="27" spans="2:5" s="85" customFormat="1" ht="14.65" customHeight="1" x14ac:dyDescent="0.2">
      <c r="B27" t="s">
        <v>370</v>
      </c>
      <c r="C27" s="414">
        <v>780</v>
      </c>
      <c r="D27" s="320"/>
      <c r="E27" s="317"/>
    </row>
    <row r="28" spans="2:5" s="85" customFormat="1" ht="14.65" customHeight="1" x14ac:dyDescent="0.2">
      <c r="B28" t="s">
        <v>371</v>
      </c>
      <c r="C28" s="414">
        <v>795</v>
      </c>
      <c r="D28" s="320"/>
      <c r="E28" s="317"/>
    </row>
    <row r="29" spans="2:5" s="85" customFormat="1" ht="14.65" customHeight="1" x14ac:dyDescent="0.2">
      <c r="B29" t="s">
        <v>372</v>
      </c>
      <c r="C29" s="414">
        <v>800</v>
      </c>
      <c r="D29" s="320"/>
      <c r="E29" s="317"/>
    </row>
    <row r="30" spans="2:5" s="85" customFormat="1" ht="14.65" customHeight="1" x14ac:dyDescent="0.2">
      <c r="B30" t="s">
        <v>373</v>
      </c>
      <c r="C30" s="414">
        <v>816</v>
      </c>
      <c r="D30" s="320"/>
      <c r="E30" s="317"/>
    </row>
    <row r="31" spans="2:5" s="85" customFormat="1" ht="14.65" customHeight="1" x14ac:dyDescent="0.2">
      <c r="B31" t="s">
        <v>374</v>
      </c>
      <c r="C31" s="414">
        <v>945</v>
      </c>
      <c r="D31" s="320"/>
      <c r="E31" s="317"/>
    </row>
    <row r="32" spans="2:5" s="85" customFormat="1" ht="14.65" customHeight="1" x14ac:dyDescent="0.2">
      <c r="B32" t="s">
        <v>375</v>
      </c>
      <c r="C32" s="414">
        <v>950</v>
      </c>
      <c r="D32" s="320"/>
      <c r="E32" s="317"/>
    </row>
    <row r="33" spans="2:5" s="85" customFormat="1" ht="14.65" customHeight="1" x14ac:dyDescent="0.2">
      <c r="B33" t="s">
        <v>376</v>
      </c>
      <c r="C33" s="414">
        <v>951</v>
      </c>
      <c r="D33" s="320"/>
      <c r="E33" s="317"/>
    </row>
    <row r="34" spans="2:5" s="85" customFormat="1" ht="14.65" customHeight="1" x14ac:dyDescent="0.2">
      <c r="B34" s="320"/>
      <c r="C34" s="317"/>
      <c r="D34" s="320"/>
      <c r="E34" s="317"/>
    </row>
    <row r="35" spans="2:5" s="85" customFormat="1" ht="14.65" customHeight="1" x14ac:dyDescent="0.2">
      <c r="B35" s="320"/>
      <c r="C35" s="317"/>
      <c r="D35" s="320"/>
      <c r="E35" s="317"/>
    </row>
    <row r="36" spans="2:5" s="85" customFormat="1" ht="11.25" x14ac:dyDescent="0.2">
      <c r="B36" s="321"/>
      <c r="C36" s="318"/>
      <c r="D36" s="321"/>
      <c r="E36" s="318"/>
    </row>
    <row r="37" spans="2:5" x14ac:dyDescent="0.2">
      <c r="B37"/>
    </row>
    <row r="47" spans="2:5" x14ac:dyDescent="0.2">
      <c r="B47" s="175"/>
    </row>
  </sheetData>
  <sheetProtection insertRows="0" selectLockedCells="1"/>
  <mergeCells count="2">
    <mergeCell ref="B9:E9"/>
    <mergeCell ref="A1:E1"/>
  </mergeCells>
  <phoneticPr fontId="2" type="noConversion"/>
  <printOptions headings="1" gridLinesSet="0"/>
  <pageMargins left="0.25" right="0" top="0.72" bottom="0.21" header="0.22" footer="0.17"/>
  <pageSetup firstPageNumber="5" orientation="landscape" r:id="rId1"/>
  <headerFooter alignWithMargins="0">
    <oddHeader>&amp;L&amp;8Page &amp;P&amp;R&amp;8Page &amp;P</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autoPageBreaks="0" fitToPage="1"/>
  </sheetPr>
  <dimension ref="A1:D26"/>
  <sheetViews>
    <sheetView showGridLines="0" tabSelected="1" topLeftCell="A8" zoomScaleNormal="100" workbookViewId="0">
      <selection activeCell="C19" sqref="C19"/>
    </sheetView>
  </sheetViews>
  <sheetFormatPr defaultColWidth="9.140625" defaultRowHeight="12.75" x14ac:dyDescent="0.2"/>
  <cols>
    <col min="1" max="1" width="84.5703125" style="221" customWidth="1"/>
    <col min="2" max="2" width="31.7109375" style="220" customWidth="1"/>
    <col min="3" max="3" width="4.140625" style="220" customWidth="1"/>
    <col min="4" max="4" width="7.7109375" style="220" customWidth="1"/>
    <col min="5" max="16384" width="9.140625" style="220"/>
  </cols>
  <sheetData>
    <row r="1" spans="1:4" ht="15" x14ac:dyDescent="0.2">
      <c r="A1" s="401" t="s">
        <v>199</v>
      </c>
      <c r="B1" s="402"/>
      <c r="C1" s="219"/>
      <c r="D1" s="219"/>
    </row>
    <row r="2" spans="1:4" ht="4.5" customHeight="1" x14ac:dyDescent="0.2"/>
    <row r="3" spans="1:4" ht="7.5" customHeight="1" x14ac:dyDescent="0.2"/>
    <row r="4" spans="1:4" ht="39" customHeight="1" x14ac:dyDescent="0.2">
      <c r="A4" s="405" t="s">
        <v>167</v>
      </c>
      <c r="B4" s="404"/>
      <c r="C4" s="221"/>
      <c r="D4" s="221"/>
    </row>
    <row r="5" spans="1:4" ht="9.75" customHeight="1" x14ac:dyDescent="0.2">
      <c r="A5" s="406"/>
      <c r="B5" s="407"/>
      <c r="C5" s="337"/>
    </row>
    <row r="6" spans="1:4" ht="25.5" x14ac:dyDescent="0.2">
      <c r="A6" s="333" t="s">
        <v>188</v>
      </c>
      <c r="B6" s="231"/>
      <c r="C6" s="337"/>
    </row>
    <row r="7" spans="1:4" ht="102.75" customHeight="1" x14ac:dyDescent="0.2">
      <c r="A7" s="234"/>
      <c r="B7" s="235"/>
    </row>
    <row r="8" spans="1:4" ht="18" thickBot="1" x14ac:dyDescent="0.25">
      <c r="A8" s="410" t="s">
        <v>214</v>
      </c>
      <c r="B8" s="410"/>
    </row>
    <row r="9" spans="1:4" ht="43.5" customHeight="1" thickBot="1" x14ac:dyDescent="0.35">
      <c r="A9" s="408" t="s">
        <v>213</v>
      </c>
      <c r="B9" s="409"/>
      <c r="C9" s="339"/>
    </row>
    <row r="10" spans="1:4" ht="54" customHeight="1" x14ac:dyDescent="0.2">
      <c r="A10" s="403" t="s">
        <v>200</v>
      </c>
      <c r="B10" s="404"/>
      <c r="C10" s="221"/>
      <c r="D10" s="221"/>
    </row>
    <row r="11" spans="1:4" ht="6" customHeight="1" x14ac:dyDescent="0.2">
      <c r="A11" s="230"/>
      <c r="B11" s="231"/>
    </row>
    <row r="12" spans="1:4" ht="30.75" customHeight="1" x14ac:dyDescent="0.2">
      <c r="A12" s="403" t="s">
        <v>125</v>
      </c>
      <c r="B12" s="404"/>
    </row>
    <row r="13" spans="1:4" ht="4.5" customHeight="1" x14ac:dyDescent="0.2">
      <c r="A13" s="230"/>
      <c r="B13" s="231"/>
    </row>
    <row r="14" spans="1:4" ht="62.25" customHeight="1" x14ac:dyDescent="0.2">
      <c r="A14" s="403" t="s">
        <v>201</v>
      </c>
      <c r="B14" s="404"/>
    </row>
    <row r="15" spans="1:4" ht="3" customHeight="1" x14ac:dyDescent="0.2">
      <c r="A15" s="230"/>
      <c r="B15" s="231"/>
    </row>
    <row r="16" spans="1:4" ht="29.25" customHeight="1" x14ac:dyDescent="0.2">
      <c r="A16" s="403" t="s">
        <v>126</v>
      </c>
      <c r="B16" s="404"/>
    </row>
    <row r="17" spans="1:2" ht="6.75" customHeight="1" x14ac:dyDescent="0.2"/>
    <row r="18" spans="1:2" ht="13.5" customHeight="1" x14ac:dyDescent="0.2">
      <c r="A18" s="232" t="s">
        <v>121</v>
      </c>
      <c r="B18" s="228">
        <v>1</v>
      </c>
    </row>
    <row r="19" spans="1:2" ht="14.25" customHeight="1" x14ac:dyDescent="0.2">
      <c r="A19" s="227"/>
      <c r="B19" s="224" t="s">
        <v>184</v>
      </c>
    </row>
    <row r="20" spans="1:2" ht="13.5" customHeight="1" x14ac:dyDescent="0.2">
      <c r="A20" s="232" t="s">
        <v>122</v>
      </c>
      <c r="B20" s="229">
        <v>28616</v>
      </c>
    </row>
    <row r="21" spans="1:2" ht="13.5" customHeight="1" x14ac:dyDescent="0.2">
      <c r="A21" s="227"/>
      <c r="B21" s="225" t="s">
        <v>185</v>
      </c>
    </row>
    <row r="22" spans="1:2" ht="25.5" x14ac:dyDescent="0.2">
      <c r="A22" s="233" t="s">
        <v>124</v>
      </c>
      <c r="B22" s="228">
        <v>0</v>
      </c>
    </row>
    <row r="23" spans="1:2" ht="12.75" customHeight="1" x14ac:dyDescent="0.2">
      <c r="A23" s="338" t="s">
        <v>212</v>
      </c>
      <c r="B23" s="226" t="s">
        <v>184</v>
      </c>
    </row>
    <row r="24" spans="1:2" ht="40.5" customHeight="1" x14ac:dyDescent="0.2">
      <c r="A24" s="232" t="s">
        <v>123</v>
      </c>
      <c r="B24" s="229">
        <v>0</v>
      </c>
    </row>
    <row r="25" spans="1:2" ht="14.25" customHeight="1" x14ac:dyDescent="0.2">
      <c r="A25" s="338" t="s">
        <v>212</v>
      </c>
      <c r="B25" s="223" t="s">
        <v>185</v>
      </c>
    </row>
    <row r="26" spans="1:2" x14ac:dyDescent="0.2">
      <c r="B26" s="222"/>
    </row>
  </sheetData>
  <mergeCells count="9">
    <mergeCell ref="A1:B1"/>
    <mergeCell ref="A12:B12"/>
    <mergeCell ref="A14:B14"/>
    <mergeCell ref="A16:B16"/>
    <mergeCell ref="A4:B4"/>
    <mergeCell ref="A10:B10"/>
    <mergeCell ref="A5:B5"/>
    <mergeCell ref="A9:B9"/>
    <mergeCell ref="A8:B8"/>
  </mergeCells>
  <phoneticPr fontId="2" type="noConversion"/>
  <printOptions headings="1"/>
  <pageMargins left="0.75" right="0" top="0.72" bottom="0.21" header="0.22" footer="0.17"/>
  <pageSetup scale="96" firstPageNumber="5" orientation="landscape" r:id="rId1"/>
  <headerFooter alignWithMargins="0">
    <oddHeader>&amp;L&amp;8Page &amp;P&amp;R&amp;8Page &amp;P</oddHeader>
  </headerFooter>
  <drawing r:id="rId2"/>
  <legacyDrawing r:id="rId3"/>
  <oleObjects>
    <mc:AlternateContent xmlns:mc="http://schemas.openxmlformats.org/markup-compatibility/2006">
      <mc:Choice Requires="x14">
        <oleObject progId="Acrobat Document" dvAspect="DVASPECT_ICON" shapeId="16393" r:id="rId4">
          <objectPr defaultSize="0" autoPict="0" r:id="rId5">
            <anchor moveWithCells="1">
              <from>
                <xdr:col>0</xdr:col>
                <xdr:colOff>2124075</xdr:colOff>
                <xdr:row>6</xdr:row>
                <xdr:rowOff>114300</xdr:rowOff>
              </from>
              <to>
                <xdr:col>0</xdr:col>
                <xdr:colOff>3371850</xdr:colOff>
                <xdr:row>6</xdr:row>
                <xdr:rowOff>1047750</xdr:rowOff>
              </to>
            </anchor>
          </objectPr>
        </oleObject>
      </mc:Choice>
      <mc:Fallback>
        <oleObject progId="Acrobat Document" dvAspect="DVASPECT_ICON" shapeId="16393"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B3E4C547-7711-4340-9C3C-011563C596B5}">
  <ds:schemaRefs>
    <ds:schemaRef ds:uri="http://schemas.microsoft.com/sharepoint/v3/contenttype/forms"/>
  </ds:schemaRefs>
</ds:datastoreItem>
</file>

<file path=customXml/itemProps2.xml><?xml version="1.0" encoding="utf-8"?>
<ds:datastoreItem xmlns:ds="http://schemas.openxmlformats.org/officeDocument/2006/customXml" ds:itemID="{6E5C3C5D-577F-4EC7-98D9-7B62CCCEF9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6B1D56-EA82-469A-9BB2-87F49CC1999A}">
  <ds:schemaRefs>
    <ds:schemaRef ds:uri="http://schemas.openxmlformats.org/package/2006/metadata/core-properties"/>
    <ds:schemaRef ds:uri="http://schemas.microsoft.com/sharepoint/v3"/>
    <ds:schemaRef ds:uri="http://purl.org/dc/dcmitype/"/>
    <ds:schemaRef ds:uri="http://www.w3.org/XML/1998/namespace"/>
    <ds:schemaRef ds:uri="http://schemas.microsoft.com/office/2006/documentManagement/types"/>
    <ds:schemaRef ds:uri="6ce3111e-7420-4802-b50a-75d4e9a0b980"/>
    <ds:schemaRef ds:uri="d21dc803-237d-4c68-8692-8d731fd29118"/>
    <ds:schemaRef ds:uri="http://purl.org/dc/elements/1.1/"/>
    <ds:schemaRef ds:uri="http://purl.org/dc/terms/"/>
    <ds:schemaRef ds:uri="http://schemas.microsoft.com/office/infopath/2007/PartnerControls"/>
    <ds:schemaRef ds:uri="4d435f69-8686-490b-bd6d-b153bf22ab5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ASA1</vt:lpstr>
      <vt:lpstr>ASA2</vt:lpstr>
      <vt:lpstr>ASA3</vt:lpstr>
      <vt:lpstr>PublishedSum 4</vt:lpstr>
      <vt:lpstr>Salary Sched 5</vt:lpstr>
      <vt:lpstr>Paym 6 (over $2,500)</vt:lpstr>
      <vt:lpstr>Paym 7 ($1000 to $2500)</vt:lpstr>
      <vt:lpstr>Paym 8 ($500 to $999)</vt:lpstr>
      <vt:lpstr>9 Contracts Exceeding 25,000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ASA21Form (v2).xlsx</dc:title>
  <dc:creator>KOLAZ CHRISTINE</dc:creator>
  <cp:keywords/>
  <cp:lastModifiedBy>Staff</cp:lastModifiedBy>
  <cp:lastPrinted>2021-03-31T14:04:25Z</cp:lastPrinted>
  <dcterms:created xsi:type="dcterms:W3CDTF">2001-07-03T18:32:58Z</dcterms:created>
  <dcterms:modified xsi:type="dcterms:W3CDTF">2021-11-30T16:07:18Z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