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02 Sites\DistrictWide\Sustainability\ENERGY\RFQ_P Energy Mgmt Svcs\Appendix B - Reference Documents\"/>
    </mc:Choice>
  </mc:AlternateContent>
  <bookViews>
    <workbookView xWindow="0" yWindow="0" windowWidth="38400" windowHeight="16005"/>
  </bookViews>
  <sheets>
    <sheet name="LAWATER.2018-2019 PMT#6" sheetId="10" r:id="rId1"/>
    <sheet name="LAWATER.2018-2019 PMT#5b" sheetId="9" r:id="rId2"/>
    <sheet name="LAWATER.2018-2019 PMT#5" sheetId="8" r:id="rId3"/>
    <sheet name="LAWATER.2018-2019 PMT#4" sheetId="7" r:id="rId4"/>
    <sheet name="LAWATER.2018-2019 PMT#3" sheetId="6" r:id="rId5"/>
    <sheet name="LAWATER.2018-2019 PMT#2" sheetId="5" r:id="rId6"/>
    <sheet name="LAWATER.2018-2019 PMT#1 " sheetId="4" r:id="rId7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6" i="10" l="1"/>
  <c r="E27" i="10"/>
  <c r="U17" i="10"/>
  <c r="U18" i="10"/>
  <c r="U14" i="10"/>
  <c r="U13" i="10"/>
  <c r="D14" i="10"/>
  <c r="U15" i="10"/>
  <c r="U12" i="10"/>
  <c r="G22" i="10"/>
  <c r="S21" i="10"/>
  <c r="R21" i="10"/>
  <c r="Q21" i="10"/>
  <c r="P21" i="10"/>
  <c r="O21" i="10"/>
  <c r="N21" i="10"/>
  <c r="M21" i="10"/>
  <c r="U20" i="10"/>
  <c r="U19" i="10"/>
  <c r="L5" i="10"/>
  <c r="O3" i="10"/>
  <c r="U21" i="10"/>
  <c r="E24" i="8"/>
  <c r="E26" i="8"/>
  <c r="F30" i="8"/>
  <c r="G22" i="8"/>
  <c r="E27" i="9"/>
  <c r="R21" i="9"/>
  <c r="D14" i="9"/>
  <c r="D12" i="9"/>
  <c r="G22" i="9"/>
  <c r="S21" i="9"/>
  <c r="Q21" i="9"/>
  <c r="P21" i="9"/>
  <c r="O21" i="9"/>
  <c r="N21" i="9"/>
  <c r="M21" i="9"/>
  <c r="U20" i="9"/>
  <c r="U19" i="9"/>
  <c r="U18" i="9"/>
  <c r="U17" i="9"/>
  <c r="U16" i="9"/>
  <c r="U15" i="9"/>
  <c r="U14" i="9"/>
  <c r="U13" i="9"/>
  <c r="U12" i="9"/>
  <c r="L5" i="9"/>
  <c r="A5" i="9"/>
  <c r="O3" i="9"/>
  <c r="U21" i="9"/>
  <c r="S21" i="8"/>
  <c r="R21" i="8"/>
  <c r="Q21" i="8"/>
  <c r="P21" i="8"/>
  <c r="O21" i="8"/>
  <c r="N21" i="8"/>
  <c r="M21" i="8"/>
  <c r="T20" i="8"/>
  <c r="T19" i="8"/>
  <c r="T18" i="8"/>
  <c r="T17" i="8"/>
  <c r="T16" i="8"/>
  <c r="T15" i="8"/>
  <c r="T14" i="8"/>
  <c r="T13" i="8"/>
  <c r="T12" i="8"/>
  <c r="L5" i="8"/>
  <c r="A5" i="8"/>
  <c r="O3" i="8"/>
  <c r="T21" i="8"/>
  <c r="G30" i="6"/>
  <c r="G22" i="7"/>
  <c r="S21" i="7"/>
  <c r="R21" i="7"/>
  <c r="Q21" i="7"/>
  <c r="P21" i="7"/>
  <c r="O21" i="7"/>
  <c r="N21" i="7"/>
  <c r="M21" i="7"/>
  <c r="T20" i="7"/>
  <c r="T19" i="7"/>
  <c r="T18" i="7"/>
  <c r="T17" i="7"/>
  <c r="T16" i="7"/>
  <c r="T15" i="7"/>
  <c r="T14" i="7"/>
  <c r="T13" i="7"/>
  <c r="T12" i="7"/>
  <c r="L5" i="7"/>
  <c r="A5" i="7"/>
  <c r="O3" i="7"/>
  <c r="T21" i="7"/>
  <c r="G27" i="5"/>
  <c r="G22" i="6"/>
  <c r="S21" i="6"/>
  <c r="R21" i="6"/>
  <c r="Q21" i="6"/>
  <c r="P21" i="6"/>
  <c r="O21" i="6"/>
  <c r="N21" i="6"/>
  <c r="M21" i="6"/>
  <c r="T20" i="6"/>
  <c r="T19" i="6"/>
  <c r="T18" i="6"/>
  <c r="T17" i="6"/>
  <c r="T16" i="6"/>
  <c r="T15" i="6"/>
  <c r="T14" i="6"/>
  <c r="T13" i="6"/>
  <c r="T12" i="6"/>
  <c r="L5" i="6"/>
  <c r="A5" i="6"/>
  <c r="O3" i="6"/>
  <c r="T21" i="6"/>
  <c r="G22" i="5"/>
  <c r="S21" i="5"/>
  <c r="R21" i="5"/>
  <c r="Q21" i="5"/>
  <c r="P21" i="5"/>
  <c r="O21" i="5"/>
  <c r="N21" i="5"/>
  <c r="T20" i="5"/>
  <c r="T19" i="5"/>
  <c r="T18" i="5"/>
  <c r="T17" i="5"/>
  <c r="T16" i="5"/>
  <c r="T15" i="5"/>
  <c r="T14" i="5"/>
  <c r="T13" i="5"/>
  <c r="L5" i="5"/>
  <c r="A5" i="5"/>
  <c r="O3" i="5"/>
  <c r="M21" i="5"/>
  <c r="T12" i="5"/>
  <c r="T21" i="5"/>
  <c r="G22" i="4"/>
  <c r="M13" i="4"/>
  <c r="M14" i="4"/>
  <c r="M15" i="4"/>
  <c r="M16" i="4"/>
  <c r="M17" i="4"/>
  <c r="M18" i="4"/>
  <c r="M19" i="4"/>
  <c r="M20" i="4"/>
  <c r="M12" i="4"/>
  <c r="S21" i="4"/>
  <c r="R21" i="4"/>
  <c r="Q21" i="4"/>
  <c r="P21" i="4"/>
  <c r="O21" i="4"/>
  <c r="N21" i="4"/>
  <c r="M21" i="4"/>
  <c r="T20" i="4"/>
  <c r="T19" i="4"/>
  <c r="T18" i="4"/>
  <c r="T17" i="4"/>
  <c r="T16" i="4"/>
  <c r="T15" i="4"/>
  <c r="T14" i="4"/>
  <c r="T13" i="4"/>
  <c r="T12" i="4"/>
  <c r="L5" i="4"/>
  <c r="A5" i="4"/>
  <c r="O3" i="4"/>
  <c r="T21" i="4"/>
</calcChain>
</file>

<file path=xl/sharedStrings.xml><?xml version="1.0" encoding="utf-8"?>
<sst xmlns="http://schemas.openxmlformats.org/spreadsheetml/2006/main" count="614" uniqueCount="81">
  <si>
    <t>LOS ANGELES COUNTY</t>
  </si>
  <si>
    <t>DEPARTMENT OF PUBLIC WORKS</t>
  </si>
  <si>
    <t>WATERWORKS DISTRICT</t>
  </si>
  <si>
    <t>VENDOR:  14893</t>
  </si>
  <si>
    <t>PYMT #1</t>
  </si>
  <si>
    <t>LOS ANGELES COUNTY TREASURER</t>
  </si>
  <si>
    <t>23533 CIVIC CENTER WAY</t>
  </si>
  <si>
    <t>P.O. BOX 2150</t>
  </si>
  <si>
    <t>MALIBU, CA 90265-4804</t>
  </si>
  <si>
    <t>LOS ANGELES, CA 90051-0150</t>
  </si>
  <si>
    <t>(310) 456-6621</t>
  </si>
  <si>
    <t>SCHL</t>
  </si>
  <si>
    <t>ACCT NO.</t>
  </si>
  <si>
    <t>Customer #</t>
  </si>
  <si>
    <t>LOC</t>
  </si>
  <si>
    <t>BILLING DATE</t>
  </si>
  <si>
    <t>TOTAL</t>
  </si>
  <si>
    <t>ACCOUNT</t>
  </si>
  <si>
    <t>PYMT #2</t>
  </si>
  <si>
    <t>PYMT #3</t>
  </si>
  <si>
    <t>PYMT #4</t>
  </si>
  <si>
    <t>PYMT #5</t>
  </si>
  <si>
    <t>PYMT #6</t>
  </si>
  <si>
    <t>PYMT #7</t>
  </si>
  <si>
    <t xml:space="preserve">WEB </t>
  </si>
  <si>
    <t>#29153039</t>
  </si>
  <si>
    <t>#0083603</t>
  </si>
  <si>
    <t>WEB</t>
  </si>
  <si>
    <t>CABR</t>
  </si>
  <si>
    <t>#29156687</t>
  </si>
  <si>
    <t>MALB HI</t>
  </si>
  <si>
    <t>#29156684</t>
  </si>
  <si>
    <t>pool</t>
  </si>
  <si>
    <t>#29156507</t>
  </si>
  <si>
    <t>fire</t>
  </si>
  <si>
    <t>#29156486</t>
  </si>
  <si>
    <t>#29156489</t>
  </si>
  <si>
    <t>FIELD IRRIGATION</t>
  </si>
  <si>
    <t>PT DUME</t>
  </si>
  <si>
    <t>#29161262</t>
  </si>
  <si>
    <t>01-00000-0-00000-82000-5530-060-2601</t>
  </si>
  <si>
    <t>Make sure and send pmt to LA County Dept of Public Works</t>
  </si>
  <si>
    <t>Malibu, CA 90265-4804</t>
  </si>
  <si>
    <t>23533 W. Civic Center Way</t>
  </si>
  <si>
    <t>USAGE (HCF)</t>
  </si>
  <si>
    <t>Meter #</t>
  </si>
  <si>
    <t>#29654359</t>
  </si>
  <si>
    <t>2018-2019</t>
  </si>
  <si>
    <t xml:space="preserve">PAYMENT # </t>
  </si>
  <si>
    <t>05/17/18-07/19/18</t>
  </si>
  <si>
    <t>07/03/18-09/05/18</t>
  </si>
  <si>
    <t>Purchase Order</t>
  </si>
  <si>
    <t>paid 08/23/18</t>
  </si>
  <si>
    <t>07/11/18-09/12/18</t>
  </si>
  <si>
    <t xml:space="preserve">                   Paid 09/27/18</t>
  </si>
  <si>
    <t>07/19/18-09/20/18</t>
  </si>
  <si>
    <t>09/05/18-11/05/18</t>
  </si>
  <si>
    <t>paid 10/01/18</t>
  </si>
  <si>
    <t>09/12/18-11/13/18</t>
  </si>
  <si>
    <t>09/20/18-11/21/18</t>
  </si>
  <si>
    <t>11/05/18-01/07/19</t>
  </si>
  <si>
    <t>PAYMENT #4</t>
  </si>
  <si>
    <t>11/13/18-01/14/19</t>
  </si>
  <si>
    <t>PAYMENT # 3</t>
  </si>
  <si>
    <t>11/21/18-01/23/19</t>
  </si>
  <si>
    <t>PAYMENT #5</t>
  </si>
  <si>
    <t>01/07/19-03/06/19</t>
  </si>
  <si>
    <t>01/14/19-03/13/19</t>
  </si>
  <si>
    <t>01/14/19-0313/19</t>
  </si>
  <si>
    <t>01/23/19-03/21/19</t>
  </si>
  <si>
    <t>03/06/19-05/06/19</t>
  </si>
  <si>
    <t>PMT#4</t>
  </si>
  <si>
    <t>PMT#5</t>
  </si>
  <si>
    <t>PYMT #5b</t>
  </si>
  <si>
    <t>03/13/19-05/13/19</t>
  </si>
  <si>
    <t>03/21/19-05/21/19</t>
  </si>
  <si>
    <t>05/06/19-07/03/19</t>
  </si>
  <si>
    <t>PYMT#6</t>
  </si>
  <si>
    <t>PAYMENT #6</t>
  </si>
  <si>
    <t>LOS ANGELES COUNTY Dept of Public Works (Malibu)</t>
  </si>
  <si>
    <t>05/13/19-07/11/19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</si>
</sst>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</numFmts>
  <fonts count="9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0" xfId="0" applyFont="1"/>
    <xf numFmtId="39" fontId="1" fillId="0" borderId="0" xfId="0" applyNumberFormat="1" applyFont="1" applyFill="1" applyAlignment="1"/>
    <xf numFmtId="43" fontId="1" fillId="0" borderId="0" xfId="1" applyFont="1"/>
    <xf numFmtId="39" fontId="1" fillId="0" borderId="0" xfId="0" applyNumberFormat="1" applyFont="1" applyAlignment="1">
      <alignment horizontal="right"/>
    </xf>
    <xf numFmtId="39" fontId="1" fillId="0" borderId="0" xfId="0" applyNumberFormat="1" applyFont="1"/>
    <xf numFmtId="43" fontId="1" fillId="0" borderId="1" xfId="1" applyFont="1" applyBorder="1"/>
    <xf numFmtId="0" fontId="1" fillId="0" borderId="1" xfId="0" applyFont="1" applyBorder="1"/>
    <xf numFmtId="43" fontId="1" fillId="0" borderId="0" xfId="1" applyFont="1" applyFill="1" applyAlignment="1"/>
    <xf numFmtId="0" fontId="2" fillId="0" borderId="0" xfId="0" applyFont="1" applyAlignment="1">
      <alignment horizontal="left"/>
    </xf>
    <xf numFmtId="164" fontId="1" fillId="0" borderId="0" xfId="0" applyNumberFormat="1" applyFont="1"/>
    <xf numFmtId="0" fontId="1" fillId="0" borderId="0" xfId="0" applyFont="1" applyFill="1"/>
    <xf numFmtId="4" fontId="1" fillId="0" borderId="0" xfId="0" applyNumberFormat="1" applyFont="1"/>
    <xf numFmtId="0" fontId="3" fillId="0" borderId="0" xfId="0" applyFont="1"/>
    <xf numFmtId="43" fontId="4" fillId="0" borderId="0" xfId="1" applyFont="1"/>
    <xf numFmtId="0" fontId="1" fillId="0" borderId="0" xfId="0" applyFont="1" applyAlignment="1">
      <alignment horizontal="left"/>
    </xf>
    <xf numFmtId="0" fontId="1" fillId="2" borderId="0" xfId="0" applyFont="1" applyFill="1"/>
    <xf numFmtId="39" fontId="1" fillId="2" borderId="0" xfId="0" applyNumberFormat="1" applyFont="1" applyFill="1" applyAlignment="1"/>
    <xf numFmtId="0" fontId="1" fillId="3" borderId="0" xfId="0" applyFont="1" applyFill="1"/>
    <xf numFmtId="43" fontId="1" fillId="3" borderId="0" xfId="1" applyFont="1" applyFill="1"/>
    <xf numFmtId="0" fontId="4" fillId="0" borderId="0" xfId="0" applyFont="1"/>
    <xf numFmtId="17" fontId="1" fillId="2" borderId="0" xfId="0" applyNumberFormat="1" applyFont="1" applyFill="1"/>
    <xf numFmtId="0" fontId="1" fillId="4" borderId="0" xfId="0" applyFont="1" applyFill="1"/>
    <xf numFmtId="39" fontId="1" fillId="4" borderId="0" xfId="0" applyNumberFormat="1" applyFont="1" applyFill="1" applyAlignment="1"/>
    <xf numFmtId="16" fontId="1" fillId="0" borderId="0" xfId="0" applyNumberFormat="1" applyFont="1"/>
    <xf numFmtId="16" fontId="4" fillId="0" borderId="0" xfId="0" applyNumberFormat="1" applyFont="1"/>
    <xf numFmtId="0" fontId="1" fillId="5" borderId="0" xfId="0" applyFont="1" applyFill="1"/>
    <xf numFmtId="39" fontId="1" fillId="5" borderId="0" xfId="0" applyNumberFormat="1" applyFont="1" applyFill="1" applyAlignment="1"/>
    <xf numFmtId="0" fontId="0" fillId="3" borderId="0" xfId="0" applyFill="1"/>
    <xf numFmtId="44" fontId="0" fillId="3" borderId="0" xfId="2" applyFont="1" applyFill="1"/>
    <xf numFmtId="44" fontId="1" fillId="0" borderId="2" xfId="2" applyFont="1" applyBorder="1"/>
    <xf numFmtId="44" fontId="1" fillId="5" borderId="0" xfId="2" applyFont="1" applyFill="1" applyAlignment="1"/>
    <xf numFmtId="0" fontId="0" fillId="6" borderId="3" xfId="0" applyFill="1" applyBorder="1"/>
    <xf numFmtId="0" fontId="1" fillId="0" borderId="4" xfId="0" applyFont="1" applyBorder="1"/>
    <xf numFmtId="39" fontId="1" fillId="0" borderId="4" xfId="0" applyNumberFormat="1" applyFont="1" applyBorder="1"/>
    <xf numFmtId="14" fontId="0" fillId="3" borderId="0" xfId="0" applyNumberFormat="1" applyFill="1"/>
    <xf numFmtId="43" fontId="0" fillId="0" borderId="0" xfId="1" applyFont="1"/>
    <xf numFmtId="44" fontId="0" fillId="0" borderId="0" xfId="2" applyFont="1"/>
    <xf numFmtId="44" fontId="1" fillId="0" borderId="2" xfId="0" applyNumberFormat="1" applyFont="1" applyBorder="1"/>
    <xf numFmtId="164" fontId="3" fillId="0" borderId="0" xfId="0" applyNumberFormat="1" applyFont="1"/>
    <xf numFmtId="0" fontId="3" fillId="0" borderId="0" xfId="0" applyFont="1" applyFill="1"/>
    <xf numFmtId="0" fontId="3" fillId="3" borderId="0" xfId="0" applyFont="1" applyFill="1"/>
    <xf numFmtId="43" fontId="0" fillId="3" borderId="0" xfId="1" applyFont="1" applyFill="1"/>
    <xf numFmtId="44" fontId="1" fillId="0" borderId="4" xfId="2" applyFont="1" applyBorder="1"/>
    <xf numFmtId="39" fontId="1" fillId="0" borderId="0" xfId="0" applyNumberFormat="1" applyFont="1" applyBorder="1"/>
    <xf numFmtId="0" fontId="6" fillId="0" borderId="4" xfId="0" applyFont="1" applyBorder="1"/>
    <xf numFmtId="44" fontId="7" fillId="7" borderId="4" xfId="2" applyFont="1" applyFill="1" applyBorder="1"/>
    <xf numFmtId="44" fontId="8" fillId="7" borderId="2" xfId="2" applyFont="1" applyFill="1" applyBorder="1"/>
    <xf numFmtId="0" fontId="6" fillId="0" borderId="0" xfId="0" applyFont="1"/>
    <xf numFmtId="44" fontId="8" fillId="7" borderId="0" xfId="2" applyFont="1" applyFill="1"/>
    <xf numFmtId="0" fontId="0" fillId="0" borderId="0" xfId="0" applyFill="1"/>
    <xf numFmtId="44" fontId="0" fillId="0" borderId="0" xfId="2" applyFont="1" applyFill="1"/>
    <xf numFmtId="43" fontId="0" fillId="0" borderId="0" xfId="1" applyFont="1" applyFill="1"/>
    <xf numFmtId="0" fontId="0" fillId="0" borderId="0" xfId="0" applyFont="1" applyFill="1"/>
    <xf numFmtId="43" fontId="1" fillId="0" borderId="4" xfId="0" applyNumberFormat="1" applyFont="1" applyBorder="1"/>
    <xf numFmtId="0" fontId="1" fillId="0" borderId="2" xfId="0" applyFont="1" applyBorder="1"/>
    <xf numFmtId="43" fontId="3" fillId="0" borderId="0" xfId="1" applyFont="1"/>
    <xf numFmtId="43" fontId="0" fillId="6" borderId="3" xfId="1" applyFont="1" applyFill="1" applyBorder="1"/>
    <xf numFmtId="43" fontId="1" fillId="0" borderId="4" xfId="1" applyFont="1" applyBorder="1"/>
    <xf numFmtId="0" fontId="0" fillId="3" borderId="0" xfId="0" applyFont="1" applyFill="1"/>
    <xf numFmtId="0" fontId="1" fillId="0" borderId="5" xfId="0" applyFont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419100</xdr:colOff>
      <xdr:row>11</xdr:row>
      <xdr:rowOff>76200</xdr:rowOff>
    </xdr:from>
    <xdr:to>
      <xdr:col>7</xdr:col>
      <xdr:colOff>556260</xdr:colOff>
      <xdr:row>17</xdr:row>
      <xdr:rowOff>83820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6614160" y="1920240"/>
          <a:ext cx="137160" cy="101346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419100</xdr:colOff>
      <xdr:row>11</xdr:row>
      <xdr:rowOff>76200</xdr:rowOff>
    </xdr:from>
    <xdr:to>
      <xdr:col>7</xdr:col>
      <xdr:colOff>556260</xdr:colOff>
      <xdr:row>17</xdr:row>
      <xdr:rowOff>83820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6614160" y="1920240"/>
          <a:ext cx="137160" cy="101346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tabSelected="1" topLeftCell="A10" workbookViewId="0">
      <selection activeCell="F17" sqref="F17"/>
    </sheetView>
  </sheetViews>
  <sheetFormatPr defaultColWidth="9.140625" defaultRowHeight="12.75" x14ac:dyDescent="0.2"/>
  <cols>
    <col min="1" max="1" width="12.140625" style="3" customWidth="1"/>
    <col min="2" max="3" width="12.7109375" style="3" customWidth="1"/>
    <col min="4" max="4" width="13.7109375" style="5" customWidth="1"/>
    <col min="5" max="5" width="12" style="3" customWidth="1"/>
    <col min="6" max="6" width="17.7109375" style="3" customWidth="1"/>
    <col min="7" max="7" width="12.28515625" style="3" bestFit="1" customWidth="1"/>
    <col min="8" max="8" width="33.85546875" style="3" customWidth="1"/>
    <col min="9" max="9" width="5.7109375" style="3" customWidth="1"/>
    <col min="10" max="10" width="9.28515625" style="3" customWidth="1"/>
    <col min="11" max="11" width="9.140625" style="3"/>
    <col min="12" max="12" width="22.85546875" style="3" customWidth="1"/>
    <col min="13" max="13" width="10.28515625" style="3" bestFit="1" customWidth="1"/>
    <col min="14" max="14" width="10.42578125" style="3" customWidth="1"/>
    <col min="15" max="15" width="10.28515625" style="3" bestFit="1" customWidth="1"/>
    <col min="16" max="16" width="11.140625" style="3" customWidth="1"/>
    <col min="17" max="18" width="10.28515625" style="3" bestFit="1" customWidth="1"/>
    <col min="19" max="19" width="9.7109375" style="3" hidden="1" customWidth="1"/>
    <col min="20" max="20" width="10.7109375" style="3" customWidth="1"/>
    <col min="21" max="21" width="11.28515625" style="3" bestFit="1" customWidth="1"/>
    <col min="22" max="16384" width="9.140625" style="3"/>
  </cols>
  <sheetData>
    <row r="1" spans="1:21" x14ac:dyDescent="0.2">
      <c r="A1" s="15" t="s">
        <v>0</v>
      </c>
      <c r="B1" s="15"/>
      <c r="C1" s="15"/>
      <c r="D1" s="58"/>
      <c r="E1" s="15"/>
      <c r="F1" s="15"/>
      <c r="G1" s="15"/>
      <c r="L1" s="3" t="s">
        <v>0</v>
      </c>
    </row>
    <row r="2" spans="1:21" x14ac:dyDescent="0.2">
      <c r="A2" s="15" t="s">
        <v>1</v>
      </c>
      <c r="B2" s="15"/>
      <c r="C2" s="15"/>
      <c r="D2" s="58"/>
      <c r="E2" s="15"/>
      <c r="F2" s="15"/>
      <c r="G2" s="15"/>
      <c r="L2" s="3" t="s">
        <v>1</v>
      </c>
    </row>
    <row r="3" spans="1:21" x14ac:dyDescent="0.2">
      <c r="A3" s="15" t="s">
        <v>2</v>
      </c>
      <c r="B3" s="15"/>
      <c r="C3" s="15"/>
      <c r="D3" s="58"/>
      <c r="E3" s="15"/>
      <c r="F3" s="15" t="s">
        <v>47</v>
      </c>
      <c r="G3" s="15"/>
      <c r="L3" s="3" t="s">
        <v>2</v>
      </c>
      <c r="O3" s="3" t="str">
        <f>F3</f>
        <v>2018-2019</v>
      </c>
    </row>
    <row r="4" spans="1:21" x14ac:dyDescent="0.2">
      <c r="A4" s="15" t="s">
        <v>3</v>
      </c>
      <c r="B4" s="15"/>
      <c r="C4" s="15"/>
      <c r="D4" s="58"/>
      <c r="E4" s="15"/>
      <c r="F4" s="15" t="s">
        <v>78</v>
      </c>
      <c r="G4" s="15"/>
      <c r="L4" s="3" t="s">
        <v>3</v>
      </c>
    </row>
    <row r="5" spans="1:21" x14ac:dyDescent="0.2">
      <c r="A5" s="41"/>
      <c r="B5" s="15"/>
      <c r="C5" s="15"/>
      <c r="D5" s="58"/>
      <c r="E5" s="15"/>
      <c r="F5" s="42" t="s">
        <v>51</v>
      </c>
      <c r="G5" s="15">
        <v>190967</v>
      </c>
      <c r="L5" s="12">
        <f ca="1">TODAY()</f>
        <v>43972</v>
      </c>
    </row>
    <row r="6" spans="1:21" x14ac:dyDescent="0.2">
      <c r="A6" s="15"/>
      <c r="B6" s="15"/>
      <c r="C6" s="15"/>
      <c r="D6" s="58"/>
      <c r="E6" s="15"/>
      <c r="F6" s="15"/>
      <c r="G6" s="15"/>
    </row>
    <row r="7" spans="1:21" x14ac:dyDescent="0.2">
      <c r="A7" s="15" t="s">
        <v>5</v>
      </c>
      <c r="B7" s="15"/>
      <c r="C7" s="15"/>
      <c r="D7" s="58"/>
      <c r="E7" s="15"/>
      <c r="F7" s="15" t="s">
        <v>6</v>
      </c>
      <c r="G7" s="15"/>
    </row>
    <row r="8" spans="1:21" x14ac:dyDescent="0.2">
      <c r="A8" s="15" t="s">
        <v>7</v>
      </c>
      <c r="B8" s="15"/>
      <c r="C8" s="15"/>
      <c r="D8" s="58"/>
      <c r="E8" s="15"/>
      <c r="F8" s="15" t="s">
        <v>8</v>
      </c>
      <c r="G8" s="15"/>
    </row>
    <row r="9" spans="1:21" x14ac:dyDescent="0.2">
      <c r="A9" s="15" t="s">
        <v>9</v>
      </c>
      <c r="B9" s="15"/>
      <c r="C9" s="15"/>
      <c r="D9" s="58"/>
      <c r="E9" s="15"/>
      <c r="F9" s="15" t="s">
        <v>10</v>
      </c>
      <c r="G9" s="15"/>
    </row>
    <row r="10" spans="1:21" x14ac:dyDescent="0.2">
      <c r="P10" s="62" t="s">
        <v>71</v>
      </c>
      <c r="Q10" s="62"/>
      <c r="R10" s="3" t="s">
        <v>72</v>
      </c>
    </row>
    <row r="11" spans="1:21" x14ac:dyDescent="0.2">
      <c r="A11" t="s">
        <v>11</v>
      </c>
      <c r="B11" t="s">
        <v>12</v>
      </c>
      <c r="C11" t="s">
        <v>13</v>
      </c>
      <c r="D11" s="38" t="s">
        <v>44</v>
      </c>
      <c r="E11" t="s">
        <v>14</v>
      </c>
      <c r="F11" t="s">
        <v>15</v>
      </c>
      <c r="G11" t="s">
        <v>16</v>
      </c>
      <c r="H11" t="s">
        <v>17</v>
      </c>
      <c r="J11" s="1" t="s">
        <v>45</v>
      </c>
      <c r="L11" s="2" t="s">
        <v>11</v>
      </c>
      <c r="M11" s="9" t="s">
        <v>4</v>
      </c>
      <c r="N11" s="9" t="s">
        <v>18</v>
      </c>
      <c r="O11" s="9" t="s">
        <v>19</v>
      </c>
      <c r="P11" s="9" t="s">
        <v>20</v>
      </c>
      <c r="Q11" s="9" t="s">
        <v>21</v>
      </c>
      <c r="R11" s="9" t="s">
        <v>73</v>
      </c>
      <c r="S11" s="9" t="s">
        <v>23</v>
      </c>
      <c r="T11" s="9" t="s">
        <v>77</v>
      </c>
      <c r="U11" s="9" t="s">
        <v>16</v>
      </c>
    </row>
    <row r="12" spans="1:21" x14ac:dyDescent="0.2">
      <c r="A12" s="52" t="s">
        <v>24</v>
      </c>
      <c r="B12" s="52" t="s">
        <v>25</v>
      </c>
      <c r="C12" s="52" t="s">
        <v>26</v>
      </c>
      <c r="D12" s="54">
        <v>575</v>
      </c>
      <c r="E12" s="52"/>
      <c r="F12" s="42" t="s">
        <v>76</v>
      </c>
      <c r="G12" s="53">
        <v>5466.58</v>
      </c>
      <c r="H12"/>
      <c r="J12" s="17">
        <v>61084223</v>
      </c>
      <c r="L12" s="3" t="s">
        <v>27</v>
      </c>
      <c r="M12" s="4">
        <v>3702.68</v>
      </c>
      <c r="N12" s="5">
        <v>3990.72</v>
      </c>
      <c r="O12" s="4">
        <v>2900.65</v>
      </c>
      <c r="P12" s="5"/>
      <c r="Q12" s="38">
        <v>2923.16</v>
      </c>
      <c r="R12" s="10">
        <v>2626.42</v>
      </c>
      <c r="S12" s="10"/>
      <c r="T12" s="10">
        <v>5466.58</v>
      </c>
      <c r="U12" s="5">
        <f t="shared" ref="U12:U18" si="0">SUM(L12:T12)</f>
        <v>21610.21</v>
      </c>
    </row>
    <row r="13" spans="1:21" x14ac:dyDescent="0.2">
      <c r="A13" s="52" t="s">
        <v>28</v>
      </c>
      <c r="B13" s="52" t="s">
        <v>29</v>
      </c>
      <c r="C13" s="52" t="s">
        <v>26</v>
      </c>
      <c r="D13" s="54">
        <v>298</v>
      </c>
      <c r="E13" s="52"/>
      <c r="F13" s="42" t="s">
        <v>80</v>
      </c>
      <c r="G13" s="54">
        <v>2488.08</v>
      </c>
      <c r="H13"/>
      <c r="J13" s="17">
        <v>60104900</v>
      </c>
      <c r="L13" s="3" t="s">
        <v>28</v>
      </c>
      <c r="M13" s="4">
        <v>3585.77</v>
      </c>
      <c r="N13" s="5">
        <v>2335.88</v>
      </c>
      <c r="O13" s="5">
        <v>1837.56</v>
      </c>
      <c r="P13" s="5"/>
      <c r="Q13" s="38">
        <v>1916.06</v>
      </c>
      <c r="R13" s="4">
        <v>2050.9499999999998</v>
      </c>
      <c r="S13" s="10"/>
      <c r="T13" s="10">
        <v>2488.08</v>
      </c>
      <c r="U13" s="5">
        <f t="shared" si="0"/>
        <v>14214.299999999997</v>
      </c>
    </row>
    <row r="14" spans="1:21" x14ac:dyDescent="0.2">
      <c r="A14" s="52" t="s">
        <v>30</v>
      </c>
      <c r="B14" s="52" t="s">
        <v>31</v>
      </c>
      <c r="C14" s="52" t="s">
        <v>26</v>
      </c>
      <c r="D14" s="54">
        <f>893+365</f>
        <v>1258</v>
      </c>
      <c r="E14" s="52"/>
      <c r="F14" s="55" t="s">
        <v>80</v>
      </c>
      <c r="G14" s="54">
        <v>10732.1</v>
      </c>
      <c r="H14"/>
      <c r="J14" s="17">
        <v>7165751</v>
      </c>
      <c r="L14" s="3" t="s">
        <v>30</v>
      </c>
      <c r="M14" s="4">
        <v>19810.599999999999</v>
      </c>
      <c r="N14" s="5">
        <v>12364.27</v>
      </c>
      <c r="O14" s="5">
        <v>4450.72</v>
      </c>
      <c r="P14" s="5"/>
      <c r="Q14" s="38">
        <v>6370.74</v>
      </c>
      <c r="R14" s="4">
        <v>18103.16</v>
      </c>
      <c r="S14" s="10"/>
      <c r="T14" s="10">
        <v>10732.1</v>
      </c>
      <c r="U14" s="5">
        <f t="shared" si="0"/>
        <v>71831.59</v>
      </c>
    </row>
    <row r="15" spans="1:21" x14ac:dyDescent="0.2">
      <c r="A15" s="52" t="s">
        <v>30</v>
      </c>
      <c r="B15" s="52" t="s">
        <v>33</v>
      </c>
      <c r="C15" s="52" t="s">
        <v>26</v>
      </c>
      <c r="D15" s="54">
        <v>0</v>
      </c>
      <c r="E15" s="52"/>
      <c r="F15" s="55" t="s">
        <v>80</v>
      </c>
      <c r="G15" s="54">
        <v>402.79</v>
      </c>
      <c r="H15"/>
      <c r="J15" s="17">
        <v>52487983</v>
      </c>
      <c r="L15" s="3" t="s">
        <v>30</v>
      </c>
      <c r="M15" s="4">
        <v>402.78</v>
      </c>
      <c r="N15" s="5">
        <v>402.78</v>
      </c>
      <c r="O15" s="5">
        <v>402.79</v>
      </c>
      <c r="P15" s="5"/>
      <c r="Q15" s="38">
        <v>402.78</v>
      </c>
      <c r="R15" s="4">
        <v>402.78</v>
      </c>
      <c r="S15" s="10"/>
      <c r="T15" s="10">
        <v>402.79</v>
      </c>
      <c r="U15" s="5">
        <f t="shared" si="0"/>
        <v>2416.6999999999998</v>
      </c>
    </row>
    <row r="16" spans="1:21" x14ac:dyDescent="0.2">
      <c r="A16" s="30" t="s">
        <v>30</v>
      </c>
      <c r="B16" s="30" t="s">
        <v>35</v>
      </c>
      <c r="C16" s="30" t="s">
        <v>26</v>
      </c>
      <c r="D16" s="44">
        <v>0</v>
      </c>
      <c r="E16" s="30"/>
      <c r="F16" s="61" t="s">
        <v>80</v>
      </c>
      <c r="G16" s="44">
        <v>238.38</v>
      </c>
      <c r="H16"/>
      <c r="J16" s="17">
        <v>14959139</v>
      </c>
      <c r="L16" s="3" t="s">
        <v>30</v>
      </c>
      <c r="M16" s="4">
        <v>662.65</v>
      </c>
      <c r="N16" s="5">
        <v>615.52</v>
      </c>
      <c r="O16" s="5">
        <v>238.38</v>
      </c>
      <c r="P16" s="5"/>
      <c r="Q16" s="38">
        <v>238.38</v>
      </c>
      <c r="R16" s="4">
        <v>340.52</v>
      </c>
      <c r="S16" s="10"/>
      <c r="T16" s="10">
        <v>238.38</v>
      </c>
      <c r="U16" s="5">
        <f t="shared" si="0"/>
        <v>2333.8300000000004</v>
      </c>
    </row>
    <row r="17" spans="1:21" x14ac:dyDescent="0.2">
      <c r="A17" s="52" t="s">
        <v>30</v>
      </c>
      <c r="B17" s="52" t="s">
        <v>36</v>
      </c>
      <c r="C17" s="52" t="s">
        <v>26</v>
      </c>
      <c r="D17" s="54">
        <v>1307</v>
      </c>
      <c r="E17" s="52"/>
      <c r="F17" s="55" t="s">
        <v>80</v>
      </c>
      <c r="G17" s="54">
        <v>14495.38</v>
      </c>
      <c r="H17"/>
      <c r="J17" s="17">
        <v>60612536</v>
      </c>
      <c r="K17" s="1"/>
      <c r="L17" s="3" t="s">
        <v>30</v>
      </c>
      <c r="M17" s="4">
        <v>25336.22</v>
      </c>
      <c r="N17" s="4"/>
      <c r="O17" s="5">
        <v>411</v>
      </c>
      <c r="P17" s="5"/>
      <c r="Q17" s="38">
        <v>591.71</v>
      </c>
      <c r="R17" s="4">
        <v>12158.22</v>
      </c>
      <c r="S17" s="10"/>
      <c r="T17" s="10">
        <v>14495.38</v>
      </c>
      <c r="U17" s="5">
        <f t="shared" si="0"/>
        <v>52992.53</v>
      </c>
    </row>
    <row r="18" spans="1:21" x14ac:dyDescent="0.2">
      <c r="A18" s="52" t="s">
        <v>30</v>
      </c>
      <c r="B18" s="52" t="s">
        <v>46</v>
      </c>
      <c r="C18" s="52" t="s">
        <v>26</v>
      </c>
      <c r="D18" s="54">
        <v>2</v>
      </c>
      <c r="E18" s="52"/>
      <c r="F18" s="55" t="s">
        <v>80</v>
      </c>
      <c r="G18" s="54">
        <v>246.6</v>
      </c>
      <c r="H18"/>
      <c r="J18" s="17">
        <v>194781</v>
      </c>
      <c r="K18" s="1"/>
      <c r="L18" s="3" t="s">
        <v>30</v>
      </c>
      <c r="M18" s="4">
        <v>2482.37</v>
      </c>
      <c r="N18" s="4">
        <v>2721.48</v>
      </c>
      <c r="O18" s="5">
        <v>270.17</v>
      </c>
      <c r="P18" s="5"/>
      <c r="Q18" s="38">
        <v>246.6</v>
      </c>
      <c r="R18" s="4">
        <v>246.6</v>
      </c>
      <c r="S18" s="10"/>
      <c r="T18" s="10">
        <v>246.6</v>
      </c>
      <c r="U18" s="5">
        <f t="shared" si="0"/>
        <v>6213.8200000000015</v>
      </c>
    </row>
    <row r="19" spans="1:21" x14ac:dyDescent="0.2">
      <c r="A19" s="52"/>
      <c r="B19" s="52" t="s">
        <v>37</v>
      </c>
      <c r="C19" s="52"/>
      <c r="D19" s="54"/>
      <c r="E19" s="52"/>
      <c r="F19" s="13"/>
      <c r="G19" s="52"/>
      <c r="H19"/>
      <c r="M19" s="4"/>
      <c r="N19" s="5"/>
      <c r="O19" s="5"/>
      <c r="P19" s="5"/>
      <c r="Q19"/>
      <c r="R19" s="5"/>
      <c r="S19" s="5"/>
      <c r="T19" s="5"/>
      <c r="U19" s="5">
        <f t="shared" ref="U19:U20" si="1">SUM(L19:S19)</f>
        <v>0</v>
      </c>
    </row>
    <row r="20" spans="1:21" x14ac:dyDescent="0.2">
      <c r="A20" s="52" t="s">
        <v>38</v>
      </c>
      <c r="B20" s="52" t="s">
        <v>39</v>
      </c>
      <c r="C20" s="52" t="s">
        <v>26</v>
      </c>
      <c r="D20" s="54"/>
      <c r="E20" s="52"/>
      <c r="F20" s="55"/>
      <c r="G20" s="54"/>
      <c r="H20"/>
      <c r="J20" s="17">
        <v>1385065</v>
      </c>
      <c r="L20" s="3" t="s">
        <v>38</v>
      </c>
      <c r="M20" s="4">
        <v>6490.41</v>
      </c>
      <c r="N20" s="5">
        <v>4485.2</v>
      </c>
      <c r="O20" s="5">
        <v>3314.5</v>
      </c>
      <c r="P20" s="5">
        <v>1397.4</v>
      </c>
      <c r="Q20" s="38">
        <v>1397.4</v>
      </c>
      <c r="R20" s="5">
        <v>1774.54</v>
      </c>
      <c r="S20" s="5"/>
      <c r="T20" s="5"/>
      <c r="U20" s="5">
        <f t="shared" si="1"/>
        <v>18859.45</v>
      </c>
    </row>
    <row r="21" spans="1:21" x14ac:dyDescent="0.2">
      <c r="A21" s="34"/>
      <c r="B21" s="34"/>
      <c r="C21" s="34"/>
      <c r="D21" s="59"/>
      <c r="E21" s="34"/>
      <c r="F21" s="34"/>
      <c r="G21" s="34"/>
      <c r="H21" s="34"/>
      <c r="L21" s="9" t="s">
        <v>16</v>
      </c>
      <c r="M21" s="8">
        <f t="shared" ref="M21:S21" si="2">SUM(M12:M20)</f>
        <v>62473.479999999996</v>
      </c>
      <c r="N21" s="8">
        <f>SUM(N12:N20)</f>
        <v>26915.850000000002</v>
      </c>
      <c r="O21" s="8">
        <f t="shared" si="2"/>
        <v>13825.77</v>
      </c>
      <c r="P21" s="8">
        <f t="shared" si="2"/>
        <v>1397.4</v>
      </c>
      <c r="Q21" s="8">
        <f t="shared" si="2"/>
        <v>14086.829999999998</v>
      </c>
      <c r="R21" s="8">
        <f>SUM(R12:R20)</f>
        <v>37703.189999999995</v>
      </c>
      <c r="S21" s="8">
        <f t="shared" si="2"/>
        <v>0</v>
      </c>
      <c r="T21" s="8"/>
      <c r="U21" s="8">
        <f>SUM(U12:U20)</f>
        <v>190472.43</v>
      </c>
    </row>
    <row r="22" spans="1:21" ht="16.5" thickBot="1" x14ac:dyDescent="0.3">
      <c r="A22" s="35"/>
      <c r="B22" s="35"/>
      <c r="C22" s="35"/>
      <c r="D22" s="60"/>
      <c r="E22" s="35"/>
      <c r="F22" s="47" t="s">
        <v>16</v>
      </c>
      <c r="G22" s="48">
        <f>SUM(G12:G21)</f>
        <v>34069.910000000003</v>
      </c>
      <c r="H22" s="35" t="s">
        <v>40</v>
      </c>
    </row>
    <row r="23" spans="1:21" ht="13.5" thickTop="1" x14ac:dyDescent="0.2">
      <c r="G23" s="46"/>
      <c r="M23" s="14"/>
    </row>
    <row r="24" spans="1:21" x14ac:dyDescent="0.2">
      <c r="G24" s="46"/>
      <c r="M24" s="14"/>
    </row>
    <row r="25" spans="1:21" ht="13.5" thickBot="1" x14ac:dyDescent="0.25">
      <c r="A25" s="35" t="s">
        <v>40</v>
      </c>
      <c r="E25" s="45">
        <v>5466.58</v>
      </c>
    </row>
    <row r="26" spans="1:21" ht="13.5" thickTop="1" x14ac:dyDescent="0.2"/>
    <row r="27" spans="1:21" ht="13.5" thickBot="1" x14ac:dyDescent="0.25">
      <c r="A27" s="35" t="s">
        <v>40</v>
      </c>
      <c r="E27" s="32">
        <f>G13+G14+G15+G17+G18</f>
        <v>28364.949999999997</v>
      </c>
    </row>
    <row r="28" spans="1:21" ht="13.5" thickTop="1" x14ac:dyDescent="0.2"/>
    <row r="29" spans="1:21" ht="13.5" thickBot="1" x14ac:dyDescent="0.25">
      <c r="A29" s="35" t="s">
        <v>40</v>
      </c>
      <c r="E29" s="32">
        <v>238.38</v>
      </c>
    </row>
    <row r="30" spans="1:21" ht="13.5" thickTop="1" x14ac:dyDescent="0.2"/>
  </sheetData>
  <mergeCells count="1">
    <mergeCell ref="P10:Q10"/>
  </mergeCells>
  <printOptions gridLines="1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topLeftCell="A4" workbookViewId="0">
      <selection activeCell="A7" sqref="A7"/>
    </sheetView>
  </sheetViews>
  <sheetFormatPr defaultColWidth="9.140625" defaultRowHeight="12.75" x14ac:dyDescent="0.2"/>
  <cols>
    <col min="1" max="1" width="12.140625" style="3" customWidth="1"/>
    <col min="2" max="3" width="12.7109375" style="3" customWidth="1"/>
    <col min="4" max="4" width="13.7109375" style="3" customWidth="1"/>
    <col min="5" max="5" width="10.85546875" style="3" customWidth="1"/>
    <col min="6" max="6" width="17.7109375" style="3" customWidth="1"/>
    <col min="7" max="7" width="12.28515625" style="3" bestFit="1" customWidth="1"/>
    <col min="8" max="8" width="33.85546875" style="3" customWidth="1"/>
    <col min="9" max="9" width="5.7109375" style="3" customWidth="1"/>
    <col min="10" max="10" width="9.28515625" style="3" customWidth="1"/>
    <col min="11" max="11" width="9.140625" style="3"/>
    <col min="12" max="12" width="22.85546875" style="3" customWidth="1"/>
    <col min="13" max="13" width="10.28515625" style="3" bestFit="1" customWidth="1"/>
    <col min="14" max="14" width="10.42578125" style="3" customWidth="1"/>
    <col min="15" max="15" width="10.28515625" style="3" bestFit="1" customWidth="1"/>
    <col min="16" max="16" width="11.140625" style="3" customWidth="1"/>
    <col min="17" max="18" width="10.28515625" style="3" bestFit="1" customWidth="1"/>
    <col min="19" max="19" width="9.7109375" style="3" hidden="1" customWidth="1"/>
    <col min="20" max="20" width="9.7109375" style="3" customWidth="1"/>
    <col min="21" max="21" width="11.28515625" style="3" bestFit="1" customWidth="1"/>
    <col min="22" max="16384" width="9.140625" style="3"/>
  </cols>
  <sheetData>
    <row r="1" spans="1:21" x14ac:dyDescent="0.2">
      <c r="A1" s="15" t="s">
        <v>0</v>
      </c>
      <c r="B1" s="15"/>
      <c r="C1" s="15"/>
      <c r="D1" s="15"/>
      <c r="E1" s="15"/>
      <c r="F1" s="15"/>
      <c r="G1" s="15"/>
      <c r="L1" s="3" t="s">
        <v>0</v>
      </c>
    </row>
    <row r="2" spans="1:21" x14ac:dyDescent="0.2">
      <c r="A2" s="15" t="s">
        <v>1</v>
      </c>
      <c r="B2" s="15"/>
      <c r="C2" s="15"/>
      <c r="D2" s="15"/>
      <c r="E2" s="15"/>
      <c r="F2" s="15"/>
      <c r="G2" s="15"/>
      <c r="L2" s="3" t="s">
        <v>1</v>
      </c>
    </row>
    <row r="3" spans="1:21" x14ac:dyDescent="0.2">
      <c r="A3" s="15" t="s">
        <v>2</v>
      </c>
      <c r="B3" s="15"/>
      <c r="C3" s="15"/>
      <c r="D3" s="15"/>
      <c r="E3" s="15"/>
      <c r="F3" s="15" t="s">
        <v>47</v>
      </c>
      <c r="G3" s="15"/>
      <c r="L3" s="3" t="s">
        <v>2</v>
      </c>
      <c r="O3" s="3" t="str">
        <f>F3</f>
        <v>2018-2019</v>
      </c>
    </row>
    <row r="4" spans="1:21" x14ac:dyDescent="0.2">
      <c r="A4" s="15" t="s">
        <v>3</v>
      </c>
      <c r="B4" s="15"/>
      <c r="C4" s="15"/>
      <c r="D4" s="15"/>
      <c r="E4" s="15"/>
      <c r="F4" s="15" t="s">
        <v>65</v>
      </c>
      <c r="G4" s="15"/>
      <c r="L4" s="3" t="s">
        <v>3</v>
      </c>
    </row>
    <row r="5" spans="1:21" x14ac:dyDescent="0.2">
      <c r="A5" s="41">
        <f ca="1">TODAY()</f>
        <v>43972</v>
      </c>
      <c r="B5" s="15"/>
      <c r="C5" s="15"/>
      <c r="D5" s="15"/>
      <c r="E5" s="15"/>
      <c r="F5" s="42" t="s">
        <v>51</v>
      </c>
      <c r="G5" s="15">
        <v>190967</v>
      </c>
      <c r="L5" s="12">
        <f ca="1">TODAY()</f>
        <v>43972</v>
      </c>
    </row>
    <row r="6" spans="1:21" x14ac:dyDescent="0.2">
      <c r="A6" s="15"/>
      <c r="B6" s="15"/>
      <c r="C6" s="15"/>
      <c r="D6" s="15"/>
      <c r="E6" s="15"/>
      <c r="F6" s="15"/>
      <c r="G6" s="15"/>
    </row>
    <row r="7" spans="1:21" x14ac:dyDescent="0.2">
      <c r="A7" s="15" t="s">
        <v>79</v>
      </c>
      <c r="B7" s="15"/>
      <c r="C7" s="15"/>
      <c r="D7" s="15"/>
      <c r="E7" s="15"/>
      <c r="F7" s="15" t="s">
        <v>6</v>
      </c>
      <c r="G7" s="15"/>
    </row>
    <row r="8" spans="1:21" x14ac:dyDescent="0.2">
      <c r="A8" s="15" t="s">
        <v>7</v>
      </c>
      <c r="B8" s="15"/>
      <c r="C8" s="15"/>
      <c r="D8" s="15"/>
      <c r="E8" s="15"/>
      <c r="F8" s="15" t="s">
        <v>8</v>
      </c>
      <c r="G8" s="15"/>
    </row>
    <row r="9" spans="1:21" x14ac:dyDescent="0.2">
      <c r="A9" s="15" t="s">
        <v>9</v>
      </c>
      <c r="B9" s="15"/>
      <c r="C9" s="15"/>
      <c r="D9" s="15"/>
      <c r="E9" s="15"/>
      <c r="F9" s="15" t="s">
        <v>10</v>
      </c>
      <c r="G9" s="15"/>
    </row>
    <row r="10" spans="1:21" x14ac:dyDescent="0.2">
      <c r="P10" s="62" t="s">
        <v>71</v>
      </c>
      <c r="Q10" s="62"/>
      <c r="R10" s="3" t="s">
        <v>72</v>
      </c>
    </row>
    <row r="11" spans="1:21" x14ac:dyDescent="0.2">
      <c r="A11" t="s">
        <v>11</v>
      </c>
      <c r="B11" t="s">
        <v>12</v>
      </c>
      <c r="C11" t="s">
        <v>13</v>
      </c>
      <c r="D11" t="s">
        <v>44</v>
      </c>
      <c r="E11" t="s">
        <v>14</v>
      </c>
      <c r="F11" t="s">
        <v>15</v>
      </c>
      <c r="G11" t="s">
        <v>16</v>
      </c>
      <c r="H11" t="s">
        <v>17</v>
      </c>
      <c r="J11" s="1" t="s">
        <v>45</v>
      </c>
      <c r="L11" s="2" t="s">
        <v>11</v>
      </c>
      <c r="M11" s="9" t="s">
        <v>4</v>
      </c>
      <c r="N11" s="9" t="s">
        <v>18</v>
      </c>
      <c r="O11" s="9" t="s">
        <v>19</v>
      </c>
      <c r="P11" s="9" t="s">
        <v>20</v>
      </c>
      <c r="Q11" s="9" t="s">
        <v>21</v>
      </c>
      <c r="R11" s="9" t="s">
        <v>73</v>
      </c>
      <c r="S11" s="9" t="s">
        <v>23</v>
      </c>
      <c r="T11" s="9"/>
      <c r="U11" s="9" t="s">
        <v>16</v>
      </c>
    </row>
    <row r="12" spans="1:21" x14ac:dyDescent="0.2">
      <c r="A12" s="52" t="s">
        <v>24</v>
      </c>
      <c r="B12" s="52" t="s">
        <v>25</v>
      </c>
      <c r="C12" s="52" t="s">
        <v>26</v>
      </c>
      <c r="D12" s="52">
        <f>298+11</f>
        <v>309</v>
      </c>
      <c r="E12" s="52"/>
      <c r="F12" s="13" t="s">
        <v>70</v>
      </c>
      <c r="G12" s="53">
        <v>2626.42</v>
      </c>
      <c r="H12"/>
      <c r="J12" s="17">
        <v>14928814</v>
      </c>
      <c r="L12" s="3" t="s">
        <v>27</v>
      </c>
      <c r="M12" s="4">
        <v>3702.68</v>
      </c>
      <c r="N12" s="5">
        <v>3990.72</v>
      </c>
      <c r="O12" s="4">
        <v>2900.65</v>
      </c>
      <c r="P12" s="5"/>
      <c r="Q12" s="38">
        <v>2923.16</v>
      </c>
      <c r="R12" s="10">
        <v>2626.42</v>
      </c>
      <c r="S12" s="10"/>
      <c r="T12" s="10"/>
      <c r="U12" s="5">
        <f>SUM(L12:S12)</f>
        <v>16143.63</v>
      </c>
    </row>
    <row r="13" spans="1:21" x14ac:dyDescent="0.2">
      <c r="A13" s="52" t="s">
        <v>28</v>
      </c>
      <c r="B13" s="52" t="s">
        <v>29</v>
      </c>
      <c r="C13" s="52" t="s">
        <v>26</v>
      </c>
      <c r="D13" s="52">
        <v>245</v>
      </c>
      <c r="E13" s="52"/>
      <c r="F13" s="13" t="s">
        <v>74</v>
      </c>
      <c r="G13" s="54">
        <v>2050.9499999999998</v>
      </c>
      <c r="H13"/>
      <c r="J13" s="17">
        <v>60104900</v>
      </c>
      <c r="L13" s="3" t="s">
        <v>28</v>
      </c>
      <c r="M13" s="4">
        <v>3585.77</v>
      </c>
      <c r="N13" s="5">
        <v>2335.88</v>
      </c>
      <c r="O13" s="5">
        <v>1837.56</v>
      </c>
      <c r="P13" s="5"/>
      <c r="Q13" s="38">
        <v>1916.06</v>
      </c>
      <c r="R13" s="4">
        <v>2050.9499999999998</v>
      </c>
      <c r="S13" s="10"/>
      <c r="T13" s="10"/>
      <c r="U13" s="5">
        <f>SUM(L13:S13)</f>
        <v>11726.219999999998</v>
      </c>
    </row>
    <row r="14" spans="1:21" x14ac:dyDescent="0.2">
      <c r="A14" s="52" t="s">
        <v>30</v>
      </c>
      <c r="B14" s="52" t="s">
        <v>31</v>
      </c>
      <c r="C14" s="52" t="s">
        <v>26</v>
      </c>
      <c r="D14" s="52">
        <f>1183+644</f>
        <v>1827</v>
      </c>
      <c r="E14" s="52"/>
      <c r="F14" s="55" t="s">
        <v>74</v>
      </c>
      <c r="G14" s="54">
        <v>18103.16</v>
      </c>
      <c r="H14"/>
      <c r="J14" s="17">
        <v>7165751</v>
      </c>
      <c r="L14" s="3" t="s">
        <v>30</v>
      </c>
      <c r="M14" s="4">
        <v>19810.599999999999</v>
      </c>
      <c r="N14" s="5">
        <v>12364.27</v>
      </c>
      <c r="O14" s="5">
        <v>4450.72</v>
      </c>
      <c r="P14" s="5"/>
      <c r="Q14" s="38">
        <v>6370.74</v>
      </c>
      <c r="R14" s="4">
        <v>18103.16</v>
      </c>
      <c r="S14" s="10"/>
      <c r="T14" s="10"/>
      <c r="U14" s="5">
        <f t="shared" ref="U14:U20" si="0">SUM(L14:S14)</f>
        <v>61099.489999999991</v>
      </c>
    </row>
    <row r="15" spans="1:21" x14ac:dyDescent="0.2">
      <c r="A15" s="52" t="s">
        <v>30</v>
      </c>
      <c r="B15" s="52" t="s">
        <v>33</v>
      </c>
      <c r="C15" s="52" t="s">
        <v>26</v>
      </c>
      <c r="D15" s="52">
        <v>0</v>
      </c>
      <c r="E15" s="52"/>
      <c r="F15" s="55" t="s">
        <v>74</v>
      </c>
      <c r="G15" s="54">
        <v>402.78</v>
      </c>
      <c r="H15"/>
      <c r="J15" s="17">
        <v>52487983</v>
      </c>
      <c r="L15" s="3" t="s">
        <v>30</v>
      </c>
      <c r="M15" s="4">
        <v>402.78</v>
      </c>
      <c r="N15" s="5">
        <v>402.78</v>
      </c>
      <c r="O15" s="5">
        <v>402.79</v>
      </c>
      <c r="P15" s="5"/>
      <c r="Q15" s="38">
        <v>402.78</v>
      </c>
      <c r="R15" s="4">
        <v>402.78</v>
      </c>
      <c r="S15" s="10"/>
      <c r="T15" s="10"/>
      <c r="U15" s="5">
        <f t="shared" si="0"/>
        <v>2013.9099999999999</v>
      </c>
    </row>
    <row r="16" spans="1:21" x14ac:dyDescent="0.2">
      <c r="A16" s="52" t="s">
        <v>30</v>
      </c>
      <c r="B16" s="52" t="s">
        <v>35</v>
      </c>
      <c r="C16" s="52" t="s">
        <v>26</v>
      </c>
      <c r="D16" s="52">
        <v>13</v>
      </c>
      <c r="E16" s="52"/>
      <c r="F16" s="55" t="s">
        <v>74</v>
      </c>
      <c r="G16" s="54">
        <v>340.52</v>
      </c>
      <c r="H16"/>
      <c r="J16" s="17">
        <v>14959139</v>
      </c>
      <c r="L16" s="3" t="s">
        <v>30</v>
      </c>
      <c r="M16" s="4">
        <v>662.65</v>
      </c>
      <c r="N16" s="5">
        <v>615.52</v>
      </c>
      <c r="O16" s="5">
        <v>238.38</v>
      </c>
      <c r="P16" s="5"/>
      <c r="Q16" s="38">
        <v>238.38</v>
      </c>
      <c r="R16" s="4">
        <v>340.52</v>
      </c>
      <c r="S16" s="10"/>
      <c r="T16" s="10"/>
      <c r="U16" s="5">
        <f t="shared" si="0"/>
        <v>2095.4500000000003</v>
      </c>
    </row>
    <row r="17" spans="1:21" x14ac:dyDescent="0.2">
      <c r="A17" s="52" t="s">
        <v>30</v>
      </c>
      <c r="B17" s="52" t="s">
        <v>36</v>
      </c>
      <c r="C17" s="52" t="s">
        <v>26</v>
      </c>
      <c r="D17" s="52"/>
      <c r="E17" s="52"/>
      <c r="F17" s="55" t="s">
        <v>74</v>
      </c>
      <c r="G17" s="54">
        <v>12158.22</v>
      </c>
      <c r="H17"/>
      <c r="J17" s="17">
        <v>60612536</v>
      </c>
      <c r="K17" s="1"/>
      <c r="L17" s="3" t="s">
        <v>30</v>
      </c>
      <c r="M17" s="4">
        <v>25336.22</v>
      </c>
      <c r="N17" s="4"/>
      <c r="O17" s="5">
        <v>411</v>
      </c>
      <c r="P17" s="5"/>
      <c r="Q17" s="38">
        <v>591.71</v>
      </c>
      <c r="R17" s="4">
        <v>12158.22</v>
      </c>
      <c r="S17" s="10"/>
      <c r="T17" s="10"/>
      <c r="U17" s="5">
        <f t="shared" si="0"/>
        <v>38497.15</v>
      </c>
    </row>
    <row r="18" spans="1:21" x14ac:dyDescent="0.2">
      <c r="A18" s="52" t="s">
        <v>30</v>
      </c>
      <c r="B18" s="52" t="s">
        <v>46</v>
      </c>
      <c r="C18" s="52" t="s">
        <v>26</v>
      </c>
      <c r="D18" s="52">
        <v>2</v>
      </c>
      <c r="E18" s="52"/>
      <c r="F18" s="55" t="s">
        <v>74</v>
      </c>
      <c r="G18" s="54">
        <v>246.6</v>
      </c>
      <c r="H18"/>
      <c r="J18" s="17">
        <v>194781</v>
      </c>
      <c r="K18" s="1"/>
      <c r="L18" s="3" t="s">
        <v>30</v>
      </c>
      <c r="M18" s="4">
        <v>2482.37</v>
      </c>
      <c r="N18" s="4">
        <v>2721.48</v>
      </c>
      <c r="O18" s="5">
        <v>270.17</v>
      </c>
      <c r="P18" s="5"/>
      <c r="Q18" s="38">
        <v>246.6</v>
      </c>
      <c r="R18" s="4">
        <v>246.6</v>
      </c>
      <c r="S18" s="10"/>
      <c r="T18" s="10"/>
      <c r="U18" s="5">
        <f t="shared" si="0"/>
        <v>5967.2200000000012</v>
      </c>
    </row>
    <row r="19" spans="1:21" x14ac:dyDescent="0.2">
      <c r="A19" s="52"/>
      <c r="B19" s="52" t="s">
        <v>37</v>
      </c>
      <c r="C19" s="52"/>
      <c r="D19" s="52"/>
      <c r="E19" s="52"/>
      <c r="F19" s="13"/>
      <c r="G19" s="52"/>
      <c r="H19"/>
      <c r="M19" s="4"/>
      <c r="N19" s="5"/>
      <c r="O19" s="5"/>
      <c r="P19" s="5"/>
      <c r="Q19"/>
      <c r="R19" s="5"/>
      <c r="S19" s="5"/>
      <c r="T19" s="5"/>
      <c r="U19" s="5">
        <f t="shared" si="0"/>
        <v>0</v>
      </c>
    </row>
    <row r="20" spans="1:21" x14ac:dyDescent="0.2">
      <c r="A20" s="52" t="s">
        <v>38</v>
      </c>
      <c r="B20" s="52" t="s">
        <v>39</v>
      </c>
      <c r="C20" s="52" t="s">
        <v>26</v>
      </c>
      <c r="D20" s="52">
        <v>218</v>
      </c>
      <c r="E20" s="52"/>
      <c r="F20" s="55" t="s">
        <v>75</v>
      </c>
      <c r="G20" s="54">
        <v>1774.54</v>
      </c>
      <c r="H20"/>
      <c r="J20" s="17">
        <v>1385065</v>
      </c>
      <c r="L20" s="3" t="s">
        <v>38</v>
      </c>
      <c r="M20" s="4">
        <v>6490.41</v>
      </c>
      <c r="N20" s="5">
        <v>4485.2</v>
      </c>
      <c r="O20" s="5">
        <v>3314.5</v>
      </c>
      <c r="P20" s="5">
        <v>1397.4</v>
      </c>
      <c r="Q20" s="38">
        <v>1397.4</v>
      </c>
      <c r="R20" s="5">
        <v>1774.54</v>
      </c>
      <c r="S20" s="5"/>
      <c r="T20" s="5"/>
      <c r="U20" s="5">
        <f t="shared" si="0"/>
        <v>18859.45</v>
      </c>
    </row>
    <row r="21" spans="1:21" x14ac:dyDescent="0.2">
      <c r="A21" s="34"/>
      <c r="B21" s="34"/>
      <c r="C21" s="34"/>
      <c r="D21" s="34"/>
      <c r="E21" s="34"/>
      <c r="F21" s="34"/>
      <c r="G21" s="34"/>
      <c r="H21" s="34"/>
      <c r="L21" s="9" t="s">
        <v>16</v>
      </c>
      <c r="M21" s="8">
        <f t="shared" ref="M21:S21" si="1">SUM(M12:M20)</f>
        <v>62473.479999999996</v>
      </c>
      <c r="N21" s="8">
        <f>SUM(N12:N20)</f>
        <v>26915.850000000002</v>
      </c>
      <c r="O21" s="8">
        <f t="shared" si="1"/>
        <v>13825.77</v>
      </c>
      <c r="P21" s="8">
        <f t="shared" si="1"/>
        <v>1397.4</v>
      </c>
      <c r="Q21" s="8">
        <f t="shared" si="1"/>
        <v>14086.829999999998</v>
      </c>
      <c r="R21" s="8">
        <f>SUM(R12:R20)</f>
        <v>37703.189999999995</v>
      </c>
      <c r="S21" s="8">
        <f t="shared" si="1"/>
        <v>0</v>
      </c>
      <c r="T21" s="8"/>
      <c r="U21" s="8">
        <f>SUM(U12:U20)</f>
        <v>156402.52000000002</v>
      </c>
    </row>
    <row r="22" spans="1:21" ht="16.5" thickBot="1" x14ac:dyDescent="0.3">
      <c r="A22" s="35"/>
      <c r="B22" s="35"/>
      <c r="C22" s="35"/>
      <c r="D22" s="35"/>
      <c r="E22" s="35"/>
      <c r="F22" s="47" t="s">
        <v>16</v>
      </c>
      <c r="G22" s="48">
        <f>SUM(G12:G21)</f>
        <v>37703.189999999995</v>
      </c>
      <c r="H22" s="35" t="s">
        <v>40</v>
      </c>
    </row>
    <row r="23" spans="1:21" ht="13.5" thickTop="1" x14ac:dyDescent="0.2">
      <c r="G23" s="46"/>
      <c r="M23" s="14"/>
    </row>
    <row r="24" spans="1:21" x14ac:dyDescent="0.2">
      <c r="G24" s="46"/>
      <c r="M24" s="14"/>
    </row>
    <row r="25" spans="1:21" ht="13.5" thickBot="1" x14ac:dyDescent="0.25">
      <c r="A25" s="35" t="s">
        <v>40</v>
      </c>
      <c r="E25" s="45">
        <v>2626.42</v>
      </c>
    </row>
    <row r="26" spans="1:21" ht="13.5" thickTop="1" x14ac:dyDescent="0.2">
      <c r="A26" s="15"/>
    </row>
    <row r="27" spans="1:21" ht="13.5" thickBot="1" x14ac:dyDescent="0.25">
      <c r="A27" s="3" t="s">
        <v>40</v>
      </c>
      <c r="E27" s="56">
        <f>G13+G14+G15+G16+G17+G18</f>
        <v>33302.229999999996</v>
      </c>
    </row>
    <row r="28" spans="1:21" ht="13.5" thickTop="1" x14ac:dyDescent="0.2"/>
    <row r="30" spans="1:21" ht="13.5" thickBot="1" x14ac:dyDescent="0.25">
      <c r="A30" s="3" t="s">
        <v>40</v>
      </c>
      <c r="E30" s="57">
        <v>1774.54</v>
      </c>
    </row>
    <row r="31" spans="1:21" ht="13.5" thickTop="1" x14ac:dyDescent="0.2"/>
  </sheetData>
  <mergeCells count="1">
    <mergeCell ref="P10:Q10"/>
  </mergeCells>
  <printOptions gridLines="1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workbookViewId="0">
      <selection activeCell="R12" sqref="R12"/>
    </sheetView>
  </sheetViews>
  <sheetFormatPr defaultColWidth="9.140625" defaultRowHeight="12.75" x14ac:dyDescent="0.2"/>
  <cols>
    <col min="1" max="1" width="12.140625" style="3" customWidth="1"/>
    <col min="2" max="3" width="12.7109375" style="3" customWidth="1"/>
    <col min="4" max="4" width="13.7109375" style="3" customWidth="1"/>
    <col min="5" max="5" width="10.85546875" style="3" customWidth="1"/>
    <col min="6" max="6" width="17.7109375" style="3" customWidth="1"/>
    <col min="7" max="7" width="12.28515625" style="3" bestFit="1" customWidth="1"/>
    <col min="8" max="8" width="33.85546875" style="3" customWidth="1"/>
    <col min="9" max="9" width="5.7109375" style="3" customWidth="1"/>
    <col min="10" max="10" width="9.28515625" style="3" customWidth="1"/>
    <col min="11" max="11" width="9.140625" style="3"/>
    <col min="12" max="12" width="22.85546875" style="3" customWidth="1"/>
    <col min="13" max="13" width="10.28515625" style="3" bestFit="1" customWidth="1"/>
    <col min="14" max="14" width="10.42578125" style="3" customWidth="1"/>
    <col min="15" max="15" width="10.28515625" style="3" bestFit="1" customWidth="1"/>
    <col min="16" max="16" width="11.140625" style="3" customWidth="1"/>
    <col min="17" max="18" width="10.28515625" style="3" bestFit="1" customWidth="1"/>
    <col min="19" max="19" width="9.7109375" style="3" hidden="1" customWidth="1"/>
    <col min="20" max="20" width="11.28515625" style="3" bestFit="1" customWidth="1"/>
    <col min="21" max="16384" width="9.140625" style="3"/>
  </cols>
  <sheetData>
    <row r="1" spans="1:20" x14ac:dyDescent="0.2">
      <c r="A1" s="15" t="s">
        <v>0</v>
      </c>
      <c r="B1" s="15"/>
      <c r="C1" s="15"/>
      <c r="D1" s="15"/>
      <c r="E1" s="15"/>
      <c r="F1" s="15"/>
      <c r="G1" s="15"/>
      <c r="L1" s="3" t="s">
        <v>0</v>
      </c>
    </row>
    <row r="2" spans="1:20" x14ac:dyDescent="0.2">
      <c r="A2" s="15" t="s">
        <v>1</v>
      </c>
      <c r="B2" s="15"/>
      <c r="C2" s="15"/>
      <c r="D2" s="15"/>
      <c r="E2" s="15"/>
      <c r="F2" s="15"/>
      <c r="G2" s="15"/>
      <c r="L2" s="3" t="s">
        <v>1</v>
      </c>
    </row>
    <row r="3" spans="1:20" x14ac:dyDescent="0.2">
      <c r="A3" s="15" t="s">
        <v>2</v>
      </c>
      <c r="B3" s="15"/>
      <c r="C3" s="15"/>
      <c r="D3" s="15"/>
      <c r="E3" s="15"/>
      <c r="F3" s="15" t="s">
        <v>47</v>
      </c>
      <c r="G3" s="15"/>
      <c r="L3" s="3" t="s">
        <v>2</v>
      </c>
      <c r="O3" s="3" t="str">
        <f>F3</f>
        <v>2018-2019</v>
      </c>
    </row>
    <row r="4" spans="1:20" x14ac:dyDescent="0.2">
      <c r="A4" s="15" t="s">
        <v>3</v>
      </c>
      <c r="B4" s="15"/>
      <c r="C4" s="15"/>
      <c r="D4" s="15"/>
      <c r="E4" s="15"/>
      <c r="F4" s="15" t="s">
        <v>65</v>
      </c>
      <c r="G4" s="15"/>
      <c r="L4" s="3" t="s">
        <v>3</v>
      </c>
    </row>
    <row r="5" spans="1:20" x14ac:dyDescent="0.2">
      <c r="A5" s="41">
        <f ca="1">TODAY()</f>
        <v>43972</v>
      </c>
      <c r="B5" s="15"/>
      <c r="C5" s="15"/>
      <c r="D5" s="15"/>
      <c r="E5" s="15"/>
      <c r="F5" s="42" t="s">
        <v>51</v>
      </c>
      <c r="G5" s="15">
        <v>190967</v>
      </c>
      <c r="L5" s="12">
        <f ca="1">TODAY()</f>
        <v>43972</v>
      </c>
    </row>
    <row r="6" spans="1:20" x14ac:dyDescent="0.2">
      <c r="A6" s="15"/>
      <c r="B6" s="15"/>
      <c r="C6" s="15"/>
      <c r="D6" s="15"/>
      <c r="E6" s="15"/>
      <c r="F6" s="15"/>
      <c r="G6" s="15"/>
    </row>
    <row r="7" spans="1:20" x14ac:dyDescent="0.2">
      <c r="A7" s="15" t="s">
        <v>5</v>
      </c>
      <c r="B7" s="15"/>
      <c r="C7" s="15"/>
      <c r="D7" s="15"/>
      <c r="E7" s="15"/>
      <c r="F7" s="15" t="s">
        <v>6</v>
      </c>
      <c r="G7" s="15"/>
    </row>
    <row r="8" spans="1:20" x14ac:dyDescent="0.2">
      <c r="A8" s="15" t="s">
        <v>7</v>
      </c>
      <c r="B8" s="15"/>
      <c r="C8" s="15"/>
      <c r="D8" s="15"/>
      <c r="E8" s="15"/>
      <c r="F8" s="15" t="s">
        <v>8</v>
      </c>
      <c r="G8" s="15"/>
    </row>
    <row r="9" spans="1:20" x14ac:dyDescent="0.2">
      <c r="A9" s="15" t="s">
        <v>9</v>
      </c>
      <c r="B9" s="15"/>
      <c r="C9" s="15"/>
      <c r="D9" s="15"/>
      <c r="E9" s="15"/>
      <c r="F9" s="15" t="s">
        <v>10</v>
      </c>
      <c r="G9" s="15"/>
    </row>
    <row r="11" spans="1:20" x14ac:dyDescent="0.2">
      <c r="A11" t="s">
        <v>11</v>
      </c>
      <c r="B11" t="s">
        <v>12</v>
      </c>
      <c r="C11" t="s">
        <v>13</v>
      </c>
      <c r="D11" t="s">
        <v>44</v>
      </c>
      <c r="E11" t="s">
        <v>14</v>
      </c>
      <c r="F11" t="s">
        <v>15</v>
      </c>
      <c r="G11" t="s">
        <v>16</v>
      </c>
      <c r="H11" t="s">
        <v>17</v>
      </c>
      <c r="J11" s="1" t="s">
        <v>45</v>
      </c>
      <c r="L11" s="2" t="s">
        <v>11</v>
      </c>
      <c r="M11" s="9" t="s">
        <v>4</v>
      </c>
      <c r="N11" s="9" t="s">
        <v>18</v>
      </c>
      <c r="O11" s="9" t="s">
        <v>19</v>
      </c>
      <c r="P11" s="9" t="s">
        <v>20</v>
      </c>
      <c r="Q11" s="9" t="s">
        <v>21</v>
      </c>
      <c r="R11" s="9" t="s">
        <v>22</v>
      </c>
      <c r="S11" s="9" t="s">
        <v>23</v>
      </c>
      <c r="T11" s="9" t="s">
        <v>16</v>
      </c>
    </row>
    <row r="12" spans="1:20" x14ac:dyDescent="0.2">
      <c r="A12" t="s">
        <v>24</v>
      </c>
      <c r="B12" t="s">
        <v>25</v>
      </c>
      <c r="C12" t="s">
        <v>26</v>
      </c>
      <c r="D12">
        <v>342</v>
      </c>
      <c r="E12"/>
      <c r="F12" s="15" t="s">
        <v>66</v>
      </c>
      <c r="G12" s="39">
        <v>2923.16</v>
      </c>
      <c r="H12"/>
      <c r="J12" s="17">
        <v>14928814</v>
      </c>
      <c r="L12" s="3" t="s">
        <v>27</v>
      </c>
      <c r="M12" s="4">
        <v>3702.68</v>
      </c>
      <c r="N12" s="5">
        <v>3990.72</v>
      </c>
      <c r="O12" s="4">
        <v>2900.65</v>
      </c>
      <c r="P12" s="5"/>
      <c r="Q12" s="38">
        <v>2923.16</v>
      </c>
      <c r="R12" s="10"/>
      <c r="S12" s="10"/>
      <c r="T12" s="5">
        <f>SUM(L12:S12)</f>
        <v>13517.21</v>
      </c>
    </row>
    <row r="13" spans="1:20" x14ac:dyDescent="0.2">
      <c r="A13" s="30" t="s">
        <v>28</v>
      </c>
      <c r="B13" s="30" t="s">
        <v>29</v>
      </c>
      <c r="C13" s="30" t="s">
        <v>26</v>
      </c>
      <c r="D13" s="30">
        <v>230</v>
      </c>
      <c r="E13" s="30"/>
      <c r="F13" s="43" t="s">
        <v>67</v>
      </c>
      <c r="G13" s="44">
        <v>1916.06</v>
      </c>
      <c r="H13"/>
      <c r="J13" s="17">
        <v>60104900</v>
      </c>
      <c r="L13" s="3" t="s">
        <v>28</v>
      </c>
      <c r="M13" s="4">
        <v>3585.77</v>
      </c>
      <c r="N13" s="5">
        <v>2335.88</v>
      </c>
      <c r="O13" s="5">
        <v>1837.56</v>
      </c>
      <c r="P13" s="5"/>
      <c r="Q13" s="38">
        <v>1916.06</v>
      </c>
      <c r="R13" s="4"/>
      <c r="S13" s="10"/>
      <c r="T13" s="5">
        <f>SUM(L13:S13)</f>
        <v>9675.2699999999986</v>
      </c>
    </row>
    <row r="14" spans="1:20" x14ac:dyDescent="0.2">
      <c r="A14" s="30" t="s">
        <v>30</v>
      </c>
      <c r="B14" s="30" t="s">
        <v>31</v>
      </c>
      <c r="C14" s="30" t="s">
        <v>26</v>
      </c>
      <c r="D14" s="30">
        <v>533</v>
      </c>
      <c r="E14" s="30"/>
      <c r="F14" s="30" t="s">
        <v>68</v>
      </c>
      <c r="G14" s="44">
        <v>6370.74</v>
      </c>
      <c r="H14"/>
      <c r="J14" s="17">
        <v>7165751</v>
      </c>
      <c r="L14" s="3" t="s">
        <v>30</v>
      </c>
      <c r="M14" s="4">
        <v>19810.599999999999</v>
      </c>
      <c r="N14" s="5">
        <v>12364.27</v>
      </c>
      <c r="O14" s="5">
        <v>4450.72</v>
      </c>
      <c r="P14" s="5"/>
      <c r="Q14" s="38">
        <v>6370.74</v>
      </c>
      <c r="R14" s="4"/>
      <c r="S14" s="10"/>
      <c r="T14" s="5">
        <f t="shared" ref="T14:T20" si="0">SUM(L14:S14)</f>
        <v>42996.329999999994</v>
      </c>
    </row>
    <row r="15" spans="1:20" x14ac:dyDescent="0.2">
      <c r="A15" s="30" t="s">
        <v>30</v>
      </c>
      <c r="B15" s="30" t="s">
        <v>33</v>
      </c>
      <c r="C15" s="30" t="s">
        <v>26</v>
      </c>
      <c r="D15" s="30">
        <v>0</v>
      </c>
      <c r="E15" s="30">
        <v>0</v>
      </c>
      <c r="F15" s="43" t="s">
        <v>67</v>
      </c>
      <c r="G15" s="44">
        <v>402.78</v>
      </c>
      <c r="H15"/>
      <c r="J15" s="17">
        <v>52487983</v>
      </c>
      <c r="L15" s="3" t="s">
        <v>30</v>
      </c>
      <c r="M15" s="4">
        <v>402.78</v>
      </c>
      <c r="N15" s="5">
        <v>402.78</v>
      </c>
      <c r="O15" s="5">
        <v>402.79</v>
      </c>
      <c r="P15" s="5"/>
      <c r="Q15" s="38">
        <v>402.78</v>
      </c>
      <c r="R15" s="4"/>
      <c r="S15" s="10"/>
      <c r="T15" s="5">
        <f t="shared" si="0"/>
        <v>1611.1299999999999</v>
      </c>
    </row>
    <row r="16" spans="1:20" x14ac:dyDescent="0.2">
      <c r="A16" s="30" t="s">
        <v>30</v>
      </c>
      <c r="B16" s="30" t="s">
        <v>35</v>
      </c>
      <c r="C16" s="30" t="s">
        <v>26</v>
      </c>
      <c r="D16" s="30">
        <v>0</v>
      </c>
      <c r="E16" s="30"/>
      <c r="F16" s="43" t="s">
        <v>67</v>
      </c>
      <c r="G16" s="44">
        <v>238.38</v>
      </c>
      <c r="H16"/>
      <c r="J16" s="17">
        <v>14959139</v>
      </c>
      <c r="L16" s="3" t="s">
        <v>30</v>
      </c>
      <c r="M16" s="4">
        <v>662.65</v>
      </c>
      <c r="N16" s="5">
        <v>615.52</v>
      </c>
      <c r="O16" s="5">
        <v>238.38</v>
      </c>
      <c r="P16" s="5"/>
      <c r="Q16" s="38">
        <v>238.38</v>
      </c>
      <c r="R16" s="4"/>
      <c r="S16" s="10"/>
      <c r="T16" s="5">
        <f t="shared" si="0"/>
        <v>1754.9300000000003</v>
      </c>
    </row>
    <row r="17" spans="1:20" x14ac:dyDescent="0.2">
      <c r="A17" s="30" t="s">
        <v>30</v>
      </c>
      <c r="B17" s="30" t="s">
        <v>36</v>
      </c>
      <c r="C17" s="30" t="s">
        <v>26</v>
      </c>
      <c r="D17" s="30">
        <v>73</v>
      </c>
      <c r="E17" s="30"/>
      <c r="F17" s="43" t="s">
        <v>67</v>
      </c>
      <c r="G17" s="44">
        <v>591.71</v>
      </c>
      <c r="H17"/>
      <c r="J17" s="17">
        <v>60612536</v>
      </c>
      <c r="K17" s="1"/>
      <c r="L17" s="3" t="s">
        <v>30</v>
      </c>
      <c r="M17" s="4">
        <v>25336.22</v>
      </c>
      <c r="N17" s="4"/>
      <c r="O17" s="5">
        <v>411</v>
      </c>
      <c r="P17" s="5"/>
      <c r="Q17" s="38">
        <v>591.71</v>
      </c>
      <c r="R17" s="4"/>
      <c r="S17" s="10"/>
      <c r="T17" s="5">
        <f t="shared" si="0"/>
        <v>26338.93</v>
      </c>
    </row>
    <row r="18" spans="1:20" x14ac:dyDescent="0.2">
      <c r="A18" s="30" t="s">
        <v>30</v>
      </c>
      <c r="B18" s="30" t="s">
        <v>46</v>
      </c>
      <c r="C18" s="30" t="s">
        <v>26</v>
      </c>
      <c r="D18" s="30">
        <v>1</v>
      </c>
      <c r="E18" s="30"/>
      <c r="F18" s="43" t="s">
        <v>67</v>
      </c>
      <c r="G18" s="44">
        <v>246.6</v>
      </c>
      <c r="H18"/>
      <c r="J18" s="17">
        <v>194781</v>
      </c>
      <c r="K18" s="1"/>
      <c r="L18" s="3" t="s">
        <v>30</v>
      </c>
      <c r="M18" s="4">
        <v>2482.37</v>
      </c>
      <c r="N18" s="4">
        <v>2721.48</v>
      </c>
      <c r="O18" s="5">
        <v>270.17</v>
      </c>
      <c r="P18" s="5"/>
      <c r="Q18" s="38">
        <v>246.6</v>
      </c>
      <c r="R18" s="4"/>
      <c r="S18" s="10"/>
      <c r="T18" s="5">
        <f t="shared" si="0"/>
        <v>5720.6200000000008</v>
      </c>
    </row>
    <row r="19" spans="1:20" x14ac:dyDescent="0.2">
      <c r="A19"/>
      <c r="B19" t="s">
        <v>37</v>
      </c>
      <c r="C19"/>
      <c r="D19"/>
      <c r="E19"/>
      <c r="G19"/>
      <c r="H19"/>
      <c r="M19" s="4"/>
      <c r="N19" s="5"/>
      <c r="O19" s="5"/>
      <c r="P19" s="5"/>
      <c r="Q19"/>
      <c r="R19" s="5"/>
      <c r="S19" s="5"/>
      <c r="T19" s="5">
        <f t="shared" si="0"/>
        <v>0</v>
      </c>
    </row>
    <row r="20" spans="1:20" x14ac:dyDescent="0.2">
      <c r="A20" t="s">
        <v>38</v>
      </c>
      <c r="B20" t="s">
        <v>39</v>
      </c>
      <c r="C20" t="s">
        <v>26</v>
      </c>
      <c r="D20">
        <v>67</v>
      </c>
      <c r="E20"/>
      <c r="F20" s="43" t="s">
        <v>69</v>
      </c>
      <c r="G20" s="38">
        <v>1397.4</v>
      </c>
      <c r="H20"/>
      <c r="J20" s="17">
        <v>1385065</v>
      </c>
      <c r="L20" s="3" t="s">
        <v>38</v>
      </c>
      <c r="M20" s="4">
        <v>6490.41</v>
      </c>
      <c r="N20" s="5">
        <v>4485.2</v>
      </c>
      <c r="O20" s="5">
        <v>3314.5</v>
      </c>
      <c r="P20" s="5">
        <v>1397.4</v>
      </c>
      <c r="Q20" s="38">
        <v>1397.4</v>
      </c>
      <c r="R20" s="16"/>
      <c r="S20" s="5"/>
      <c r="T20" s="5">
        <f t="shared" si="0"/>
        <v>17084.91</v>
      </c>
    </row>
    <row r="21" spans="1:20" x14ac:dyDescent="0.2">
      <c r="A21" s="34"/>
      <c r="B21" s="34"/>
      <c r="C21" s="34"/>
      <c r="D21" s="34"/>
      <c r="E21" s="34"/>
      <c r="F21" s="34"/>
      <c r="G21" s="34"/>
      <c r="H21" s="34"/>
      <c r="L21" s="9" t="s">
        <v>16</v>
      </c>
      <c r="M21" s="8">
        <f t="shared" ref="M21:S21" si="1">SUM(M12:M20)</f>
        <v>62473.479999999996</v>
      </c>
      <c r="N21" s="8">
        <f>SUM(N12:N20)</f>
        <v>26915.850000000002</v>
      </c>
      <c r="O21" s="8">
        <f t="shared" si="1"/>
        <v>13825.77</v>
      </c>
      <c r="P21" s="8">
        <f t="shared" si="1"/>
        <v>1397.4</v>
      </c>
      <c r="Q21" s="8">
        <f t="shared" si="1"/>
        <v>14086.829999999998</v>
      </c>
      <c r="R21" s="8">
        <f t="shared" si="1"/>
        <v>0</v>
      </c>
      <c r="S21" s="8">
        <f t="shared" si="1"/>
        <v>0</v>
      </c>
      <c r="T21" s="8">
        <f>SUM(T12:T20)</f>
        <v>118699.32999999999</v>
      </c>
    </row>
    <row r="22" spans="1:20" ht="16.5" thickBot="1" x14ac:dyDescent="0.3">
      <c r="A22" s="35"/>
      <c r="B22" s="35"/>
      <c r="C22" s="35"/>
      <c r="D22" s="35"/>
      <c r="E22" s="35"/>
      <c r="F22" s="47" t="s">
        <v>16</v>
      </c>
      <c r="G22" s="48">
        <f>SUM(G12:G21)</f>
        <v>14086.829999999998</v>
      </c>
      <c r="H22" s="35" t="s">
        <v>40</v>
      </c>
    </row>
    <row r="23" spans="1:20" ht="13.5" thickTop="1" x14ac:dyDescent="0.2">
      <c r="G23" s="46"/>
      <c r="M23" s="14"/>
    </row>
    <row r="24" spans="1:20" ht="13.5" thickBot="1" x14ac:dyDescent="0.25">
      <c r="A24" s="35" t="s">
        <v>40</v>
      </c>
      <c r="E24" s="40">
        <f>G12</f>
        <v>2923.16</v>
      </c>
      <c r="G24" s="46"/>
      <c r="M24" s="14"/>
    </row>
    <row r="25" spans="1:20" ht="13.5" thickTop="1" x14ac:dyDescent="0.2">
      <c r="G25" s="46"/>
      <c r="M25" s="14"/>
    </row>
    <row r="26" spans="1:20" ht="13.5" thickBot="1" x14ac:dyDescent="0.25">
      <c r="A26" s="35" t="s">
        <v>40</v>
      </c>
      <c r="E26" s="45">
        <f>G13+G15+G16+G17+G18</f>
        <v>3395.53</v>
      </c>
    </row>
    <row r="27" spans="1:20" ht="13.5" thickTop="1" x14ac:dyDescent="0.2"/>
    <row r="28" spans="1:20" ht="13.5" thickBot="1" x14ac:dyDescent="0.25">
      <c r="A28" s="35" t="s">
        <v>40</v>
      </c>
      <c r="E28" s="45">
        <v>6370.74</v>
      </c>
    </row>
    <row r="29" spans="1:20" ht="13.5" thickTop="1" x14ac:dyDescent="0.2">
      <c r="J29" s="3">
        <v>0</v>
      </c>
    </row>
    <row r="30" spans="1:20" ht="13.5" thickBot="1" x14ac:dyDescent="0.25">
      <c r="A30" s="35" t="s">
        <v>40</v>
      </c>
      <c r="E30" s="45">
        <v>1397.4</v>
      </c>
      <c r="F30" s="40">
        <f>E24+E26+E28+E30</f>
        <v>14086.83</v>
      </c>
    </row>
    <row r="31" spans="1:20" ht="13.5" thickTop="1" x14ac:dyDescent="0.2">
      <c r="A31" s="15"/>
    </row>
    <row r="32" spans="1:20" x14ac:dyDescent="0.2">
      <c r="A32" s="15"/>
    </row>
    <row r="33" spans="1:1" x14ac:dyDescent="0.2">
      <c r="A33" s="15"/>
    </row>
  </sheetData>
  <printOptions gridLines="1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workbookViewId="0">
      <selection activeCell="H32" sqref="H32"/>
    </sheetView>
  </sheetViews>
  <sheetFormatPr defaultColWidth="9.140625" defaultRowHeight="12.75" x14ac:dyDescent="0.2"/>
  <cols>
    <col min="1" max="1" width="12.140625" style="3" customWidth="1"/>
    <col min="2" max="3" width="12.7109375" style="3" customWidth="1"/>
    <col min="4" max="4" width="13.7109375" style="3" customWidth="1"/>
    <col min="5" max="5" width="10.85546875" style="3" customWidth="1"/>
    <col min="6" max="6" width="17.7109375" style="3" customWidth="1"/>
    <col min="7" max="7" width="10.7109375" style="3" bestFit="1" customWidth="1"/>
    <col min="8" max="8" width="33.85546875" style="3" customWidth="1"/>
    <col min="9" max="9" width="5.7109375" style="3" customWidth="1"/>
    <col min="10" max="10" width="9.28515625" style="3" customWidth="1"/>
    <col min="11" max="11" width="9.140625" style="3"/>
    <col min="12" max="12" width="22.85546875" style="3" customWidth="1"/>
    <col min="13" max="13" width="10.28515625" style="3" bestFit="1" customWidth="1"/>
    <col min="14" max="14" width="10.42578125" style="3" customWidth="1"/>
    <col min="15" max="15" width="10.28515625" style="3" bestFit="1" customWidth="1"/>
    <col min="16" max="16" width="11.140625" style="3" customWidth="1"/>
    <col min="17" max="18" width="10.28515625" style="3" bestFit="1" customWidth="1"/>
    <col min="19" max="19" width="9.7109375" style="3" hidden="1" customWidth="1"/>
    <col min="20" max="20" width="11.28515625" style="3" bestFit="1" customWidth="1"/>
    <col min="21" max="16384" width="9.140625" style="3"/>
  </cols>
  <sheetData>
    <row r="1" spans="1:20" x14ac:dyDescent="0.2">
      <c r="A1" s="15" t="s">
        <v>0</v>
      </c>
      <c r="B1" s="15"/>
      <c r="C1" s="15"/>
      <c r="D1" s="15"/>
      <c r="E1" s="15"/>
      <c r="F1" s="15"/>
      <c r="G1" s="15"/>
      <c r="L1" s="3" t="s">
        <v>0</v>
      </c>
    </row>
    <row r="2" spans="1:20" x14ac:dyDescent="0.2">
      <c r="A2" s="15" t="s">
        <v>1</v>
      </c>
      <c r="B2" s="15"/>
      <c r="C2" s="15"/>
      <c r="D2" s="15"/>
      <c r="E2" s="15"/>
      <c r="F2" s="15"/>
      <c r="G2" s="15"/>
      <c r="L2" s="3" t="s">
        <v>1</v>
      </c>
    </row>
    <row r="3" spans="1:20" x14ac:dyDescent="0.2">
      <c r="A3" s="15" t="s">
        <v>2</v>
      </c>
      <c r="B3" s="15"/>
      <c r="C3" s="15"/>
      <c r="D3" s="15"/>
      <c r="E3" s="15"/>
      <c r="F3" s="15" t="s">
        <v>47</v>
      </c>
      <c r="G3" s="15"/>
      <c r="L3" s="3" t="s">
        <v>2</v>
      </c>
      <c r="O3" s="3" t="str">
        <f>F3</f>
        <v>2018-2019</v>
      </c>
    </row>
    <row r="4" spans="1:20" x14ac:dyDescent="0.2">
      <c r="A4" s="15" t="s">
        <v>3</v>
      </c>
      <c r="B4" s="15"/>
      <c r="C4" s="15"/>
      <c r="D4" s="15"/>
      <c r="E4" s="15"/>
      <c r="F4" s="15" t="s">
        <v>61</v>
      </c>
      <c r="G4" s="15"/>
      <c r="L4" s="3" t="s">
        <v>3</v>
      </c>
    </row>
    <row r="5" spans="1:20" x14ac:dyDescent="0.2">
      <c r="A5" s="41">
        <f ca="1">TODAY()</f>
        <v>43972</v>
      </c>
      <c r="B5" s="15"/>
      <c r="C5" s="15"/>
      <c r="D5" s="15"/>
      <c r="E5" s="15"/>
      <c r="F5" s="42" t="s">
        <v>51</v>
      </c>
      <c r="G5" s="15">
        <v>190967</v>
      </c>
      <c r="L5" s="12">
        <f ca="1">TODAY()</f>
        <v>43972</v>
      </c>
    </row>
    <row r="6" spans="1:20" x14ac:dyDescent="0.2">
      <c r="A6" s="15"/>
      <c r="B6" s="15"/>
      <c r="C6" s="15"/>
      <c r="D6" s="15"/>
      <c r="E6" s="15"/>
      <c r="F6" s="15"/>
      <c r="G6" s="15"/>
    </row>
    <row r="7" spans="1:20" x14ac:dyDescent="0.2">
      <c r="A7" s="15" t="s">
        <v>5</v>
      </c>
      <c r="B7" s="15"/>
      <c r="C7" s="15"/>
      <c r="D7" s="15"/>
      <c r="E7" s="15"/>
      <c r="F7" s="15" t="s">
        <v>6</v>
      </c>
      <c r="G7" s="15"/>
    </row>
    <row r="8" spans="1:20" x14ac:dyDescent="0.2">
      <c r="A8" s="15" t="s">
        <v>7</v>
      </c>
      <c r="B8" s="15"/>
      <c r="C8" s="15"/>
      <c r="D8" s="15"/>
      <c r="E8" s="15"/>
      <c r="F8" s="15" t="s">
        <v>8</v>
      </c>
      <c r="G8" s="15"/>
    </row>
    <row r="9" spans="1:20" x14ac:dyDescent="0.2">
      <c r="A9" s="15" t="s">
        <v>9</v>
      </c>
      <c r="B9" s="15"/>
      <c r="C9" s="15"/>
      <c r="D9" s="15"/>
      <c r="E9" s="15"/>
      <c r="F9" s="15" t="s">
        <v>10</v>
      </c>
      <c r="G9" s="15"/>
    </row>
    <row r="11" spans="1:20" x14ac:dyDescent="0.2">
      <c r="A11" t="s">
        <v>11</v>
      </c>
      <c r="B11" t="s">
        <v>12</v>
      </c>
      <c r="C11" t="s">
        <v>13</v>
      </c>
      <c r="D11" t="s">
        <v>44</v>
      </c>
      <c r="E11" t="s">
        <v>14</v>
      </c>
      <c r="F11" t="s">
        <v>15</v>
      </c>
      <c r="G11" t="s">
        <v>16</v>
      </c>
      <c r="H11" t="s">
        <v>17</v>
      </c>
      <c r="J11" s="1" t="s">
        <v>45</v>
      </c>
      <c r="L11" s="2" t="s">
        <v>11</v>
      </c>
      <c r="M11" s="9" t="s">
        <v>4</v>
      </c>
      <c r="N11" s="9" t="s">
        <v>18</v>
      </c>
      <c r="O11" s="9" t="s">
        <v>19</v>
      </c>
      <c r="P11" s="9" t="s">
        <v>20</v>
      </c>
      <c r="Q11" s="9" t="s">
        <v>21</v>
      </c>
      <c r="R11" s="9" t="s">
        <v>22</v>
      </c>
      <c r="S11" s="9" t="s">
        <v>23</v>
      </c>
      <c r="T11" s="9" t="s">
        <v>16</v>
      </c>
    </row>
    <row r="12" spans="1:20" x14ac:dyDescent="0.2">
      <c r="A12" t="s">
        <v>24</v>
      </c>
      <c r="B12" t="s">
        <v>25</v>
      </c>
      <c r="C12" t="s">
        <v>26</v>
      </c>
      <c r="D12"/>
      <c r="E12"/>
      <c r="G12"/>
      <c r="H12"/>
      <c r="J12" s="17">
        <v>14928814</v>
      </c>
      <c r="L12" s="3" t="s">
        <v>27</v>
      </c>
      <c r="M12" s="4">
        <v>3702.68</v>
      </c>
      <c r="N12" s="5">
        <v>3990.72</v>
      </c>
      <c r="O12" s="4">
        <v>2900.65</v>
      </c>
      <c r="P12" s="5"/>
      <c r="Q12" s="5"/>
      <c r="R12" s="10"/>
      <c r="S12" s="10"/>
      <c r="T12" s="5">
        <f>SUM(L12:S12)</f>
        <v>10594.05</v>
      </c>
    </row>
    <row r="13" spans="1:20" x14ac:dyDescent="0.2">
      <c r="A13" t="s">
        <v>28</v>
      </c>
      <c r="B13" t="s">
        <v>29</v>
      </c>
      <c r="C13" t="s">
        <v>26</v>
      </c>
      <c r="D13"/>
      <c r="E13"/>
      <c r="F13"/>
      <c r="G13"/>
      <c r="H13"/>
      <c r="J13" s="17">
        <v>60104900</v>
      </c>
      <c r="L13" s="3" t="s">
        <v>28</v>
      </c>
      <c r="M13" s="4">
        <v>3585.77</v>
      </c>
      <c r="N13" s="5">
        <v>2335.88</v>
      </c>
      <c r="O13" s="5">
        <v>1837.56</v>
      </c>
      <c r="P13" s="5"/>
      <c r="Q13" s="5"/>
      <c r="R13" s="4"/>
      <c r="S13" s="10"/>
      <c r="T13" s="5">
        <f>SUM(L13:S13)</f>
        <v>7759.2099999999991</v>
      </c>
    </row>
    <row r="14" spans="1:20" x14ac:dyDescent="0.2">
      <c r="A14" t="s">
        <v>30</v>
      </c>
      <c r="B14" t="s">
        <v>31</v>
      </c>
      <c r="C14" t="s">
        <v>26</v>
      </c>
      <c r="D14"/>
      <c r="E14"/>
      <c r="F14"/>
      <c r="G14"/>
      <c r="H14"/>
      <c r="J14" s="17">
        <v>7165751</v>
      </c>
      <c r="L14" s="3" t="s">
        <v>30</v>
      </c>
      <c r="M14" s="4">
        <v>19810.599999999999</v>
      </c>
      <c r="N14" s="5">
        <v>12364.27</v>
      </c>
      <c r="O14" s="5">
        <v>4450.72</v>
      </c>
      <c r="P14" s="5"/>
      <c r="Q14" s="10"/>
      <c r="R14" s="4"/>
      <c r="S14" s="10"/>
      <c r="T14" s="5">
        <f t="shared" ref="T14:T20" si="0">SUM(L14:S14)</f>
        <v>36625.589999999997</v>
      </c>
    </row>
    <row r="15" spans="1:20" x14ac:dyDescent="0.2">
      <c r="A15" t="s">
        <v>30</v>
      </c>
      <c r="B15" t="s">
        <v>33</v>
      </c>
      <c r="C15" t="s">
        <v>26</v>
      </c>
      <c r="D15"/>
      <c r="E15"/>
      <c r="F15"/>
      <c r="G15"/>
      <c r="H15"/>
      <c r="J15" s="17">
        <v>52487983</v>
      </c>
      <c r="L15" s="3" t="s">
        <v>30</v>
      </c>
      <c r="M15" s="4">
        <v>402.78</v>
      </c>
      <c r="N15" s="5">
        <v>402.78</v>
      </c>
      <c r="O15" s="5">
        <v>402.79</v>
      </c>
      <c r="P15" s="5"/>
      <c r="Q15" s="4"/>
      <c r="R15" s="4"/>
      <c r="S15" s="10"/>
      <c r="T15" s="5">
        <f t="shared" si="0"/>
        <v>1208.3499999999999</v>
      </c>
    </row>
    <row r="16" spans="1:20" x14ac:dyDescent="0.2">
      <c r="A16" t="s">
        <v>30</v>
      </c>
      <c r="B16" t="s">
        <v>35</v>
      </c>
      <c r="C16" t="s">
        <v>26</v>
      </c>
      <c r="D16"/>
      <c r="E16"/>
      <c r="F16"/>
      <c r="G16"/>
      <c r="H16"/>
      <c r="J16" s="17">
        <v>14959139</v>
      </c>
      <c r="L16" s="3" t="s">
        <v>30</v>
      </c>
      <c r="M16" s="4">
        <v>662.65</v>
      </c>
      <c r="N16" s="5">
        <v>615.52</v>
      </c>
      <c r="O16" s="5">
        <v>238.38</v>
      </c>
      <c r="P16" s="5"/>
      <c r="Q16" s="10"/>
      <c r="R16" s="4"/>
      <c r="S16" s="10"/>
      <c r="T16" s="5">
        <f t="shared" si="0"/>
        <v>1516.5500000000002</v>
      </c>
    </row>
    <row r="17" spans="1:20" x14ac:dyDescent="0.2">
      <c r="A17" t="s">
        <v>30</v>
      </c>
      <c r="B17" t="s">
        <v>36</v>
      </c>
      <c r="C17" t="s">
        <v>26</v>
      </c>
      <c r="D17"/>
      <c r="E17"/>
      <c r="F17"/>
      <c r="G17"/>
      <c r="H17"/>
      <c r="J17" s="17">
        <v>60612536</v>
      </c>
      <c r="K17" s="1"/>
      <c r="L17" s="3" t="s">
        <v>30</v>
      </c>
      <c r="M17" s="4">
        <v>25336.22</v>
      </c>
      <c r="N17" s="4"/>
      <c r="O17" s="5">
        <v>411</v>
      </c>
      <c r="P17" s="5"/>
      <c r="Q17" s="10"/>
      <c r="R17" s="4"/>
      <c r="S17" s="10"/>
      <c r="T17" s="5">
        <f t="shared" si="0"/>
        <v>25747.22</v>
      </c>
    </row>
    <row r="18" spans="1:20" x14ac:dyDescent="0.2">
      <c r="A18" t="s">
        <v>30</v>
      </c>
      <c r="B18" t="s">
        <v>46</v>
      </c>
      <c r="C18" t="s">
        <v>26</v>
      </c>
      <c r="D18"/>
      <c r="E18"/>
      <c r="F18"/>
      <c r="G18"/>
      <c r="H18"/>
      <c r="J18" s="17">
        <v>194781</v>
      </c>
      <c r="K18" s="1"/>
      <c r="L18" s="3" t="s">
        <v>30</v>
      </c>
      <c r="M18" s="4">
        <v>2482.37</v>
      </c>
      <c r="N18" s="4">
        <v>2721.48</v>
      </c>
      <c r="O18" s="5">
        <v>270.17</v>
      </c>
      <c r="P18" s="5"/>
      <c r="Q18" s="10"/>
      <c r="R18" s="4"/>
      <c r="S18" s="10"/>
      <c r="T18" s="5">
        <f t="shared" si="0"/>
        <v>5474.02</v>
      </c>
    </row>
    <row r="19" spans="1:20" x14ac:dyDescent="0.2">
      <c r="A19"/>
      <c r="B19" t="s">
        <v>37</v>
      </c>
      <c r="C19"/>
      <c r="D19"/>
      <c r="E19"/>
      <c r="G19"/>
      <c r="H19"/>
      <c r="M19" s="4"/>
      <c r="N19" s="5"/>
      <c r="O19" s="5"/>
      <c r="P19" s="5"/>
      <c r="Q19" s="5"/>
      <c r="R19" s="5"/>
      <c r="S19" s="5"/>
      <c r="T19" s="5">
        <f t="shared" si="0"/>
        <v>0</v>
      </c>
    </row>
    <row r="20" spans="1:20" x14ac:dyDescent="0.2">
      <c r="A20" t="s">
        <v>38</v>
      </c>
      <c r="B20" t="s">
        <v>39</v>
      </c>
      <c r="C20" t="s">
        <v>26</v>
      </c>
      <c r="D20">
        <v>67</v>
      </c>
      <c r="E20"/>
      <c r="F20" s="3" t="s">
        <v>64</v>
      </c>
      <c r="G20" s="38">
        <v>1397.4</v>
      </c>
      <c r="H20"/>
      <c r="J20" s="17">
        <v>1385065</v>
      </c>
      <c r="L20" s="3" t="s">
        <v>38</v>
      </c>
      <c r="M20" s="4">
        <v>6490.41</v>
      </c>
      <c r="N20" s="5">
        <v>4485.2</v>
      </c>
      <c r="O20" s="5">
        <v>3314.5</v>
      </c>
      <c r="P20" s="5">
        <v>1397.4</v>
      </c>
      <c r="Q20" s="5"/>
      <c r="R20" s="16"/>
      <c r="S20" s="5"/>
      <c r="T20" s="5">
        <f t="shared" si="0"/>
        <v>15687.51</v>
      </c>
    </row>
    <row r="21" spans="1:20" x14ac:dyDescent="0.2">
      <c r="A21" s="34"/>
      <c r="B21" s="34"/>
      <c r="C21" s="34"/>
      <c r="D21" s="34"/>
      <c r="E21" s="34"/>
      <c r="F21" s="34"/>
      <c r="G21" s="34"/>
      <c r="H21" s="34"/>
      <c r="L21" s="9" t="s">
        <v>16</v>
      </c>
      <c r="M21" s="8">
        <f t="shared" ref="M21:S21" si="1">SUM(M12:M20)</f>
        <v>62473.479999999996</v>
      </c>
      <c r="N21" s="8">
        <f>SUM(N12:N20)</f>
        <v>26915.850000000002</v>
      </c>
      <c r="O21" s="8">
        <f t="shared" si="1"/>
        <v>13825.77</v>
      </c>
      <c r="P21" s="8">
        <f t="shared" si="1"/>
        <v>1397.4</v>
      </c>
      <c r="Q21" s="8">
        <f t="shared" si="1"/>
        <v>0</v>
      </c>
      <c r="R21" s="8">
        <f t="shared" si="1"/>
        <v>0</v>
      </c>
      <c r="S21" s="8">
        <f t="shared" si="1"/>
        <v>0</v>
      </c>
      <c r="T21" s="8">
        <f>SUM(T12:T20)</f>
        <v>104612.5</v>
      </c>
    </row>
    <row r="22" spans="1:20" ht="13.5" thickBot="1" x14ac:dyDescent="0.25">
      <c r="A22" s="35"/>
      <c r="B22" s="35"/>
      <c r="C22" s="35"/>
      <c r="D22" s="35"/>
      <c r="E22" s="35"/>
      <c r="F22" s="35" t="s">
        <v>16</v>
      </c>
      <c r="G22" s="36">
        <f>SUM(G12:G21)</f>
        <v>1397.4</v>
      </c>
      <c r="H22" s="35" t="s">
        <v>40</v>
      </c>
    </row>
    <row r="23" spans="1:20" ht="13.5" thickTop="1" x14ac:dyDescent="0.2"/>
    <row r="24" spans="1:20" x14ac:dyDescent="0.2">
      <c r="M24" s="14"/>
    </row>
    <row r="30" spans="1:20" x14ac:dyDescent="0.2">
      <c r="A30" s="15" t="s">
        <v>41</v>
      </c>
    </row>
    <row r="31" spans="1:20" x14ac:dyDescent="0.2">
      <c r="A31" s="15" t="s">
        <v>43</v>
      </c>
    </row>
    <row r="32" spans="1:20" x14ac:dyDescent="0.2">
      <c r="A32" s="15" t="s">
        <v>42</v>
      </c>
    </row>
  </sheetData>
  <printOptions gridLines="1"/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workbookViewId="0">
      <selection activeCell="H22" sqref="H22"/>
    </sheetView>
  </sheetViews>
  <sheetFormatPr defaultColWidth="9.140625" defaultRowHeight="12.75" x14ac:dyDescent="0.2"/>
  <cols>
    <col min="1" max="1" width="12.140625" style="3" customWidth="1"/>
    <col min="2" max="3" width="12.7109375" style="3" customWidth="1"/>
    <col min="4" max="4" width="13.7109375" style="3" customWidth="1"/>
    <col min="5" max="5" width="10.85546875" style="3" customWidth="1"/>
    <col min="6" max="6" width="17.7109375" style="3" customWidth="1"/>
    <col min="7" max="7" width="13.7109375" style="3" bestFit="1" customWidth="1"/>
    <col min="8" max="8" width="33.85546875" style="3" customWidth="1"/>
    <col min="9" max="9" width="5.7109375" style="3" customWidth="1"/>
    <col min="10" max="10" width="9.28515625" style="3" customWidth="1"/>
    <col min="11" max="11" width="9.140625" style="3"/>
    <col min="12" max="12" width="22.85546875" style="3" customWidth="1"/>
    <col min="13" max="13" width="10.28515625" style="3" bestFit="1" customWidth="1"/>
    <col min="14" max="14" width="10.42578125" style="3" customWidth="1"/>
    <col min="15" max="15" width="10.28515625" style="3" bestFit="1" customWidth="1"/>
    <col min="16" max="16" width="11.140625" style="3" customWidth="1"/>
    <col min="17" max="18" width="10.28515625" style="3" bestFit="1" customWidth="1"/>
    <col min="19" max="19" width="9.7109375" style="3" hidden="1" customWidth="1"/>
    <col min="20" max="20" width="11.28515625" style="3" bestFit="1" customWidth="1"/>
    <col min="21" max="16384" width="9.140625" style="3"/>
  </cols>
  <sheetData>
    <row r="1" spans="1:20" x14ac:dyDescent="0.2">
      <c r="A1" s="3" t="s">
        <v>0</v>
      </c>
      <c r="L1" s="3" t="s">
        <v>0</v>
      </c>
    </row>
    <row r="2" spans="1:20" x14ac:dyDescent="0.2">
      <c r="A2" s="3" t="s">
        <v>1</v>
      </c>
      <c r="L2" s="3" t="s">
        <v>1</v>
      </c>
    </row>
    <row r="3" spans="1:20" x14ac:dyDescent="0.2">
      <c r="A3" s="3" t="s">
        <v>2</v>
      </c>
      <c r="F3" s="3" t="s">
        <v>47</v>
      </c>
      <c r="L3" s="3" t="s">
        <v>2</v>
      </c>
      <c r="O3" s="3" t="str">
        <f>F3</f>
        <v>2018-2019</v>
      </c>
    </row>
    <row r="4" spans="1:20" x14ac:dyDescent="0.2">
      <c r="A4" s="3" t="s">
        <v>3</v>
      </c>
      <c r="F4" s="3" t="s">
        <v>63</v>
      </c>
      <c r="L4" s="3" t="s">
        <v>3</v>
      </c>
    </row>
    <row r="5" spans="1:20" x14ac:dyDescent="0.2">
      <c r="A5" s="12">
        <f ca="1">TODAY()</f>
        <v>43972</v>
      </c>
      <c r="F5" s="13" t="s">
        <v>51</v>
      </c>
      <c r="G5" s="3">
        <v>190967</v>
      </c>
      <c r="L5" s="12">
        <f ca="1">TODAY()</f>
        <v>43972</v>
      </c>
    </row>
    <row r="7" spans="1:20" x14ac:dyDescent="0.2">
      <c r="A7" s="3" t="s">
        <v>5</v>
      </c>
      <c r="F7" s="3" t="s">
        <v>6</v>
      </c>
    </row>
    <row r="8" spans="1:20" x14ac:dyDescent="0.2">
      <c r="A8" s="3" t="s">
        <v>7</v>
      </c>
      <c r="F8" s="3" t="s">
        <v>8</v>
      </c>
    </row>
    <row r="9" spans="1:20" x14ac:dyDescent="0.2">
      <c r="A9" s="3" t="s">
        <v>9</v>
      </c>
      <c r="F9" s="3" t="s">
        <v>10</v>
      </c>
    </row>
    <row r="11" spans="1:20" x14ac:dyDescent="0.2">
      <c r="A11" t="s">
        <v>11</v>
      </c>
      <c r="B11" t="s">
        <v>12</v>
      </c>
      <c r="C11" t="s">
        <v>13</v>
      </c>
      <c r="D11" t="s">
        <v>44</v>
      </c>
      <c r="E11" t="s">
        <v>14</v>
      </c>
      <c r="F11" t="s">
        <v>15</v>
      </c>
      <c r="G11" t="s">
        <v>16</v>
      </c>
      <c r="H11" t="s">
        <v>17</v>
      </c>
      <c r="J11" s="1" t="s">
        <v>45</v>
      </c>
      <c r="L11" s="2" t="s">
        <v>11</v>
      </c>
      <c r="M11" s="9" t="s">
        <v>4</v>
      </c>
      <c r="N11" s="9" t="s">
        <v>18</v>
      </c>
      <c r="O11" s="9" t="s">
        <v>19</v>
      </c>
      <c r="P11" s="9" t="s">
        <v>20</v>
      </c>
      <c r="Q11" s="9" t="s">
        <v>21</v>
      </c>
      <c r="R11" s="9" t="s">
        <v>22</v>
      </c>
      <c r="S11" s="9" t="s">
        <v>23</v>
      </c>
      <c r="T11" s="9" t="s">
        <v>16</v>
      </c>
    </row>
    <row r="12" spans="1:20" x14ac:dyDescent="0.2">
      <c r="A12" s="30" t="s">
        <v>24</v>
      </c>
      <c r="B12" s="30" t="s">
        <v>25</v>
      </c>
      <c r="C12" s="30" t="s">
        <v>26</v>
      </c>
      <c r="D12" s="30">
        <v>342</v>
      </c>
      <c r="E12" s="30"/>
      <c r="F12" s="30" t="s">
        <v>60</v>
      </c>
      <c r="G12" s="30">
        <v>2900.65</v>
      </c>
      <c r="H12" s="37">
        <v>43481</v>
      </c>
      <c r="J12" s="17">
        <v>14928814</v>
      </c>
      <c r="L12" s="3" t="s">
        <v>27</v>
      </c>
      <c r="M12" s="4">
        <v>3702.68</v>
      </c>
      <c r="N12" s="5">
        <v>3990.72</v>
      </c>
      <c r="O12" s="4">
        <v>2900.65</v>
      </c>
      <c r="P12" s="5"/>
      <c r="Q12" s="5"/>
      <c r="R12" s="10"/>
      <c r="S12" s="10"/>
      <c r="T12" s="5">
        <f>SUM(L12:S12)</f>
        <v>10594.05</v>
      </c>
    </row>
    <row r="13" spans="1:20" x14ac:dyDescent="0.2">
      <c r="A13" t="s">
        <v>28</v>
      </c>
      <c r="B13" t="s">
        <v>29</v>
      </c>
      <c r="C13" t="s">
        <v>26</v>
      </c>
      <c r="D13">
        <v>223</v>
      </c>
      <c r="E13"/>
      <c r="F13" t="s">
        <v>62</v>
      </c>
      <c r="G13" s="38">
        <v>1837.56</v>
      </c>
      <c r="H13"/>
      <c r="J13" s="17">
        <v>60104900</v>
      </c>
      <c r="L13" s="3" t="s">
        <v>28</v>
      </c>
      <c r="M13" s="4">
        <v>3585.77</v>
      </c>
      <c r="N13" s="5">
        <v>2335.88</v>
      </c>
      <c r="O13" s="5">
        <v>1837.56</v>
      </c>
      <c r="P13" s="5"/>
      <c r="Q13" s="5"/>
      <c r="R13" s="4"/>
      <c r="S13" s="10"/>
      <c r="T13" s="5">
        <f>SUM(L13:S13)</f>
        <v>7759.2099999999991</v>
      </c>
    </row>
    <row r="14" spans="1:20" x14ac:dyDescent="0.2">
      <c r="A14" t="s">
        <v>30</v>
      </c>
      <c r="B14" t="s">
        <v>31</v>
      </c>
      <c r="C14" t="s">
        <v>26</v>
      </c>
      <c r="D14">
        <v>554</v>
      </c>
      <c r="E14"/>
      <c r="F14" t="s">
        <v>62</v>
      </c>
      <c r="G14" s="38">
        <v>4450.72</v>
      </c>
      <c r="H14"/>
      <c r="J14" s="17">
        <v>7165751</v>
      </c>
      <c r="L14" s="3" t="s">
        <v>30</v>
      </c>
      <c r="M14" s="4">
        <v>19810.599999999999</v>
      </c>
      <c r="N14" s="5">
        <v>12364.27</v>
      </c>
      <c r="O14" s="5">
        <v>4450.72</v>
      </c>
      <c r="P14" s="5"/>
      <c r="Q14" s="10"/>
      <c r="R14" s="4"/>
      <c r="S14" s="10"/>
      <c r="T14" s="5">
        <f t="shared" ref="T14:T20" si="0">SUM(L14:S14)</f>
        <v>36625.589999999997</v>
      </c>
    </row>
    <row r="15" spans="1:20" x14ac:dyDescent="0.2">
      <c r="A15" t="s">
        <v>30</v>
      </c>
      <c r="B15" t="s">
        <v>33</v>
      </c>
      <c r="C15" t="s">
        <v>26</v>
      </c>
      <c r="D15">
        <v>0</v>
      </c>
      <c r="E15"/>
      <c r="F15" t="s">
        <v>62</v>
      </c>
      <c r="G15" s="38">
        <v>402.79</v>
      </c>
      <c r="H15"/>
      <c r="J15" s="17">
        <v>52487983</v>
      </c>
      <c r="L15" s="3" t="s">
        <v>30</v>
      </c>
      <c r="M15" s="4">
        <v>402.78</v>
      </c>
      <c r="N15" s="5">
        <v>402.78</v>
      </c>
      <c r="O15" s="5">
        <v>402.79</v>
      </c>
      <c r="P15" s="5"/>
      <c r="Q15" s="4"/>
      <c r="R15" s="4"/>
      <c r="S15" s="10"/>
      <c r="T15" s="5">
        <f t="shared" si="0"/>
        <v>1208.3499999999999</v>
      </c>
    </row>
    <row r="16" spans="1:20" x14ac:dyDescent="0.2">
      <c r="A16" t="s">
        <v>30</v>
      </c>
      <c r="B16" t="s">
        <v>35</v>
      </c>
      <c r="C16" t="s">
        <v>26</v>
      </c>
      <c r="D16">
        <v>0</v>
      </c>
      <c r="E16"/>
      <c r="F16" t="s">
        <v>62</v>
      </c>
      <c r="G16" s="38">
        <v>238.38</v>
      </c>
      <c r="H16"/>
      <c r="J16" s="17">
        <v>14959139</v>
      </c>
      <c r="L16" s="3" t="s">
        <v>30</v>
      </c>
      <c r="M16" s="4">
        <v>662.65</v>
      </c>
      <c r="N16" s="5">
        <v>615.52</v>
      </c>
      <c r="O16" s="5">
        <v>238.38</v>
      </c>
      <c r="P16" s="5"/>
      <c r="Q16" s="10"/>
      <c r="R16" s="4"/>
      <c r="S16" s="10"/>
      <c r="T16" s="5">
        <f t="shared" si="0"/>
        <v>1516.5500000000002</v>
      </c>
    </row>
    <row r="17" spans="1:20" x14ac:dyDescent="0.2">
      <c r="A17" t="s">
        <v>30</v>
      </c>
      <c r="B17" t="s">
        <v>36</v>
      </c>
      <c r="C17" t="s">
        <v>26</v>
      </c>
      <c r="D17">
        <v>5</v>
      </c>
      <c r="E17"/>
      <c r="F17" t="s">
        <v>62</v>
      </c>
      <c r="G17" s="38">
        <v>411</v>
      </c>
      <c r="H17"/>
      <c r="J17" s="17">
        <v>60612536</v>
      </c>
      <c r="K17" s="1"/>
      <c r="L17" s="3" t="s">
        <v>30</v>
      </c>
      <c r="M17" s="4">
        <v>25336.22</v>
      </c>
      <c r="N17" s="4"/>
      <c r="O17" s="5">
        <v>411</v>
      </c>
      <c r="P17" s="5"/>
      <c r="Q17" s="10"/>
      <c r="R17" s="4"/>
      <c r="S17" s="10"/>
      <c r="T17" s="5">
        <f t="shared" si="0"/>
        <v>25747.22</v>
      </c>
    </row>
    <row r="18" spans="1:20" x14ac:dyDescent="0.2">
      <c r="A18" t="s">
        <v>30</v>
      </c>
      <c r="B18" t="s">
        <v>46</v>
      </c>
      <c r="C18" t="s">
        <v>26</v>
      </c>
      <c r="D18">
        <v>33</v>
      </c>
      <c r="E18"/>
      <c r="F18" t="s">
        <v>62</v>
      </c>
      <c r="G18" s="38">
        <v>270.17</v>
      </c>
      <c r="H18"/>
      <c r="J18" s="17">
        <v>194781</v>
      </c>
      <c r="K18" s="1"/>
      <c r="L18" s="3" t="s">
        <v>30</v>
      </c>
      <c r="M18" s="4">
        <v>2482.37</v>
      </c>
      <c r="N18" s="4">
        <v>2721.48</v>
      </c>
      <c r="O18" s="5">
        <v>270.17</v>
      </c>
      <c r="P18" s="5"/>
      <c r="Q18" s="10"/>
      <c r="R18" s="4"/>
      <c r="S18" s="10"/>
      <c r="T18" s="5">
        <f t="shared" si="0"/>
        <v>5474.02</v>
      </c>
    </row>
    <row r="19" spans="1:20" x14ac:dyDescent="0.2">
      <c r="A19"/>
      <c r="B19" t="s">
        <v>37</v>
      </c>
      <c r="C19"/>
      <c r="D19"/>
      <c r="E19"/>
      <c r="F19"/>
      <c r="G19"/>
      <c r="H19"/>
      <c r="M19" s="4">
        <v>0</v>
      </c>
      <c r="N19" s="5"/>
      <c r="O19" s="5"/>
      <c r="P19" s="5"/>
      <c r="Q19" s="5"/>
      <c r="R19" s="5"/>
      <c r="S19" s="5"/>
      <c r="T19" s="5">
        <f t="shared" si="0"/>
        <v>0</v>
      </c>
    </row>
    <row r="20" spans="1:20" x14ac:dyDescent="0.2">
      <c r="A20" s="30" t="s">
        <v>38</v>
      </c>
      <c r="B20" s="30" t="s">
        <v>39</v>
      </c>
      <c r="C20" s="30" t="s">
        <v>26</v>
      </c>
      <c r="D20" s="30">
        <v>414</v>
      </c>
      <c r="E20" s="30">
        <v>19</v>
      </c>
      <c r="F20" s="30" t="s">
        <v>59</v>
      </c>
      <c r="G20" s="31">
        <v>3314.5</v>
      </c>
      <c r="H20" s="30"/>
      <c r="J20" s="17">
        <v>1385065</v>
      </c>
      <c r="L20" s="3" t="s">
        <v>38</v>
      </c>
      <c r="M20" s="4">
        <v>6490.41</v>
      </c>
      <c r="N20" s="5">
        <v>4485.2</v>
      </c>
      <c r="O20" s="5">
        <v>3314.5</v>
      </c>
      <c r="P20" s="5"/>
      <c r="Q20" s="5"/>
      <c r="R20" s="16"/>
      <c r="S20" s="5"/>
      <c r="T20" s="5">
        <f t="shared" si="0"/>
        <v>14290.11</v>
      </c>
    </row>
    <row r="21" spans="1:20" x14ac:dyDescent="0.2">
      <c r="A21"/>
      <c r="B21"/>
      <c r="C21"/>
      <c r="D21"/>
      <c r="E21"/>
      <c r="F21"/>
      <c r="G21"/>
      <c r="H21"/>
      <c r="L21" s="9" t="s">
        <v>16</v>
      </c>
      <c r="M21" s="8">
        <f t="shared" ref="M21:S21" si="1">SUM(M12:M20)</f>
        <v>62473.479999999996</v>
      </c>
      <c r="N21" s="8">
        <f>SUM(N12:N20)</f>
        <v>26915.850000000002</v>
      </c>
      <c r="O21" s="8">
        <f t="shared" si="1"/>
        <v>13825.77</v>
      </c>
      <c r="P21" s="8">
        <f t="shared" si="1"/>
        <v>0</v>
      </c>
      <c r="Q21" s="8">
        <f t="shared" si="1"/>
        <v>0</v>
      </c>
      <c r="R21" s="8">
        <f t="shared" si="1"/>
        <v>0</v>
      </c>
      <c r="S21" s="8">
        <f t="shared" si="1"/>
        <v>0</v>
      </c>
      <c r="T21" s="8">
        <f>SUM(T12:T20)</f>
        <v>103215.1</v>
      </c>
    </row>
    <row r="22" spans="1:20" ht="16.5" thickBot="1" x14ac:dyDescent="0.3">
      <c r="F22" s="50" t="s">
        <v>16</v>
      </c>
      <c r="G22" s="49">
        <f>SUM(G12:G21)</f>
        <v>13825.77</v>
      </c>
      <c r="H22" s="3" t="s">
        <v>40</v>
      </c>
    </row>
    <row r="23" spans="1:20" ht="13.5" thickTop="1" x14ac:dyDescent="0.2">
      <c r="G23" s="7"/>
    </row>
    <row r="24" spans="1:20" x14ac:dyDescent="0.2">
      <c r="A24" t="s">
        <v>28</v>
      </c>
      <c r="B24" t="s">
        <v>29</v>
      </c>
      <c r="C24" t="s">
        <v>26</v>
      </c>
      <c r="D24">
        <v>223</v>
      </c>
      <c r="E24"/>
      <c r="F24" t="s">
        <v>62</v>
      </c>
      <c r="G24" s="39">
        <v>1837.56</v>
      </c>
    </row>
    <row r="25" spans="1:20" x14ac:dyDescent="0.2">
      <c r="A25" t="s">
        <v>30</v>
      </c>
      <c r="B25" t="s">
        <v>31</v>
      </c>
      <c r="C25" t="s">
        <v>26</v>
      </c>
      <c r="D25">
        <v>554</v>
      </c>
      <c r="E25"/>
      <c r="F25" t="s">
        <v>62</v>
      </c>
      <c r="G25" s="38">
        <v>4450.72</v>
      </c>
      <c r="M25" s="14"/>
    </row>
    <row r="26" spans="1:20" x14ac:dyDescent="0.2">
      <c r="A26" t="s">
        <v>30</v>
      </c>
      <c r="B26" t="s">
        <v>33</v>
      </c>
      <c r="C26" t="s">
        <v>26</v>
      </c>
      <c r="D26">
        <v>0</v>
      </c>
      <c r="E26"/>
      <c r="F26" t="s">
        <v>62</v>
      </c>
      <c r="G26" s="38">
        <v>402.79</v>
      </c>
    </row>
    <row r="27" spans="1:20" x14ac:dyDescent="0.2">
      <c r="A27" t="s">
        <v>30</v>
      </c>
      <c r="B27" t="s">
        <v>35</v>
      </c>
      <c r="C27" t="s">
        <v>26</v>
      </c>
      <c r="D27">
        <v>0</v>
      </c>
      <c r="E27"/>
      <c r="F27" t="s">
        <v>62</v>
      </c>
      <c r="G27" s="38">
        <v>238.38</v>
      </c>
    </row>
    <row r="28" spans="1:20" x14ac:dyDescent="0.2">
      <c r="A28" t="s">
        <v>30</v>
      </c>
      <c r="B28" t="s">
        <v>36</v>
      </c>
      <c r="C28" t="s">
        <v>26</v>
      </c>
      <c r="D28">
        <v>5</v>
      </c>
      <c r="E28"/>
      <c r="F28" t="s">
        <v>62</v>
      </c>
      <c r="G28" s="38">
        <v>411</v>
      </c>
    </row>
    <row r="29" spans="1:20" x14ac:dyDescent="0.2">
      <c r="A29" t="s">
        <v>30</v>
      </c>
      <c r="B29" t="s">
        <v>46</v>
      </c>
      <c r="C29" t="s">
        <v>26</v>
      </c>
      <c r="D29">
        <v>33</v>
      </c>
      <c r="E29"/>
      <c r="F29" t="s">
        <v>62</v>
      </c>
      <c r="G29" s="38">
        <v>270.17</v>
      </c>
    </row>
    <row r="30" spans="1:20" ht="13.5" thickBot="1" x14ac:dyDescent="0.25">
      <c r="G30" s="40">
        <f>SUM(G24:G29)</f>
        <v>7610.6200000000008</v>
      </c>
    </row>
    <row r="31" spans="1:20" ht="13.5" thickTop="1" x14ac:dyDescent="0.2">
      <c r="A31" s="15" t="s">
        <v>41</v>
      </c>
    </row>
    <row r="32" spans="1:20" x14ac:dyDescent="0.2">
      <c r="A32" s="15" t="s">
        <v>43</v>
      </c>
    </row>
    <row r="33" spans="1:1" x14ac:dyDescent="0.2">
      <c r="A33" s="15" t="s">
        <v>42</v>
      </c>
    </row>
  </sheetData>
  <printOptions gridLines="1"/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topLeftCell="A10" workbookViewId="0">
      <selection activeCell="G22" sqref="G22"/>
    </sheetView>
  </sheetViews>
  <sheetFormatPr defaultColWidth="9.140625" defaultRowHeight="12.75" x14ac:dyDescent="0.2"/>
  <cols>
    <col min="1" max="1" width="12.140625" style="3" customWidth="1"/>
    <col min="2" max="3" width="12.7109375" style="3" customWidth="1"/>
    <col min="4" max="4" width="13.7109375" style="3" customWidth="1"/>
    <col min="5" max="5" width="10.85546875" style="3" customWidth="1"/>
    <col min="6" max="6" width="17.7109375" style="3" customWidth="1"/>
    <col min="7" max="7" width="13.7109375" style="3" bestFit="1" customWidth="1"/>
    <col min="8" max="8" width="33.85546875" style="3" customWidth="1"/>
    <col min="9" max="9" width="5.7109375" style="3" customWidth="1"/>
    <col min="10" max="10" width="9.28515625" style="3" customWidth="1"/>
    <col min="11" max="11" width="9.140625" style="3"/>
    <col min="12" max="12" width="22.85546875" style="3" customWidth="1"/>
    <col min="13" max="13" width="10.28515625" style="3" bestFit="1" customWidth="1"/>
    <col min="14" max="14" width="10.42578125" style="3" customWidth="1"/>
    <col min="15" max="15" width="10.28515625" style="3" bestFit="1" customWidth="1"/>
    <col min="16" max="16" width="11.140625" style="3" customWidth="1"/>
    <col min="17" max="18" width="10.28515625" style="3" bestFit="1" customWidth="1"/>
    <col min="19" max="19" width="9.7109375" style="3" hidden="1" customWidth="1"/>
    <col min="20" max="20" width="11.28515625" style="3" bestFit="1" customWidth="1"/>
    <col min="21" max="16384" width="9.140625" style="3"/>
  </cols>
  <sheetData>
    <row r="1" spans="1:20" x14ac:dyDescent="0.2">
      <c r="A1" s="3" t="s">
        <v>0</v>
      </c>
      <c r="L1" s="3" t="s">
        <v>0</v>
      </c>
    </row>
    <row r="2" spans="1:20" x14ac:dyDescent="0.2">
      <c r="A2" s="3" t="s">
        <v>1</v>
      </c>
      <c r="L2" s="3" t="s">
        <v>1</v>
      </c>
    </row>
    <row r="3" spans="1:20" x14ac:dyDescent="0.2">
      <c r="A3" s="3" t="s">
        <v>2</v>
      </c>
      <c r="F3" s="3" t="s">
        <v>47</v>
      </c>
      <c r="L3" s="3" t="s">
        <v>2</v>
      </c>
      <c r="O3" s="3" t="str">
        <f>F3</f>
        <v>2018-2019</v>
      </c>
    </row>
    <row r="4" spans="1:20" x14ac:dyDescent="0.2">
      <c r="A4" s="3" t="s">
        <v>3</v>
      </c>
      <c r="F4" s="3" t="s">
        <v>48</v>
      </c>
      <c r="L4" s="3" t="s">
        <v>3</v>
      </c>
    </row>
    <row r="5" spans="1:20" x14ac:dyDescent="0.2">
      <c r="A5" s="12">
        <f ca="1">TODAY()</f>
        <v>43972</v>
      </c>
      <c r="F5" s="13" t="s">
        <v>51</v>
      </c>
      <c r="G5" s="3">
        <v>190967</v>
      </c>
      <c r="L5" s="12">
        <f ca="1">TODAY()</f>
        <v>43972</v>
      </c>
    </row>
    <row r="7" spans="1:20" x14ac:dyDescent="0.2">
      <c r="A7" s="3" t="s">
        <v>5</v>
      </c>
      <c r="F7" s="3" t="s">
        <v>6</v>
      </c>
    </row>
    <row r="8" spans="1:20" x14ac:dyDescent="0.2">
      <c r="A8" s="3" t="s">
        <v>7</v>
      </c>
      <c r="F8" s="3" t="s">
        <v>8</v>
      </c>
    </row>
    <row r="9" spans="1:20" x14ac:dyDescent="0.2">
      <c r="A9" s="3" t="s">
        <v>9</v>
      </c>
      <c r="F9" s="3" t="s">
        <v>10</v>
      </c>
    </row>
    <row r="11" spans="1:20" x14ac:dyDescent="0.2">
      <c r="A11" s="11" t="s">
        <v>11</v>
      </c>
      <c r="B11" s="11" t="s">
        <v>12</v>
      </c>
      <c r="C11" s="11" t="s">
        <v>13</v>
      </c>
      <c r="D11" s="11" t="s">
        <v>44</v>
      </c>
      <c r="E11" s="11" t="s">
        <v>14</v>
      </c>
      <c r="F11" s="1" t="s">
        <v>15</v>
      </c>
      <c r="G11" s="1" t="s">
        <v>16</v>
      </c>
      <c r="H11" s="1" t="s">
        <v>17</v>
      </c>
      <c r="J11" s="1" t="s">
        <v>45</v>
      </c>
      <c r="L11" s="2" t="s">
        <v>11</v>
      </c>
      <c r="M11" s="9" t="s">
        <v>4</v>
      </c>
      <c r="N11" s="9" t="s">
        <v>18</v>
      </c>
      <c r="O11" s="9" t="s">
        <v>19</v>
      </c>
      <c r="P11" s="9" t="s">
        <v>20</v>
      </c>
      <c r="Q11" s="9" t="s">
        <v>21</v>
      </c>
      <c r="R11" s="9" t="s">
        <v>22</v>
      </c>
      <c r="S11" s="9" t="s">
        <v>23</v>
      </c>
      <c r="T11" s="9" t="s">
        <v>16</v>
      </c>
    </row>
    <row r="12" spans="1:20" x14ac:dyDescent="0.2">
      <c r="A12" s="18" t="s">
        <v>24</v>
      </c>
      <c r="B12" s="18" t="s">
        <v>25</v>
      </c>
      <c r="C12" s="18" t="s">
        <v>26</v>
      </c>
      <c r="D12" s="18">
        <v>467</v>
      </c>
      <c r="E12" s="18"/>
      <c r="F12" s="18" t="s">
        <v>56</v>
      </c>
      <c r="G12" s="19">
        <v>3990.72</v>
      </c>
      <c r="H12" s="23">
        <v>43405</v>
      </c>
      <c r="J12" s="17">
        <v>14928814</v>
      </c>
      <c r="L12" s="3" t="s">
        <v>27</v>
      </c>
      <c r="M12" s="4">
        <v>3702.68</v>
      </c>
      <c r="N12" s="5">
        <v>3990.72</v>
      </c>
      <c r="O12" s="4"/>
      <c r="P12" s="5"/>
      <c r="Q12" s="5"/>
      <c r="R12" s="10"/>
      <c r="S12" s="10"/>
      <c r="T12" s="5">
        <f>SUM(L12:S12)</f>
        <v>7693.4</v>
      </c>
    </row>
    <row r="13" spans="1:20" x14ac:dyDescent="0.2">
      <c r="A13" s="28" t="s">
        <v>28</v>
      </c>
      <c r="B13" s="28" t="s">
        <v>29</v>
      </c>
      <c r="C13" s="28" t="s">
        <v>26</v>
      </c>
      <c r="D13" s="28">
        <v>283</v>
      </c>
      <c r="E13" s="28"/>
      <c r="F13" s="28" t="s">
        <v>58</v>
      </c>
      <c r="G13" s="29">
        <v>2335.88</v>
      </c>
      <c r="J13" s="17">
        <v>60104900</v>
      </c>
      <c r="L13" s="3" t="s">
        <v>28</v>
      </c>
      <c r="M13" s="4">
        <v>3585.77</v>
      </c>
      <c r="N13" s="5">
        <v>2335.88</v>
      </c>
      <c r="O13" s="5"/>
      <c r="P13" s="5"/>
      <c r="Q13" s="5"/>
      <c r="R13" s="4"/>
      <c r="S13" s="10"/>
      <c r="T13" s="5">
        <f>SUM(L13:S13)</f>
        <v>5921.65</v>
      </c>
    </row>
    <row r="14" spans="1:20" x14ac:dyDescent="0.2">
      <c r="A14" s="24" t="s">
        <v>30</v>
      </c>
      <c r="B14" s="24" t="s">
        <v>31</v>
      </c>
      <c r="C14" s="24" t="s">
        <v>26</v>
      </c>
      <c r="D14" s="24">
        <v>884</v>
      </c>
      <c r="E14" s="24"/>
      <c r="F14" s="24" t="s">
        <v>58</v>
      </c>
      <c r="G14" s="25">
        <v>12364.27</v>
      </c>
      <c r="H14" s="26">
        <v>43447</v>
      </c>
      <c r="J14" s="17">
        <v>7165751</v>
      </c>
      <c r="L14" s="3" t="s">
        <v>30</v>
      </c>
      <c r="M14" s="4">
        <v>19810.599999999999</v>
      </c>
      <c r="N14" s="5">
        <v>12364.27</v>
      </c>
      <c r="O14" s="5"/>
      <c r="P14" s="5"/>
      <c r="Q14" s="10"/>
      <c r="R14" s="4"/>
      <c r="S14" s="10"/>
      <c r="T14" s="5">
        <f t="shared" ref="T14:T20" si="0">SUM(L14:S14)</f>
        <v>32174.87</v>
      </c>
    </row>
    <row r="15" spans="1:20" x14ac:dyDescent="0.2">
      <c r="A15" s="24" t="s">
        <v>30</v>
      </c>
      <c r="B15" s="24" t="s">
        <v>33</v>
      </c>
      <c r="C15" s="24" t="s">
        <v>26</v>
      </c>
      <c r="D15" s="24">
        <v>0</v>
      </c>
      <c r="E15" s="24"/>
      <c r="F15" s="24" t="s">
        <v>58</v>
      </c>
      <c r="G15" s="25">
        <v>402.78</v>
      </c>
      <c r="H15" s="27">
        <v>43447</v>
      </c>
      <c r="J15" s="17">
        <v>52487983</v>
      </c>
      <c r="L15" s="3" t="s">
        <v>30</v>
      </c>
      <c r="M15" s="4">
        <v>402.78</v>
      </c>
      <c r="N15" s="5">
        <v>402.78</v>
      </c>
      <c r="O15" s="5"/>
      <c r="P15" s="5"/>
      <c r="Q15" s="4"/>
      <c r="R15" s="4"/>
      <c r="S15" s="10"/>
      <c r="T15" s="5">
        <f t="shared" si="0"/>
        <v>805.56</v>
      </c>
    </row>
    <row r="16" spans="1:20" x14ac:dyDescent="0.2">
      <c r="A16" s="28" t="s">
        <v>30</v>
      </c>
      <c r="B16" s="28" t="s">
        <v>35</v>
      </c>
      <c r="C16" s="28" t="s">
        <v>26</v>
      </c>
      <c r="D16" s="28">
        <v>48</v>
      </c>
      <c r="E16" s="28"/>
      <c r="F16" s="28" t="s">
        <v>58</v>
      </c>
      <c r="G16" s="29">
        <v>615.52</v>
      </c>
      <c r="H16" s="3" t="s">
        <v>34</v>
      </c>
      <c r="J16" s="17">
        <v>14959139</v>
      </c>
      <c r="L16" s="3" t="s">
        <v>30</v>
      </c>
      <c r="M16" s="4">
        <v>662.65</v>
      </c>
      <c r="N16" s="5">
        <v>615.52</v>
      </c>
      <c r="O16" s="5"/>
      <c r="P16" s="5"/>
      <c r="Q16" s="10"/>
      <c r="R16" s="4"/>
      <c r="S16" s="10"/>
      <c r="T16" s="5">
        <f t="shared" si="0"/>
        <v>1278.17</v>
      </c>
    </row>
    <row r="17" spans="1:20" x14ac:dyDescent="0.2">
      <c r="A17" s="28" t="s">
        <v>30</v>
      </c>
      <c r="B17" s="28" t="s">
        <v>36</v>
      </c>
      <c r="C17" s="28" t="s">
        <v>26</v>
      </c>
      <c r="D17" s="28">
        <v>1648</v>
      </c>
      <c r="E17" s="28"/>
      <c r="F17" s="28" t="s">
        <v>58</v>
      </c>
      <c r="G17" s="29">
        <v>18560.240000000002</v>
      </c>
      <c r="J17" s="17">
        <v>60612536</v>
      </c>
      <c r="K17" s="1"/>
      <c r="L17" s="3" t="s">
        <v>30</v>
      </c>
      <c r="M17" s="4">
        <v>25336.22</v>
      </c>
      <c r="N17" s="4"/>
      <c r="O17" s="5"/>
      <c r="P17" s="5"/>
      <c r="Q17" s="10"/>
      <c r="R17" s="4"/>
      <c r="S17" s="10"/>
      <c r="T17" s="5">
        <f t="shared" si="0"/>
        <v>25336.22</v>
      </c>
    </row>
    <row r="18" spans="1:20" x14ac:dyDescent="0.2">
      <c r="A18" s="24" t="s">
        <v>30</v>
      </c>
      <c r="B18" s="24" t="s">
        <v>46</v>
      </c>
      <c r="C18" s="24" t="s">
        <v>26</v>
      </c>
      <c r="D18" s="24">
        <v>312</v>
      </c>
      <c r="E18" s="24"/>
      <c r="F18" s="24" t="s">
        <v>58</v>
      </c>
      <c r="G18" s="25">
        <v>2721.48</v>
      </c>
      <c r="H18" s="26">
        <v>43447</v>
      </c>
      <c r="J18" s="17">
        <v>194781</v>
      </c>
      <c r="K18" s="1"/>
      <c r="L18" s="3" t="s">
        <v>30</v>
      </c>
      <c r="M18" s="4">
        <v>2482.37</v>
      </c>
      <c r="N18" s="4">
        <v>2721.48</v>
      </c>
      <c r="O18" s="5"/>
      <c r="P18" s="5"/>
      <c r="Q18" s="10"/>
      <c r="R18" s="4"/>
      <c r="S18" s="10"/>
      <c r="T18" s="5">
        <f t="shared" si="0"/>
        <v>5203.8500000000004</v>
      </c>
    </row>
    <row r="19" spans="1:20" x14ac:dyDescent="0.2">
      <c r="B19" s="3" t="s">
        <v>37</v>
      </c>
      <c r="G19" s="6"/>
      <c r="M19" s="4">
        <v>0</v>
      </c>
      <c r="N19" s="5"/>
      <c r="O19" s="5"/>
      <c r="P19" s="5"/>
      <c r="Q19" s="5"/>
      <c r="R19" s="5"/>
      <c r="S19" s="5"/>
      <c r="T19" s="5">
        <f t="shared" si="0"/>
        <v>0</v>
      </c>
    </row>
    <row r="20" spans="1:20" x14ac:dyDescent="0.2">
      <c r="A20" s="20" t="s">
        <v>38</v>
      </c>
      <c r="B20" s="20" t="s">
        <v>39</v>
      </c>
      <c r="C20" s="20" t="s">
        <v>26</v>
      </c>
      <c r="D20" s="20">
        <v>796</v>
      </c>
      <c r="E20" s="20">
        <v>19</v>
      </c>
      <c r="F20" s="20" t="s">
        <v>55</v>
      </c>
      <c r="G20" s="21">
        <v>4485.2</v>
      </c>
      <c r="H20" s="20" t="s">
        <v>57</v>
      </c>
      <c r="J20" s="17">
        <v>1385065</v>
      </c>
      <c r="L20" s="3" t="s">
        <v>38</v>
      </c>
      <c r="M20" s="4">
        <v>6490.41</v>
      </c>
      <c r="N20" s="5">
        <v>4485.2</v>
      </c>
      <c r="O20" s="5"/>
      <c r="P20" s="5"/>
      <c r="Q20" s="5"/>
      <c r="R20" s="16"/>
      <c r="S20" s="5"/>
      <c r="T20" s="5">
        <f t="shared" si="0"/>
        <v>10975.61</v>
      </c>
    </row>
    <row r="21" spans="1:20" x14ac:dyDescent="0.2">
      <c r="L21" s="9" t="s">
        <v>16</v>
      </c>
      <c r="M21" s="8">
        <f t="shared" ref="M21:S21" si="1">SUM(M12:M20)</f>
        <v>62473.479999999996</v>
      </c>
      <c r="N21" s="8">
        <f>SUM(N12:N20)</f>
        <v>26915.850000000002</v>
      </c>
      <c r="O21" s="8">
        <f t="shared" si="1"/>
        <v>0</v>
      </c>
      <c r="P21" s="8">
        <f t="shared" si="1"/>
        <v>0</v>
      </c>
      <c r="Q21" s="8">
        <f t="shared" si="1"/>
        <v>0</v>
      </c>
      <c r="R21" s="8">
        <f t="shared" si="1"/>
        <v>0</v>
      </c>
      <c r="S21" s="8">
        <f t="shared" si="1"/>
        <v>0</v>
      </c>
      <c r="T21" s="8">
        <f>SUM(T12:T20)</f>
        <v>89389.33</v>
      </c>
    </row>
    <row r="22" spans="1:20" ht="15.75" x14ac:dyDescent="0.25">
      <c r="F22" s="50" t="s">
        <v>16</v>
      </c>
      <c r="G22" s="51">
        <f>SUM(G12:G21)</f>
        <v>45476.090000000004</v>
      </c>
      <c r="H22" s="3" t="s">
        <v>40</v>
      </c>
    </row>
    <row r="24" spans="1:20" x14ac:dyDescent="0.2">
      <c r="A24" s="28" t="s">
        <v>28</v>
      </c>
      <c r="B24" s="28" t="s">
        <v>29</v>
      </c>
      <c r="C24" s="28" t="s">
        <v>26</v>
      </c>
      <c r="D24" s="28">
        <v>283</v>
      </c>
      <c r="E24" s="28"/>
      <c r="F24" s="28" t="s">
        <v>58</v>
      </c>
      <c r="G24" s="33">
        <v>2335.88</v>
      </c>
      <c r="M24" s="14"/>
    </row>
    <row r="25" spans="1:20" x14ac:dyDescent="0.2">
      <c r="A25" s="28" t="s">
        <v>30</v>
      </c>
      <c r="B25" s="28" t="s">
        <v>35</v>
      </c>
      <c r="C25" s="28" t="s">
        <v>26</v>
      </c>
      <c r="D25" s="28">
        <v>48</v>
      </c>
      <c r="E25" s="28"/>
      <c r="F25" s="28" t="s">
        <v>58</v>
      </c>
      <c r="G25" s="29">
        <v>615.52</v>
      </c>
    </row>
    <row r="26" spans="1:20" x14ac:dyDescent="0.2">
      <c r="A26" s="28" t="s">
        <v>30</v>
      </c>
      <c r="B26" s="28" t="s">
        <v>36</v>
      </c>
      <c r="C26" s="28" t="s">
        <v>26</v>
      </c>
      <c r="D26" s="28">
        <v>1648</v>
      </c>
      <c r="E26" s="28"/>
      <c r="F26" s="28" t="s">
        <v>58</v>
      </c>
      <c r="G26" s="29">
        <v>18560.240000000002</v>
      </c>
    </row>
    <row r="27" spans="1:20" ht="13.5" thickBot="1" x14ac:dyDescent="0.25">
      <c r="G27" s="32">
        <f>SUM(G24:G26)</f>
        <v>21511.640000000003</v>
      </c>
    </row>
    <row r="28" spans="1:20" ht="13.5" thickTop="1" x14ac:dyDescent="0.2"/>
    <row r="30" spans="1:20" x14ac:dyDescent="0.2">
      <c r="A30" s="15" t="s">
        <v>41</v>
      </c>
    </row>
    <row r="31" spans="1:20" x14ac:dyDescent="0.2">
      <c r="A31" s="15" t="s">
        <v>43</v>
      </c>
    </row>
    <row r="32" spans="1:20" x14ac:dyDescent="0.2">
      <c r="A32" s="15" t="s">
        <v>42</v>
      </c>
    </row>
  </sheetData>
  <printOptions gridLines="1"/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topLeftCell="A4" workbookViewId="0">
      <selection activeCell="F22" sqref="F22:G22"/>
    </sheetView>
  </sheetViews>
  <sheetFormatPr defaultColWidth="9.140625" defaultRowHeight="12.75" x14ac:dyDescent="0.2"/>
  <cols>
    <col min="1" max="1" width="12.140625" style="3" customWidth="1"/>
    <col min="2" max="3" width="12.7109375" style="3" customWidth="1"/>
    <col min="4" max="4" width="13.7109375" style="3" customWidth="1"/>
    <col min="5" max="5" width="10.85546875" style="3" customWidth="1"/>
    <col min="6" max="6" width="17.7109375" style="3" customWidth="1"/>
    <col min="7" max="7" width="13.7109375" style="3" bestFit="1" customWidth="1"/>
    <col min="8" max="8" width="33.85546875" style="3" customWidth="1"/>
    <col min="9" max="9" width="5.7109375" style="3" customWidth="1"/>
    <col min="10" max="10" width="9.28515625" style="3" customWidth="1"/>
    <col min="11" max="11" width="9.140625" style="3"/>
    <col min="12" max="12" width="22.85546875" style="3" customWidth="1"/>
    <col min="13" max="13" width="10.28515625" style="3" bestFit="1" customWidth="1"/>
    <col min="14" max="14" width="10.42578125" style="3" customWidth="1"/>
    <col min="15" max="15" width="10.28515625" style="3" bestFit="1" customWidth="1"/>
    <col min="16" max="16" width="11.140625" style="3" customWidth="1"/>
    <col min="17" max="18" width="10.28515625" style="3" bestFit="1" customWidth="1"/>
    <col min="19" max="19" width="9.7109375" style="3" hidden="1" customWidth="1"/>
    <col min="20" max="20" width="11.28515625" style="3" bestFit="1" customWidth="1"/>
    <col min="21" max="16384" width="9.140625" style="3"/>
  </cols>
  <sheetData>
    <row r="1" spans="1:20" x14ac:dyDescent="0.2">
      <c r="A1" s="3" t="s">
        <v>0</v>
      </c>
      <c r="L1" s="3" t="s">
        <v>0</v>
      </c>
    </row>
    <row r="2" spans="1:20" x14ac:dyDescent="0.2">
      <c r="A2" s="3" t="s">
        <v>1</v>
      </c>
      <c r="L2" s="3" t="s">
        <v>1</v>
      </c>
    </row>
    <row r="3" spans="1:20" x14ac:dyDescent="0.2">
      <c r="A3" s="3" t="s">
        <v>2</v>
      </c>
      <c r="F3" s="3" t="s">
        <v>47</v>
      </c>
      <c r="L3" s="3" t="s">
        <v>2</v>
      </c>
      <c r="O3" s="3" t="str">
        <f>F3</f>
        <v>2018-2019</v>
      </c>
    </row>
    <row r="4" spans="1:20" x14ac:dyDescent="0.2">
      <c r="A4" s="3" t="s">
        <v>3</v>
      </c>
      <c r="F4" s="3" t="s">
        <v>48</v>
      </c>
      <c r="L4" s="3" t="s">
        <v>3</v>
      </c>
    </row>
    <row r="5" spans="1:20" x14ac:dyDescent="0.2">
      <c r="A5" s="12">
        <f ca="1">TODAY()</f>
        <v>43972</v>
      </c>
      <c r="F5" s="13" t="s">
        <v>51</v>
      </c>
      <c r="G5" s="3">
        <v>190967</v>
      </c>
      <c r="L5" s="12">
        <f ca="1">TODAY()</f>
        <v>43972</v>
      </c>
    </row>
    <row r="7" spans="1:20" x14ac:dyDescent="0.2">
      <c r="A7" s="3" t="s">
        <v>5</v>
      </c>
      <c r="F7" s="3" t="s">
        <v>6</v>
      </c>
    </row>
    <row r="8" spans="1:20" x14ac:dyDescent="0.2">
      <c r="A8" s="3" t="s">
        <v>7</v>
      </c>
      <c r="F8" s="3" t="s">
        <v>8</v>
      </c>
    </row>
    <row r="9" spans="1:20" x14ac:dyDescent="0.2">
      <c r="A9" s="3" t="s">
        <v>9</v>
      </c>
      <c r="F9" s="3" t="s">
        <v>10</v>
      </c>
    </row>
    <row r="11" spans="1:20" x14ac:dyDescent="0.2">
      <c r="A11" s="11" t="s">
        <v>11</v>
      </c>
      <c r="B11" s="11" t="s">
        <v>12</v>
      </c>
      <c r="C11" s="11" t="s">
        <v>13</v>
      </c>
      <c r="D11" s="11" t="s">
        <v>44</v>
      </c>
      <c r="E11" s="11" t="s">
        <v>14</v>
      </c>
      <c r="F11" s="1" t="s">
        <v>15</v>
      </c>
      <c r="G11" s="1" t="s">
        <v>16</v>
      </c>
      <c r="H11" s="1" t="s">
        <v>17</v>
      </c>
      <c r="J11" s="1" t="s">
        <v>45</v>
      </c>
      <c r="L11" s="2" t="s">
        <v>11</v>
      </c>
      <c r="M11" s="9" t="s">
        <v>4</v>
      </c>
      <c r="N11" s="9" t="s">
        <v>18</v>
      </c>
      <c r="O11" s="9" t="s">
        <v>19</v>
      </c>
      <c r="P11" s="9" t="s">
        <v>20</v>
      </c>
      <c r="Q11" s="9" t="s">
        <v>21</v>
      </c>
      <c r="R11" s="9" t="s">
        <v>22</v>
      </c>
      <c r="S11" s="9" t="s">
        <v>23</v>
      </c>
      <c r="T11" s="9" t="s">
        <v>16</v>
      </c>
    </row>
    <row r="12" spans="1:20" x14ac:dyDescent="0.2">
      <c r="A12" s="18" t="s">
        <v>24</v>
      </c>
      <c r="B12" s="18" t="s">
        <v>25</v>
      </c>
      <c r="C12" s="18" t="s">
        <v>26</v>
      </c>
      <c r="D12" s="18">
        <v>435</v>
      </c>
      <c r="E12" s="18">
        <v>8</v>
      </c>
      <c r="F12" s="18" t="s">
        <v>50</v>
      </c>
      <c r="G12" s="19">
        <v>3702.68</v>
      </c>
      <c r="H12" s="18"/>
      <c r="J12" s="17">
        <v>14928814</v>
      </c>
      <c r="L12" s="3" t="s">
        <v>27</v>
      </c>
      <c r="M12" s="4">
        <f>G12</f>
        <v>3702.68</v>
      </c>
      <c r="N12" s="5"/>
      <c r="O12" s="4"/>
      <c r="P12" s="5"/>
      <c r="Q12" s="5"/>
      <c r="R12" s="10"/>
      <c r="S12" s="10"/>
      <c r="T12" s="5">
        <f>SUM(L12:S12)</f>
        <v>3702.68</v>
      </c>
    </row>
    <row r="13" spans="1:20" x14ac:dyDescent="0.2">
      <c r="A13" s="3" t="s">
        <v>28</v>
      </c>
      <c r="B13" s="3" t="s">
        <v>29</v>
      </c>
      <c r="C13" s="3" t="s">
        <v>26</v>
      </c>
      <c r="D13" s="3">
        <v>422</v>
      </c>
      <c r="E13" s="3">
        <v>17</v>
      </c>
      <c r="F13" s="3" t="s">
        <v>53</v>
      </c>
      <c r="G13" s="4">
        <v>3585.77</v>
      </c>
      <c r="J13" s="17">
        <v>60104900</v>
      </c>
      <c r="L13" s="3" t="s">
        <v>28</v>
      </c>
      <c r="M13" s="4">
        <f t="shared" ref="M13:M20" si="0">G13</f>
        <v>3585.77</v>
      </c>
      <c r="N13" s="5"/>
      <c r="O13" s="5"/>
      <c r="P13" s="5"/>
      <c r="Q13" s="5"/>
      <c r="R13" s="4"/>
      <c r="S13" s="10"/>
      <c r="T13" s="5">
        <f>SUM(L13:S13)</f>
        <v>3585.77</v>
      </c>
    </row>
    <row r="14" spans="1:20" x14ac:dyDescent="0.2">
      <c r="A14" s="3" t="s">
        <v>30</v>
      </c>
      <c r="B14" s="3" t="s">
        <v>31</v>
      </c>
      <c r="C14" s="3" t="s">
        <v>26</v>
      </c>
      <c r="D14" s="3">
        <v>1398</v>
      </c>
      <c r="E14" s="3">
        <v>10</v>
      </c>
      <c r="F14" s="3" t="s">
        <v>53</v>
      </c>
      <c r="G14" s="4">
        <v>19810.599999999999</v>
      </c>
      <c r="H14" s="3" t="s">
        <v>32</v>
      </c>
      <c r="J14" s="17">
        <v>7165751</v>
      </c>
      <c r="L14" s="3" t="s">
        <v>30</v>
      </c>
      <c r="M14" s="4">
        <f t="shared" si="0"/>
        <v>19810.599999999999</v>
      </c>
      <c r="N14" s="5"/>
      <c r="O14" s="5"/>
      <c r="P14" s="5"/>
      <c r="Q14" s="10"/>
      <c r="R14" s="4"/>
      <c r="S14" s="10"/>
      <c r="T14" s="5">
        <f t="shared" ref="T14:T20" si="1">SUM(L14:S14)</f>
        <v>19810.599999999999</v>
      </c>
    </row>
    <row r="15" spans="1:20" x14ac:dyDescent="0.2">
      <c r="A15" s="3" t="s">
        <v>30</v>
      </c>
      <c r="B15" s="3" t="s">
        <v>33</v>
      </c>
      <c r="C15" s="3" t="s">
        <v>26</v>
      </c>
      <c r="D15" s="3">
        <v>402.78</v>
      </c>
      <c r="E15" s="3">
        <v>10</v>
      </c>
      <c r="F15" s="3" t="s">
        <v>53</v>
      </c>
      <c r="G15" s="4">
        <v>402.78</v>
      </c>
      <c r="H15" s="22" t="s">
        <v>54</v>
      </c>
      <c r="J15" s="17">
        <v>52487983</v>
      </c>
      <c r="L15" s="3" t="s">
        <v>30</v>
      </c>
      <c r="M15" s="4">
        <f t="shared" si="0"/>
        <v>402.78</v>
      </c>
      <c r="N15" s="5"/>
      <c r="O15" s="5"/>
      <c r="P15" s="5"/>
      <c r="Q15" s="4"/>
      <c r="R15" s="4"/>
      <c r="S15" s="10"/>
      <c r="T15" s="5">
        <f t="shared" si="1"/>
        <v>402.78</v>
      </c>
    </row>
    <row r="16" spans="1:20" x14ac:dyDescent="0.2">
      <c r="A16" s="3" t="s">
        <v>30</v>
      </c>
      <c r="B16" s="3" t="s">
        <v>35</v>
      </c>
      <c r="C16" s="3" t="s">
        <v>26</v>
      </c>
      <c r="D16" s="3">
        <v>54</v>
      </c>
      <c r="E16" s="3">
        <v>10</v>
      </c>
      <c r="F16" s="3" t="s">
        <v>53</v>
      </c>
      <c r="G16" s="4">
        <v>662.65</v>
      </c>
      <c r="H16" s="3" t="s">
        <v>34</v>
      </c>
      <c r="J16" s="17">
        <v>14959139</v>
      </c>
      <c r="L16" s="3" t="s">
        <v>30</v>
      </c>
      <c r="M16" s="4">
        <f t="shared" si="0"/>
        <v>662.65</v>
      </c>
      <c r="N16" s="5"/>
      <c r="O16" s="5"/>
      <c r="P16" s="5"/>
      <c r="Q16" s="10"/>
      <c r="R16" s="4"/>
      <c r="S16" s="10"/>
      <c r="T16" s="5">
        <f t="shared" si="1"/>
        <v>662.65</v>
      </c>
    </row>
    <row r="17" spans="1:20" x14ac:dyDescent="0.2">
      <c r="A17" s="3" t="s">
        <v>30</v>
      </c>
      <c r="B17" s="3" t="s">
        <v>36</v>
      </c>
      <c r="C17" s="3" t="s">
        <v>26</v>
      </c>
      <c r="D17" s="3">
        <v>2193</v>
      </c>
      <c r="E17" s="3">
        <v>10</v>
      </c>
      <c r="F17" s="3" t="s">
        <v>53</v>
      </c>
      <c r="G17" s="4">
        <v>25336.22</v>
      </c>
      <c r="J17" s="17">
        <v>60612536</v>
      </c>
      <c r="K17" s="1"/>
      <c r="L17" s="3" t="s">
        <v>30</v>
      </c>
      <c r="M17" s="4">
        <f t="shared" si="0"/>
        <v>25336.22</v>
      </c>
      <c r="N17" s="4"/>
      <c r="O17" s="5"/>
      <c r="P17" s="5"/>
      <c r="Q17" s="10"/>
      <c r="R17" s="4"/>
      <c r="S17" s="10"/>
      <c r="T17" s="5">
        <f t="shared" si="1"/>
        <v>25336.22</v>
      </c>
    </row>
    <row r="18" spans="1:20" x14ac:dyDescent="0.2">
      <c r="A18" s="3" t="s">
        <v>30</v>
      </c>
      <c r="B18" s="3" t="s">
        <v>46</v>
      </c>
      <c r="C18" s="3" t="s">
        <v>26</v>
      </c>
      <c r="D18" s="3">
        <v>290</v>
      </c>
      <c r="E18" s="3">
        <v>10</v>
      </c>
      <c r="F18" s="3" t="s">
        <v>53</v>
      </c>
      <c r="G18" s="4">
        <v>2482.37</v>
      </c>
      <c r="J18" s="17">
        <v>194781</v>
      </c>
      <c r="K18" s="1"/>
      <c r="L18" s="3" t="s">
        <v>30</v>
      </c>
      <c r="M18" s="4">
        <f t="shared" si="0"/>
        <v>2482.37</v>
      </c>
      <c r="N18" s="4"/>
      <c r="O18" s="5"/>
      <c r="P18" s="5"/>
      <c r="Q18" s="10"/>
      <c r="R18" s="4"/>
      <c r="S18" s="10"/>
      <c r="T18" s="5">
        <f t="shared" si="1"/>
        <v>2482.37</v>
      </c>
    </row>
    <row r="19" spans="1:20" x14ac:dyDescent="0.2">
      <c r="B19" s="3" t="s">
        <v>37</v>
      </c>
      <c r="G19" s="6"/>
      <c r="M19" s="4">
        <f t="shared" si="0"/>
        <v>0</v>
      </c>
      <c r="N19" s="5"/>
      <c r="O19" s="5"/>
      <c r="P19" s="5"/>
      <c r="Q19" s="5"/>
      <c r="R19" s="5"/>
      <c r="S19" s="5"/>
      <c r="T19" s="5">
        <f t="shared" si="1"/>
        <v>0</v>
      </c>
    </row>
    <row r="20" spans="1:20" x14ac:dyDescent="0.2">
      <c r="A20" s="20" t="s">
        <v>38</v>
      </c>
      <c r="B20" s="20" t="s">
        <v>39</v>
      </c>
      <c r="C20" s="20" t="s">
        <v>26</v>
      </c>
      <c r="D20" s="20">
        <v>796</v>
      </c>
      <c r="E20" s="20">
        <v>19</v>
      </c>
      <c r="F20" s="20" t="s">
        <v>49</v>
      </c>
      <c r="G20" s="21">
        <v>6490.41</v>
      </c>
      <c r="H20" s="20" t="s">
        <v>52</v>
      </c>
      <c r="J20" s="17">
        <v>1385065</v>
      </c>
      <c r="L20" s="3" t="s">
        <v>38</v>
      </c>
      <c r="M20" s="4">
        <f t="shared" si="0"/>
        <v>6490.41</v>
      </c>
      <c r="N20" s="5"/>
      <c r="O20" s="5"/>
      <c r="P20" s="5"/>
      <c r="Q20" s="5"/>
      <c r="R20" s="16"/>
      <c r="S20" s="5"/>
      <c r="T20" s="5">
        <f t="shared" si="1"/>
        <v>6490.41</v>
      </c>
    </row>
    <row r="21" spans="1:20" x14ac:dyDescent="0.2">
      <c r="L21" s="9" t="s">
        <v>16</v>
      </c>
      <c r="M21" s="8">
        <f t="shared" ref="M21:S21" si="2">SUM(M12:M20)</f>
        <v>62473.479999999996</v>
      </c>
      <c r="N21" s="8">
        <f>SUM(N12:N20)</f>
        <v>0</v>
      </c>
      <c r="O21" s="8">
        <f t="shared" si="2"/>
        <v>0</v>
      </c>
      <c r="P21" s="8">
        <f t="shared" si="2"/>
        <v>0</v>
      </c>
      <c r="Q21" s="8">
        <f t="shared" si="2"/>
        <v>0</v>
      </c>
      <c r="R21" s="8">
        <f t="shared" si="2"/>
        <v>0</v>
      </c>
      <c r="S21" s="8">
        <f t="shared" si="2"/>
        <v>0</v>
      </c>
      <c r="T21" s="8">
        <f>SUM(T12:T20)</f>
        <v>62473.479999999996</v>
      </c>
    </row>
    <row r="22" spans="1:20" ht="15.75" x14ac:dyDescent="0.25">
      <c r="F22" s="50" t="s">
        <v>16</v>
      </c>
      <c r="G22" s="51">
        <f>SUM(G12:G21)</f>
        <v>62473.479999999996</v>
      </c>
      <c r="H22" s="3" t="s">
        <v>40</v>
      </c>
    </row>
    <row r="24" spans="1:20" x14ac:dyDescent="0.2">
      <c r="M24" s="14"/>
    </row>
    <row r="30" spans="1:20" x14ac:dyDescent="0.2">
      <c r="A30" s="15" t="s">
        <v>41</v>
      </c>
    </row>
    <row r="31" spans="1:20" x14ac:dyDescent="0.2">
      <c r="A31" s="15" t="s">
        <v>43</v>
      </c>
    </row>
    <row r="32" spans="1:20" x14ac:dyDescent="0.2">
      <c r="A32" s="15" t="s">
        <v>42</v>
      </c>
    </row>
  </sheetData>
  <printOptions gridLines="1"/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LAWATER.2018-2019 PMT#6</vt:lpstr>
      <vt:lpstr>LAWATER.2018-2019 PMT#5b</vt:lpstr>
      <vt:lpstr>LAWATER.2018-2019 PMT#5</vt:lpstr>
      <vt:lpstr>LAWATER.2018-2019 PMT#4</vt:lpstr>
      <vt:lpstr>LAWATER.2018-2019 PMT#3</vt:lpstr>
      <vt:lpstr>LAWATER.2018-2019 PMT#2</vt:lpstr>
      <vt:lpstr>LAWATER.2018-2019 PMT#1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Bishop, Sheere</cp:lastModifiedBy>
  <cp:lastPrinted>2019-07-23T17:10:05Z</cp:lastPrinted>
  <dcterms:created xsi:type="dcterms:W3CDTF">2015-09-16T21:46:24Z</dcterms:created>
  <dcterms:modified xsi:type="dcterms:W3CDTF">2020-05-21T18:23:20Z</dcterms:modified>
</cp:coreProperties>
</file>