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D0A906FC-EDA8-45FC-A161-89A64BE8CE9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rofit and Loss" sheetId="1" r:id="rId1"/>
    <sheet name="Balance Sheet" sheetId="2" r:id="rId2"/>
    <sheet name="Stmt of Cash Flows" sheetId="3" r:id="rId3"/>
  </sheets>
  <definedNames>
    <definedName name="_xlnm._FilterDatabase" localSheetId="0" hidden="1">'Profit and Loss'!$F$1:$F$33</definedName>
    <definedName name="_xlnm.Print_Titles" localSheetId="0">'Profit and Loss'!$A:$E,'Profit and Loss'!$1:$1</definedName>
    <definedName name="QB_COLUMN_29" localSheetId="0" hidden="1">'Profit and Loss'!$F$1</definedName>
    <definedName name="QB_DATA_0" localSheetId="0" hidden="1">'Profit and Loss'!$4:$4,'Profit and Loss'!$5:$5,'Profit and Loss'!$6:$6,'Profit and Loss'!$7:$7,'Profit and Loss'!$8:$8,'Profit and Loss'!$9:$9,'Profit and Loss'!$10:$10,'Profit and Loss'!$11:$11,'Profit and Loss'!$15:$15,'Profit and Loss'!$16:$16,'Profit and Loss'!$17:$17,'Profit and Loss'!$18:$18,'Profit and Loss'!$19:$19,'Profit and Loss'!$20:$20,'Profit and Loss'!$21:$21,'Profit and Loss'!$22:$22</definedName>
    <definedName name="QB_DATA_1" localSheetId="0" hidden="1">'Profit and Loss'!$23:$23,'Profit and Loss'!$24:$24,'Profit and Loss'!$25:$25,'Profit and Loss'!$26:$26,'Profit and Loss'!$27:$27,'Profit and Loss'!$28:$28,'Profit and Loss'!$29:$29,'Profit and Loss'!$30:$30</definedName>
    <definedName name="QB_FORMULA_0" localSheetId="0" hidden="1">'Profit and Loss'!$F$12,'Profit and Loss'!$F$13,'Profit and Loss'!$F$31,'Profit and Loss'!$F$32,'Profit and Loss'!$F$33</definedName>
    <definedName name="QB_ROW_18301" localSheetId="0" hidden="1">'Profit and Loss'!$A$33</definedName>
    <definedName name="QB_ROW_19011" localSheetId="0" hidden="1">'Profit and Loss'!$B$2</definedName>
    <definedName name="QB_ROW_19311" localSheetId="0" hidden="1">'Profit and Loss'!$B$32</definedName>
    <definedName name="QB_ROW_20031" localSheetId="0" hidden="1">'Profit and Loss'!$D$3</definedName>
    <definedName name="QB_ROW_20331" localSheetId="0" hidden="1">'Profit and Loss'!$D$12</definedName>
    <definedName name="QB_ROW_21031" localSheetId="0" hidden="1">'Profit and Loss'!$D$14</definedName>
    <definedName name="QB_ROW_21331" localSheetId="0" hidden="1">'Profit and Loss'!$D$31</definedName>
    <definedName name="QB_ROW_215340" localSheetId="0" hidden="1">'Profit and Loss'!$E$27</definedName>
    <definedName name="QB_ROW_238340" localSheetId="0" hidden="1">'Profit and Loss'!$E$17</definedName>
    <definedName name="QB_ROW_248340" localSheetId="0" hidden="1">'Profit and Loss'!$E$4</definedName>
    <definedName name="QB_ROW_253340" localSheetId="0" hidden="1">'Profit and Loss'!$E$20</definedName>
    <definedName name="QB_ROW_257340" localSheetId="0" hidden="1">'Profit and Loss'!$E$19</definedName>
    <definedName name="QB_ROW_290340" localSheetId="0" hidden="1">'Profit and Loss'!$E$8</definedName>
    <definedName name="QB_ROW_291240" localSheetId="0" hidden="1">'Profit and Loss'!$E$9</definedName>
    <definedName name="QB_ROW_320340" localSheetId="0" hidden="1">'Profit and Loss'!$E$18</definedName>
    <definedName name="QB_ROW_428340" localSheetId="0" hidden="1">'Profit and Loss'!$E$6</definedName>
    <definedName name="QB_ROW_436340" localSheetId="0" hidden="1">'Profit and Loss'!$E$30</definedName>
    <definedName name="QB_ROW_451340" localSheetId="0" hidden="1">'Profit and Loss'!$E$5</definedName>
    <definedName name="QB_ROW_675340" localSheetId="0" hidden="1">'Profit and Loss'!$E$29</definedName>
    <definedName name="QB_ROW_683340" localSheetId="0" hidden="1">'Profit and Loss'!$E$21</definedName>
    <definedName name="QB_ROW_685340" localSheetId="0" hidden="1">'Profit and Loss'!$E$22</definedName>
    <definedName name="QB_ROW_686340" localSheetId="0" hidden="1">'Profit and Loss'!$E$25</definedName>
    <definedName name="QB_ROW_687340" localSheetId="0" hidden="1">'Profit and Loss'!$E$24</definedName>
    <definedName name="QB_ROW_704340" localSheetId="0" hidden="1">'Profit and Loss'!$E$15</definedName>
    <definedName name="QB_ROW_711340" localSheetId="0" hidden="1">'Profit and Loss'!$E$26</definedName>
    <definedName name="QB_ROW_757340" localSheetId="0" hidden="1">'Profit and Loss'!$E$28</definedName>
    <definedName name="QB_ROW_767240" localSheetId="0" hidden="1">'Profit and Loss'!$E$11</definedName>
    <definedName name="QB_ROW_809240" localSheetId="0" hidden="1">'Profit and Loss'!$E$10</definedName>
    <definedName name="QB_ROW_831340" localSheetId="0" hidden="1">'Profit and Loss'!$E$7</definedName>
    <definedName name="QB_ROW_86321" localSheetId="0" hidden="1">'Profit and Loss'!$C$13</definedName>
    <definedName name="QB_ROW_921240" localSheetId="0" hidden="1">'Profit and Loss'!$E$23</definedName>
    <definedName name="QB_ROW_953340" localSheetId="0" hidden="1">'Profit and Loss'!$E$16</definedName>
    <definedName name="QBCANSUPPORTUPDATE" localSheetId="0">TRUE</definedName>
    <definedName name="QBCOMPANYFILENAME" localSheetId="0">"E:\Client Data\Advance Math &amp; Science Academy\advanced math and science academy cs.qbw"</definedName>
    <definedName name="QBENDDATE" localSheetId="0">20250630</definedName>
    <definedName name="QBHEADERSONSCREEN" localSheetId="0">FALSE</definedName>
    <definedName name="QBMETADATASIZE" localSheetId="0">5964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"e8c90c8d16cf41c290b8468bba922707"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0</definedName>
    <definedName name="QBROWHEADERS" localSheetId="0">5</definedName>
    <definedName name="QBSTARTDATE" localSheetId="0">20240701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" i="3" l="1"/>
  <c r="F55" i="3"/>
  <c r="F31" i="3"/>
  <c r="F75" i="3" s="1"/>
  <c r="F77" i="3" s="1"/>
  <c r="F7" i="2"/>
  <c r="F14" i="2" s="1"/>
  <c r="F22" i="2" s="1"/>
  <c r="F10" i="2"/>
  <c r="F13" i="2"/>
  <c r="F18" i="2"/>
  <c r="F21" i="2"/>
  <c r="F28" i="2"/>
  <c r="F42" i="2" s="1"/>
  <c r="F50" i="2" s="1"/>
  <c r="F58" i="2" s="1"/>
  <c r="F31" i="2"/>
  <c r="F41" i="2"/>
  <c r="F49" i="2"/>
  <c r="F57" i="2"/>
  <c r="F31" i="1"/>
  <c r="F12" i="1"/>
  <c r="F13" i="1" s="1"/>
  <c r="F32" i="1" s="1"/>
  <c r="F33" i="1" s="1"/>
</calcChain>
</file>

<file path=xl/sharedStrings.xml><?xml version="1.0" encoding="utf-8"?>
<sst xmlns="http://schemas.openxmlformats.org/spreadsheetml/2006/main" count="168" uniqueCount="149">
  <si>
    <t>Jul '24 - Jun 25</t>
  </si>
  <si>
    <t>Ordinary Income/Expense</t>
  </si>
  <si>
    <t>Income</t>
  </si>
  <si>
    <t>40000 · Tuition</t>
  </si>
  <si>
    <t>40500 · Grants &amp; Donations</t>
  </si>
  <si>
    <t>41000 · Misc Income</t>
  </si>
  <si>
    <t>42500 · Rental Income</t>
  </si>
  <si>
    <t>43000 · Student Program Income</t>
  </si>
  <si>
    <t>44000 · Contr. In-Kind - Transportation</t>
  </si>
  <si>
    <t>44010 · In-Kind MTRS</t>
  </si>
  <si>
    <t>9996 · Fund Transfer Income</t>
  </si>
  <si>
    <t>Total Income</t>
  </si>
  <si>
    <t>Gross Profit</t>
  </si>
  <si>
    <t>Expense</t>
  </si>
  <si>
    <t>50000 · Salaries</t>
  </si>
  <si>
    <t>51000 · Payroll Taxes</t>
  </si>
  <si>
    <t>51500 · Employee Benefits</t>
  </si>
  <si>
    <t>52000 · Professional Development</t>
  </si>
  <si>
    <t>53000 · Supplies and Materials</t>
  </si>
  <si>
    <t>53500 · Textbooks</t>
  </si>
  <si>
    <t>54000 · Student Program Exp</t>
  </si>
  <si>
    <t>55000 · Lease. CAM and Taxes</t>
  </si>
  <si>
    <t>55020 · Interest Expense Leased Assets</t>
  </si>
  <si>
    <t>56000 · Facilities</t>
  </si>
  <si>
    <t>57000 · Utility</t>
  </si>
  <si>
    <t>58000 · Information Technology</t>
  </si>
  <si>
    <t>59000 · Insurance Expense</t>
  </si>
  <si>
    <t>6000 · MTRS Expense</t>
  </si>
  <si>
    <t>61000 · Other Operating Costs</t>
  </si>
  <si>
    <t>62000 · Depreciation Expense</t>
  </si>
  <si>
    <t>Total Expense</t>
  </si>
  <si>
    <t>Net Ordinary Income</t>
  </si>
  <si>
    <t>Net Income</t>
  </si>
  <si>
    <t>TOTAL LIABILITIES &amp; EQUITY</t>
  </si>
  <si>
    <t>Total Equity</t>
  </si>
  <si>
    <t>31000 · Temporarily restrict net asset</t>
  </si>
  <si>
    <t>30400 · Investment in Fixed Assets</t>
  </si>
  <si>
    <t>30100 · Unrestrict (retained earnings)</t>
  </si>
  <si>
    <t>30000 · Unrestricted net assets</t>
  </si>
  <si>
    <t>Equity</t>
  </si>
  <si>
    <t>Total Liabilities</t>
  </si>
  <si>
    <t>Total Long Term Liabilities</t>
  </si>
  <si>
    <t>28000 · Mortgage Payable Forest Street</t>
  </si>
  <si>
    <t>25300 · Lease Liability - Powerschool</t>
  </si>
  <si>
    <t>25200 · Leased Equip Liab - Chromebooks</t>
  </si>
  <si>
    <t>25100 · Leased Equipment Liab-Copier</t>
  </si>
  <si>
    <t>25000 · SMOC Deferred Cash Inflow</t>
  </si>
  <si>
    <t>Long Term Liabilities</t>
  </si>
  <si>
    <t>Total Current Liabilities</t>
  </si>
  <si>
    <t>Total Other Current Liabilities</t>
  </si>
  <si>
    <t>24000 · Deferred revenue</t>
  </si>
  <si>
    <t>22000 · Payroll Withholdings</t>
  </si>
  <si>
    <t>21300 · Due to Foundation</t>
  </si>
  <si>
    <t>21200 · Accrued Interest Expense</t>
  </si>
  <si>
    <t>21150 · Accrued payroll taxes</t>
  </si>
  <si>
    <t>21100 · Accrued PTO</t>
  </si>
  <si>
    <t>21050 · Accrued payroll</t>
  </si>
  <si>
    <t>21000 · Accrued expenses - other</t>
  </si>
  <si>
    <t>Other Current Liabilities</t>
  </si>
  <si>
    <t>Total Credit Cards</t>
  </si>
  <si>
    <t>20200 · Capital One Credit Card</t>
  </si>
  <si>
    <t>Credit Cards</t>
  </si>
  <si>
    <t>Total Accounts Payable</t>
  </si>
  <si>
    <t>20000 · Accounts payable</t>
  </si>
  <si>
    <t>Accounts Payable</t>
  </si>
  <si>
    <t>Current Liabilities</t>
  </si>
  <si>
    <t>Liabilities</t>
  </si>
  <si>
    <t>LIABILITIES &amp; EQUITY</t>
  </si>
  <si>
    <t>TOTAL ASSETS</t>
  </si>
  <si>
    <t>Total Other Assets</t>
  </si>
  <si>
    <t>17000 · SMOC Asset Receivable</t>
  </si>
  <si>
    <t>Other Assets</t>
  </si>
  <si>
    <t>Total Fixed Assets</t>
  </si>
  <si>
    <t>16000 · Accumulated Depreciation</t>
  </si>
  <si>
    <t>15000 · Fixed Assets</t>
  </si>
  <si>
    <t>Fixed Assets</t>
  </si>
  <si>
    <t>Total Current Assets</t>
  </si>
  <si>
    <t>Total Other Current Assets</t>
  </si>
  <si>
    <t>13000 · Prepaid Expenses</t>
  </si>
  <si>
    <t>Other Current Assets</t>
  </si>
  <si>
    <t>Total Accounts Receivable</t>
  </si>
  <si>
    <t>11000 · Accounts receivable</t>
  </si>
  <si>
    <t>Accounts Receivable</t>
  </si>
  <si>
    <t>Total Checking/Savings</t>
  </si>
  <si>
    <t>10750 · Store Account - Paypal</t>
  </si>
  <si>
    <t>10000 · Cash and Cash Equivalents</t>
  </si>
  <si>
    <t>Checking/Savings</t>
  </si>
  <si>
    <t>Current Assets</t>
  </si>
  <si>
    <t>ASSETS</t>
  </si>
  <si>
    <t>Jun 30, 25</t>
  </si>
  <si>
    <t>OPERATING ACTIVITIES</t>
  </si>
  <si>
    <t>Adjustments to reconcile Net Income</t>
  </si>
  <si>
    <t>to net cash provided by operations:</t>
  </si>
  <si>
    <t>22000 · Payroll Withholdings:23000 · Payroll Tax Liability:23050 · Fed W/H Payable</t>
  </si>
  <si>
    <t>22000 · Payroll Withholdings:23000 · Payroll Tax Liability:23100 · Mass W/H Payable</t>
  </si>
  <si>
    <t>22000 · Payroll Withholdings:23000 · Payroll Tax Liability:23150 · Medicare Payable</t>
  </si>
  <si>
    <t>22000 · Payroll Withholdings:23000 · Payroll Tax Liability:23250 · MA Family Leave Tax</t>
  </si>
  <si>
    <t>22000 · Payroll Withholdings:23000 · Payroll Tax Liability:23400 · MA Medical Leave</t>
  </si>
  <si>
    <t>24000 · Deferred revenue:24050 · Deferred Revenue Class of 2025</t>
  </si>
  <si>
    <t>24000 · Deferred revenue:24100 · Deferred Revenue Class of 2026</t>
  </si>
  <si>
    <t>24000 · Deferred revenue:24150 · Deferred Revenue Class of 2027</t>
  </si>
  <si>
    <t>24000 · Deferred revenue:24200 · Deferred Revenue Class of 2028</t>
  </si>
  <si>
    <t>24000 · Deferred revenue:24250 · Deferred Revenue Class of 2029</t>
  </si>
  <si>
    <t>24000 · Deferred revenue:24300 · Deferred Revenue Class of 2030</t>
  </si>
  <si>
    <t>24000 · Deferred revenue:24350 · Deferred Revenue Class of 2031</t>
  </si>
  <si>
    <t>24000 · Deferred revenue:24360 · Deferred Revenue Class of 2032</t>
  </si>
  <si>
    <t>24000 · Deferred revenue:24400 · Deferred Revenue - Rent</t>
  </si>
  <si>
    <t>24000 · Deferred revenue:24500 · Deferred Revenue - Transportati</t>
  </si>
  <si>
    <t>Net cash provided by Operating Activities</t>
  </si>
  <si>
    <t>INVESTING ACTIVITIES</t>
  </si>
  <si>
    <t>15000 · Fixed Assets:15100 · Right to Use Asset - Copiers</t>
  </si>
  <si>
    <t>15000 · Fixed Assets:15150 · Right to Use Asset -Chromebooks</t>
  </si>
  <si>
    <t>15000 · Fixed Assets:15200 · Right to Use - Powerschool</t>
  </si>
  <si>
    <t>15000 · Fixed Assets:15250 · Const. in Prog.  165, 199, 201</t>
  </si>
  <si>
    <t>15000 · Fixed Assets:15300 · 199-201 Forest Street</t>
  </si>
  <si>
    <t>15000 · Fixed Assets:15450 · Leasehold Improvements 20 Years</t>
  </si>
  <si>
    <t>15000 · Fixed Assets:15550 · Leasehold Improvements 10 Years</t>
  </si>
  <si>
    <t>15000 · Fixed Assets:15600 · Furniture</t>
  </si>
  <si>
    <t>15000 · Fixed Assets:15600 · Furniture:15602 · Classroom Furniture</t>
  </si>
  <si>
    <t>15000 · Fixed Assets:15650 · Equipment</t>
  </si>
  <si>
    <t>15000 · Fixed Assets:15700 · Computer Hardware</t>
  </si>
  <si>
    <t>16000 · Accumulated Depreciation:16300 · Accumulated Depr 199-201</t>
  </si>
  <si>
    <t>16000 · Accumulated Depreciation:16350 · Accum Depr - Building 165</t>
  </si>
  <si>
    <t>16000 · Accumulated Depreciation:16450 · AD - Leasehold Imp. 20 Year</t>
  </si>
  <si>
    <t>16000 · Accumulated Depreciation:16500 · AD - Leasehold Improvements</t>
  </si>
  <si>
    <t>16000 · Accumulated Depreciation:16550 · AD - Leasehold Impr 10 Year</t>
  </si>
  <si>
    <t>16000 · Accumulated Depreciation:16600 · Accum. Depr. - Furniture</t>
  </si>
  <si>
    <t>16000 · Accumulated Depreciation:16650 · Accum. Depr. - Equipment</t>
  </si>
  <si>
    <t>16000 · Accumulated Depreciation:16700 · Accum. Depr. -Computer Hardware</t>
  </si>
  <si>
    <t>16000 · Accumulated Depreciation:16750 · Accum. Depr. -ComoputerSoftware</t>
  </si>
  <si>
    <t>16000 · Accumulated Depreciation:16800 · Accum. Depr. - Lab Equipment</t>
  </si>
  <si>
    <t>Net cash provided by Investing Activities</t>
  </si>
  <si>
    <t>FINANCING ACTIVITIES</t>
  </si>
  <si>
    <t>31000 · Temporarily restrict net asset:31020 · Temp Rest - Marlborough Stem Co</t>
  </si>
  <si>
    <t>31000 · Temporarily restrict net asset:31050 · Temp Rest -Joe Perez</t>
  </si>
  <si>
    <t>31000 · Temporarily restrict net asset:31080 · Temp Rest -  Building Fund</t>
  </si>
  <si>
    <t>31000 · Temporarily restrict net asset:31090 · Temp Rest - Track</t>
  </si>
  <si>
    <t>31000 · Temporarily restrict net asset:31100 · Temp Rest Math Works</t>
  </si>
  <si>
    <t>31000 · Temporarily restrict net asset:31110 · Temp Rest - Kyle Cares</t>
  </si>
  <si>
    <t>31000 · Temporarily restrict net asset:31130 · Temp Restricted Cummings Grant</t>
  </si>
  <si>
    <t>31000 · Temporarily restrict net asset:31140 · Temp Restricted - Hack a thon</t>
  </si>
  <si>
    <t>31000 · Temporarily restrict net asset:31150 · Temp Restricted - Baseball</t>
  </si>
  <si>
    <t>31000 · Temporarily restrict net asset:31160 · Temp Restricted Tennis</t>
  </si>
  <si>
    <t>31000 · Temporarily restrict net asset:31170 · Temp Restricted Basketball</t>
  </si>
  <si>
    <t>31000 · Temporarily restrict net asset:31180 · Temp Restricted Volleyball</t>
  </si>
  <si>
    <t>Net cash provided by Financing Activities</t>
  </si>
  <si>
    <t>Net cash increase for period</t>
  </si>
  <si>
    <t>Cash at beginning of period</t>
  </si>
  <si>
    <t>Cash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</si>
</sst>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2049" name="Text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4"/>
  <sheetViews>
    <sheetView workbookViewId="0">
      <pane xSplit="5" ySplit="1" topLeftCell="F2" activePane="bottomRight" state="frozenSplit"/>
      <selection pane="topRight" activeCell="F1" sqref="F1"/>
      <selection pane="bottomLeft" activeCell="A2" sqref="A2"/>
      <selection pane="bottomRight"/>
    </sheetView>
  </sheetViews>
  <sheetFormatPr defaultRowHeight="15" x14ac:dyDescent="0.25"/>
  <cols>
    <col min="1" max="4" width="3" style="6" customWidth="1"/>
    <col min="5" max="5" width="33.28515625" style="6" customWidth="1"/>
    <col min="6" max="6" width="16.85546875" bestFit="1" customWidth="1"/>
  </cols>
  <sheetData>
    <row r="1" spans="1:6" s="9" customFormat="1" ht="15.75" thickBot="1" x14ac:dyDescent="0.3">
      <c r="A1" s="7"/>
      <c r="B1" s="7"/>
      <c r="C1" s="7"/>
      <c r="D1" s="7"/>
      <c r="E1" s="7"/>
      <c r="F1" s="8" t="s">
        <v>0</v>
      </c>
    </row>
    <row r="2" spans="1:6" ht="15.75" thickTop="1" x14ac:dyDescent="0.25">
      <c r="A2" s="1"/>
      <c r="B2" s="1" t="s">
        <v>1</v>
      </c>
      <c r="C2" s="1"/>
      <c r="D2" s="1"/>
      <c r="E2" s="1"/>
      <c r="F2" s="2"/>
    </row>
    <row r="3" spans="1:6" x14ac:dyDescent="0.25">
      <c r="A3" s="1"/>
      <c r="B3" s="1"/>
      <c r="C3" s="1"/>
      <c r="D3" s="1" t="s">
        <v>2</v>
      </c>
      <c r="E3" s="1"/>
      <c r="F3" s="2"/>
    </row>
    <row r="4" spans="1:6" x14ac:dyDescent="0.25">
      <c r="A4" s="1"/>
      <c r="B4" s="1"/>
      <c r="C4" s="1"/>
      <c r="D4" s="1"/>
      <c r="E4" s="1" t="s">
        <v>3</v>
      </c>
      <c r="F4" s="2">
        <v>17209184</v>
      </c>
    </row>
    <row r="5" spans="1:6" x14ac:dyDescent="0.25">
      <c r="A5" s="1"/>
      <c r="B5" s="1"/>
      <c r="C5" s="1"/>
      <c r="D5" s="1"/>
      <c r="E5" s="1" t="s">
        <v>4</v>
      </c>
      <c r="F5" s="2">
        <v>452026.71</v>
      </c>
    </row>
    <row r="6" spans="1:6" x14ac:dyDescent="0.25">
      <c r="A6" s="1"/>
      <c r="B6" s="1"/>
      <c r="C6" s="1"/>
      <c r="D6" s="1"/>
      <c r="E6" s="1" t="s">
        <v>5</v>
      </c>
      <c r="F6" s="2">
        <v>438130.36</v>
      </c>
    </row>
    <row r="7" spans="1:6" x14ac:dyDescent="0.25">
      <c r="A7" s="1"/>
      <c r="B7" s="1"/>
      <c r="C7" s="1"/>
      <c r="D7" s="1"/>
      <c r="E7" s="1" t="s">
        <v>6</v>
      </c>
      <c r="F7" s="2">
        <v>212966.58</v>
      </c>
    </row>
    <row r="8" spans="1:6" x14ac:dyDescent="0.25">
      <c r="A8" s="1"/>
      <c r="B8" s="1"/>
      <c r="C8" s="1"/>
      <c r="D8" s="1"/>
      <c r="E8" s="1" t="s">
        <v>7</v>
      </c>
      <c r="F8" s="2">
        <v>823942.28</v>
      </c>
    </row>
    <row r="9" spans="1:6" x14ac:dyDescent="0.25">
      <c r="A9" s="1"/>
      <c r="B9" s="1"/>
      <c r="C9" s="1"/>
      <c r="D9" s="1"/>
      <c r="E9" s="1" t="s">
        <v>8</v>
      </c>
      <c r="F9" s="2">
        <v>479592</v>
      </c>
    </row>
    <row r="10" spans="1:6" x14ac:dyDescent="0.25">
      <c r="A10" s="1"/>
      <c r="B10" s="1"/>
      <c r="C10" s="1"/>
      <c r="D10" s="1"/>
      <c r="E10" s="1" t="s">
        <v>9</v>
      </c>
      <c r="F10" s="2">
        <v>1835246</v>
      </c>
    </row>
    <row r="11" spans="1:6" ht="15.75" thickBot="1" x14ac:dyDescent="0.3">
      <c r="A11" s="1"/>
      <c r="B11" s="1"/>
      <c r="C11" s="1"/>
      <c r="D11" s="1"/>
      <c r="E11" s="1" t="s">
        <v>10</v>
      </c>
      <c r="F11" s="2">
        <v>0</v>
      </c>
    </row>
    <row r="12" spans="1:6" ht="15.75" thickBot="1" x14ac:dyDescent="0.3">
      <c r="A12" s="1"/>
      <c r="B12" s="1"/>
      <c r="C12" s="1"/>
      <c r="D12" s="1" t="s">
        <v>11</v>
      </c>
      <c r="E12" s="1"/>
      <c r="F12" s="3">
        <f>ROUND(SUM(F3:F11),5)</f>
        <v>21451087.93</v>
      </c>
    </row>
    <row r="13" spans="1:6" x14ac:dyDescent="0.25">
      <c r="A13" s="1"/>
      <c r="B13" s="1"/>
      <c r="C13" s="1" t="s">
        <v>12</v>
      </c>
      <c r="D13" s="1"/>
      <c r="E13" s="1"/>
      <c r="F13" s="2">
        <f>F12</f>
        <v>21451087.93</v>
      </c>
    </row>
    <row r="14" spans="1:6" x14ac:dyDescent="0.25">
      <c r="A14" s="1"/>
      <c r="B14" s="1"/>
      <c r="C14" s="1"/>
      <c r="D14" s="1" t="s">
        <v>13</v>
      </c>
      <c r="E14" s="1"/>
      <c r="F14" s="2"/>
    </row>
    <row r="15" spans="1:6" x14ac:dyDescent="0.25">
      <c r="A15" s="1"/>
      <c r="B15" s="1"/>
      <c r="C15" s="1"/>
      <c r="D15" s="1"/>
      <c r="E15" s="1" t="s">
        <v>14</v>
      </c>
      <c r="F15" s="2">
        <v>10564349.640000001</v>
      </c>
    </row>
    <row r="16" spans="1:6" x14ac:dyDescent="0.25">
      <c r="A16" s="1"/>
      <c r="B16" s="1"/>
      <c r="C16" s="1"/>
      <c r="D16" s="1"/>
      <c r="E16" s="1" t="s">
        <v>15</v>
      </c>
      <c r="F16" s="2">
        <v>322190.21999999997</v>
      </c>
    </row>
    <row r="17" spans="1:6" x14ac:dyDescent="0.25">
      <c r="A17" s="1"/>
      <c r="B17" s="1"/>
      <c r="C17" s="1"/>
      <c r="D17" s="1"/>
      <c r="E17" s="1" t="s">
        <v>16</v>
      </c>
      <c r="F17" s="2">
        <v>1726985.21</v>
      </c>
    </row>
    <row r="18" spans="1:6" x14ac:dyDescent="0.25">
      <c r="A18" s="1"/>
      <c r="B18" s="1"/>
      <c r="C18" s="1"/>
      <c r="D18" s="1"/>
      <c r="E18" s="1" t="s">
        <v>17</v>
      </c>
      <c r="F18" s="2">
        <v>35718.61</v>
      </c>
    </row>
    <row r="19" spans="1:6" x14ac:dyDescent="0.25">
      <c r="A19" s="1"/>
      <c r="B19" s="1"/>
      <c r="C19" s="1"/>
      <c r="D19" s="1"/>
      <c r="E19" s="1" t="s">
        <v>18</v>
      </c>
      <c r="F19" s="2">
        <v>340495.79</v>
      </c>
    </row>
    <row r="20" spans="1:6" x14ac:dyDescent="0.25">
      <c r="A20" s="1"/>
      <c r="B20" s="1"/>
      <c r="C20" s="1"/>
      <c r="D20" s="1"/>
      <c r="E20" s="1" t="s">
        <v>19</v>
      </c>
      <c r="F20" s="2">
        <v>10960.95</v>
      </c>
    </row>
    <row r="21" spans="1:6" x14ac:dyDescent="0.25">
      <c r="A21" s="1"/>
      <c r="B21" s="1"/>
      <c r="C21" s="1"/>
      <c r="D21" s="1"/>
      <c r="E21" s="1" t="s">
        <v>20</v>
      </c>
      <c r="F21" s="2">
        <v>1942154.55</v>
      </c>
    </row>
    <row r="22" spans="1:6" x14ac:dyDescent="0.25">
      <c r="A22" s="1"/>
      <c r="B22" s="1"/>
      <c r="C22" s="1"/>
      <c r="D22" s="1"/>
      <c r="E22" s="1" t="s">
        <v>21</v>
      </c>
      <c r="F22" s="2">
        <v>787794.14</v>
      </c>
    </row>
    <row r="23" spans="1:6" x14ac:dyDescent="0.25">
      <c r="A23" s="1"/>
      <c r="B23" s="1"/>
      <c r="C23" s="1"/>
      <c r="D23" s="1"/>
      <c r="E23" s="1" t="s">
        <v>22</v>
      </c>
      <c r="F23" s="2">
        <v>14529.43</v>
      </c>
    </row>
    <row r="24" spans="1:6" x14ac:dyDescent="0.25">
      <c r="A24" s="1"/>
      <c r="B24" s="1"/>
      <c r="C24" s="1"/>
      <c r="D24" s="1"/>
      <c r="E24" s="1" t="s">
        <v>23</v>
      </c>
      <c r="F24" s="2">
        <v>433360.69</v>
      </c>
    </row>
    <row r="25" spans="1:6" x14ac:dyDescent="0.25">
      <c r="A25" s="1"/>
      <c r="B25" s="1"/>
      <c r="C25" s="1"/>
      <c r="D25" s="1"/>
      <c r="E25" s="1" t="s">
        <v>24</v>
      </c>
      <c r="F25" s="2">
        <v>323628.49</v>
      </c>
    </row>
    <row r="26" spans="1:6" x14ac:dyDescent="0.25">
      <c r="A26" s="1"/>
      <c r="B26" s="1"/>
      <c r="C26" s="1"/>
      <c r="D26" s="1"/>
      <c r="E26" s="1" t="s">
        <v>25</v>
      </c>
      <c r="F26" s="2">
        <v>346755.1</v>
      </c>
    </row>
    <row r="27" spans="1:6" x14ac:dyDescent="0.25">
      <c r="A27" s="1"/>
      <c r="B27" s="1"/>
      <c r="C27" s="1"/>
      <c r="D27" s="1"/>
      <c r="E27" s="1" t="s">
        <v>26</v>
      </c>
      <c r="F27" s="2">
        <v>185855.67</v>
      </c>
    </row>
    <row r="28" spans="1:6" x14ac:dyDescent="0.25">
      <c r="A28" s="1"/>
      <c r="B28" s="1"/>
      <c r="C28" s="1"/>
      <c r="D28" s="1"/>
      <c r="E28" s="1" t="s">
        <v>27</v>
      </c>
      <c r="F28" s="2">
        <v>1837461.58</v>
      </c>
    </row>
    <row r="29" spans="1:6" x14ac:dyDescent="0.25">
      <c r="A29" s="1"/>
      <c r="B29" s="1"/>
      <c r="C29" s="1"/>
      <c r="D29" s="1"/>
      <c r="E29" s="1" t="s">
        <v>28</v>
      </c>
      <c r="F29" s="2">
        <v>279932.09000000003</v>
      </c>
    </row>
    <row r="30" spans="1:6" ht="15.75" thickBot="1" x14ac:dyDescent="0.3">
      <c r="A30" s="1"/>
      <c r="B30" s="1"/>
      <c r="C30" s="1"/>
      <c r="D30" s="1"/>
      <c r="E30" s="1" t="s">
        <v>29</v>
      </c>
      <c r="F30" s="2">
        <v>1285877.25</v>
      </c>
    </row>
    <row r="31" spans="1:6" ht="15.75" thickBot="1" x14ac:dyDescent="0.3">
      <c r="A31" s="1"/>
      <c r="B31" s="1"/>
      <c r="C31" s="1"/>
      <c r="D31" s="1" t="s">
        <v>30</v>
      </c>
      <c r="E31" s="1"/>
      <c r="F31" s="4">
        <f>ROUND(SUM(F14:F30),5)</f>
        <v>20438049.41</v>
      </c>
    </row>
    <row r="32" spans="1:6" ht="15.75" thickBot="1" x14ac:dyDescent="0.3">
      <c r="A32" s="1"/>
      <c r="B32" s="1" t="s">
        <v>31</v>
      </c>
      <c r="C32" s="1"/>
      <c r="D32" s="1"/>
      <c r="E32" s="1"/>
      <c r="F32" s="4">
        <f>ROUND(F2+F13-F31,5)</f>
        <v>1013038.52</v>
      </c>
    </row>
    <row r="33" spans="1:6" s="6" customFormat="1" ht="12" thickBot="1" x14ac:dyDescent="0.25">
      <c r="A33" s="1" t="s">
        <v>32</v>
      </c>
      <c r="B33" s="1"/>
      <c r="C33" s="1"/>
      <c r="D33" s="1"/>
      <c r="E33" s="1"/>
      <c r="F33" s="5">
        <f>F32</f>
        <v>1013038.52</v>
      </c>
    </row>
    <row r="34" spans="1:6" ht="15.75" thickTop="1" x14ac:dyDescent="0.25"/>
  </sheetData>
  <autoFilter ref="F1:F33" xr:uid="{00000000-0009-0000-0000-000000000000}"/>
  <pageMargins left="0.7" right="0.7" top="0.75" bottom="0.75" header="0.1" footer="0.3"/>
  <pageSetup orientation="portrait" r:id="rId1"/>
  <headerFooter>
    <oddHeader>&amp;L&amp;"Arial,Bold"&amp;8 7:01 AM
&amp;"Arial,Bold"&amp;8 09/15/25
&amp;"Arial,Bold"&amp;8 Accrual Basis&amp;C&amp;"Arial,Bold"&amp;12 Advanced Math and Science Academy Charter School
&amp;"Arial,Bold"&amp;14 Profit &amp;&amp; Loss
&amp;"Arial,Bold"&amp;10 July 2024 through June 2025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59"/>
  <sheetViews>
    <sheetView workbookViewId="0">
      <selection activeCell="H25" sqref="H25"/>
    </sheetView>
  </sheetViews>
  <sheetFormatPr defaultRowHeight="15" x14ac:dyDescent="0.25"/>
  <cols>
    <col min="1" max="4" width="3" style="6" customWidth="1"/>
    <col min="5" max="5" width="32.42578125" style="6" customWidth="1"/>
    <col min="6" max="6" width="13.140625" bestFit="1" customWidth="1"/>
  </cols>
  <sheetData>
    <row r="1" spans="1:6" s="9" customFormat="1" ht="15.75" thickBot="1" x14ac:dyDescent="0.3">
      <c r="A1" s="7"/>
      <c r="B1" s="7"/>
      <c r="C1" s="7"/>
      <c r="D1" s="7"/>
      <c r="E1" s="7"/>
      <c r="F1" s="8" t="s">
        <v>89</v>
      </c>
    </row>
    <row r="2" spans="1:6" ht="15.75" thickTop="1" x14ac:dyDescent="0.25">
      <c r="A2" s="1" t="s">
        <v>88</v>
      </c>
      <c r="B2" s="1"/>
      <c r="C2" s="1"/>
      <c r="D2" s="1"/>
      <c r="E2" s="1"/>
      <c r="F2" s="2"/>
    </row>
    <row r="3" spans="1:6" x14ac:dyDescent="0.25">
      <c r="A3" s="1"/>
      <c r="B3" s="1" t="s">
        <v>87</v>
      </c>
      <c r="C3" s="1"/>
      <c r="D3" s="1"/>
      <c r="E3" s="1"/>
      <c r="F3" s="2"/>
    </row>
    <row r="4" spans="1:6" x14ac:dyDescent="0.25">
      <c r="A4" s="1"/>
      <c r="B4" s="1"/>
      <c r="C4" s="1" t="s">
        <v>86</v>
      </c>
      <c r="D4" s="1"/>
      <c r="E4" s="1"/>
      <c r="F4" s="2"/>
    </row>
    <row r="5" spans="1:6" x14ac:dyDescent="0.25">
      <c r="A5" s="1"/>
      <c r="B5" s="1"/>
      <c r="C5" s="1"/>
      <c r="D5" s="1" t="s">
        <v>85</v>
      </c>
      <c r="E5" s="1"/>
      <c r="F5" s="2">
        <v>10085221</v>
      </c>
    </row>
    <row r="6" spans="1:6" ht="15.75" thickBot="1" x14ac:dyDescent="0.3">
      <c r="A6" s="1"/>
      <c r="B6" s="1"/>
      <c r="C6" s="1"/>
      <c r="D6" s="1" t="s">
        <v>84</v>
      </c>
      <c r="E6" s="1"/>
      <c r="F6" s="10">
        <v>40413.94</v>
      </c>
    </row>
    <row r="7" spans="1:6" x14ac:dyDescent="0.25">
      <c r="A7" s="1"/>
      <c r="B7" s="1"/>
      <c r="C7" s="1" t="s">
        <v>83</v>
      </c>
      <c r="D7" s="1"/>
      <c r="E7" s="1"/>
      <c r="F7" s="2">
        <f>ROUND(SUM(F4:F6),5)</f>
        <v>10125634.939999999</v>
      </c>
    </row>
    <row r="8" spans="1:6" x14ac:dyDescent="0.25">
      <c r="A8" s="1"/>
      <c r="B8" s="1"/>
      <c r="C8" s="1" t="s">
        <v>82</v>
      </c>
      <c r="D8" s="1"/>
      <c r="E8" s="1"/>
      <c r="F8" s="2"/>
    </row>
    <row r="9" spans="1:6" ht="15.75" thickBot="1" x14ac:dyDescent="0.3">
      <c r="A9" s="1"/>
      <c r="B9" s="1"/>
      <c r="C9" s="1"/>
      <c r="D9" s="1" t="s">
        <v>81</v>
      </c>
      <c r="E9" s="1"/>
      <c r="F9" s="10">
        <v>214514.7</v>
      </c>
    </row>
    <row r="10" spans="1:6" x14ac:dyDescent="0.25">
      <c r="A10" s="1"/>
      <c r="B10" s="1"/>
      <c r="C10" s="1" t="s">
        <v>80</v>
      </c>
      <c r="D10" s="1"/>
      <c r="E10" s="1"/>
      <c r="F10" s="2">
        <f>ROUND(SUM(F8:F9),5)</f>
        <v>214514.7</v>
      </c>
    </row>
    <row r="11" spans="1:6" x14ac:dyDescent="0.25">
      <c r="A11" s="1"/>
      <c r="B11" s="1"/>
      <c r="C11" s="1" t="s">
        <v>79</v>
      </c>
      <c r="D11" s="1"/>
      <c r="E11" s="1"/>
      <c r="F11" s="2"/>
    </row>
    <row r="12" spans="1:6" ht="15.75" thickBot="1" x14ac:dyDescent="0.3">
      <c r="A12" s="1"/>
      <c r="B12" s="1"/>
      <c r="C12" s="1"/>
      <c r="D12" s="1" t="s">
        <v>78</v>
      </c>
      <c r="E12" s="1"/>
      <c r="F12" s="2">
        <v>800004.34</v>
      </c>
    </row>
    <row r="13" spans="1:6" ht="15.75" thickBot="1" x14ac:dyDescent="0.3">
      <c r="A13" s="1"/>
      <c r="B13" s="1"/>
      <c r="C13" s="1" t="s">
        <v>77</v>
      </c>
      <c r="D13" s="1"/>
      <c r="E13" s="1"/>
      <c r="F13" s="3">
        <f>ROUND(SUM(F11:F12),5)</f>
        <v>800004.34</v>
      </c>
    </row>
    <row r="14" spans="1:6" x14ac:dyDescent="0.25">
      <c r="A14" s="1"/>
      <c r="B14" s="1" t="s">
        <v>76</v>
      </c>
      <c r="C14" s="1"/>
      <c r="D14" s="1"/>
      <c r="E14" s="1"/>
      <c r="F14" s="2">
        <f>ROUND(F3+F7+F10+F13,5)</f>
        <v>11140153.98</v>
      </c>
    </row>
    <row r="15" spans="1:6" x14ac:dyDescent="0.25">
      <c r="A15" s="1"/>
      <c r="B15" s="1" t="s">
        <v>75</v>
      </c>
      <c r="C15" s="1"/>
      <c r="D15" s="1"/>
      <c r="E15" s="1"/>
      <c r="F15" s="2"/>
    </row>
    <row r="16" spans="1:6" x14ac:dyDescent="0.25">
      <c r="A16" s="1"/>
      <c r="B16" s="1"/>
      <c r="C16" s="1" t="s">
        <v>74</v>
      </c>
      <c r="D16" s="1"/>
      <c r="E16" s="1"/>
      <c r="F16" s="2">
        <v>39445445.020000003</v>
      </c>
    </row>
    <row r="17" spans="1:6" ht="15.75" thickBot="1" x14ac:dyDescent="0.3">
      <c r="A17" s="1"/>
      <c r="B17" s="1"/>
      <c r="C17" s="1" t="s">
        <v>73</v>
      </c>
      <c r="D17" s="1"/>
      <c r="E17" s="1"/>
      <c r="F17" s="10">
        <v>-6526725.8499999996</v>
      </c>
    </row>
    <row r="18" spans="1:6" x14ac:dyDescent="0.25">
      <c r="A18" s="1"/>
      <c r="B18" s="1" t="s">
        <v>72</v>
      </c>
      <c r="C18" s="1"/>
      <c r="D18" s="1"/>
      <c r="E18" s="1"/>
      <c r="F18" s="2">
        <f>ROUND(SUM(F15:F17),5)</f>
        <v>32918719.170000002</v>
      </c>
    </row>
    <row r="19" spans="1:6" x14ac:dyDescent="0.25">
      <c r="A19" s="1"/>
      <c r="B19" s="1" t="s">
        <v>71</v>
      </c>
      <c r="C19" s="1"/>
      <c r="D19" s="1"/>
      <c r="E19" s="1"/>
      <c r="F19" s="2"/>
    </row>
    <row r="20" spans="1:6" ht="15.75" thickBot="1" x14ac:dyDescent="0.3">
      <c r="A20" s="1"/>
      <c r="B20" s="1"/>
      <c r="C20" s="1" t="s">
        <v>70</v>
      </c>
      <c r="D20" s="1"/>
      <c r="E20" s="1"/>
      <c r="F20" s="2">
        <v>679121.98</v>
      </c>
    </row>
    <row r="21" spans="1:6" ht="15.75" thickBot="1" x14ac:dyDescent="0.3">
      <c r="A21" s="1"/>
      <c r="B21" s="1" t="s">
        <v>69</v>
      </c>
      <c r="C21" s="1"/>
      <c r="D21" s="1"/>
      <c r="E21" s="1"/>
      <c r="F21" s="4">
        <f>ROUND(SUM(F19:F20),5)</f>
        <v>679121.98</v>
      </c>
    </row>
    <row r="22" spans="1:6" s="6" customFormat="1" ht="12" thickBot="1" x14ac:dyDescent="0.25">
      <c r="A22" s="1" t="s">
        <v>68</v>
      </c>
      <c r="B22" s="1"/>
      <c r="C22" s="1"/>
      <c r="D22" s="1"/>
      <c r="E22" s="1"/>
      <c r="F22" s="5">
        <f>ROUND(F2+F14+F18+F21,5)</f>
        <v>44737995.130000003</v>
      </c>
    </row>
    <row r="23" spans="1:6" ht="15.75" thickTop="1" x14ac:dyDescent="0.25">
      <c r="A23" s="1" t="s">
        <v>67</v>
      </c>
      <c r="B23" s="1"/>
      <c r="C23" s="1"/>
      <c r="D23" s="1"/>
      <c r="E23" s="1"/>
      <c r="F23" s="2"/>
    </row>
    <row r="24" spans="1:6" x14ac:dyDescent="0.25">
      <c r="A24" s="1"/>
      <c r="B24" s="1" t="s">
        <v>66</v>
      </c>
      <c r="C24" s="1"/>
      <c r="D24" s="1"/>
      <c r="E24" s="1"/>
      <c r="F24" s="2"/>
    </row>
    <row r="25" spans="1:6" x14ac:dyDescent="0.25">
      <c r="A25" s="1"/>
      <c r="B25" s="1"/>
      <c r="C25" s="1" t="s">
        <v>65</v>
      </c>
      <c r="D25" s="1"/>
      <c r="E25" s="1"/>
      <c r="F25" s="2"/>
    </row>
    <row r="26" spans="1:6" x14ac:dyDescent="0.25">
      <c r="A26" s="1"/>
      <c r="B26" s="1"/>
      <c r="C26" s="1"/>
      <c r="D26" s="1" t="s">
        <v>64</v>
      </c>
      <c r="E26" s="1"/>
      <c r="F26" s="2"/>
    </row>
    <row r="27" spans="1:6" ht="15.75" thickBot="1" x14ac:dyDescent="0.3">
      <c r="A27" s="1"/>
      <c r="B27" s="1"/>
      <c r="C27" s="1"/>
      <c r="D27" s="1"/>
      <c r="E27" s="1" t="s">
        <v>63</v>
      </c>
      <c r="F27" s="10">
        <v>714087.53</v>
      </c>
    </row>
    <row r="28" spans="1:6" x14ac:dyDescent="0.25">
      <c r="A28" s="1"/>
      <c r="B28" s="1"/>
      <c r="C28" s="1"/>
      <c r="D28" s="1" t="s">
        <v>62</v>
      </c>
      <c r="E28" s="1"/>
      <c r="F28" s="2">
        <f>ROUND(SUM(F26:F27),5)</f>
        <v>714087.53</v>
      </c>
    </row>
    <row r="29" spans="1:6" x14ac:dyDescent="0.25">
      <c r="A29" s="1"/>
      <c r="B29" s="1"/>
      <c r="C29" s="1"/>
      <c r="D29" s="1" t="s">
        <v>61</v>
      </c>
      <c r="E29" s="1"/>
      <c r="F29" s="2"/>
    </row>
    <row r="30" spans="1:6" ht="15.75" thickBot="1" x14ac:dyDescent="0.3">
      <c r="A30" s="1"/>
      <c r="B30" s="1"/>
      <c r="C30" s="1"/>
      <c r="D30" s="1"/>
      <c r="E30" s="1" t="s">
        <v>60</v>
      </c>
      <c r="F30" s="10">
        <v>-3830.58</v>
      </c>
    </row>
    <row r="31" spans="1:6" x14ac:dyDescent="0.25">
      <c r="A31" s="1"/>
      <c r="B31" s="1"/>
      <c r="C31" s="1"/>
      <c r="D31" s="1" t="s">
        <v>59</v>
      </c>
      <c r="E31" s="1"/>
      <c r="F31" s="2">
        <f>ROUND(SUM(F29:F30),5)</f>
        <v>-3830.58</v>
      </c>
    </row>
    <row r="32" spans="1:6" x14ac:dyDescent="0.25">
      <c r="A32" s="1"/>
      <c r="B32" s="1"/>
      <c r="C32" s="1"/>
      <c r="D32" s="1" t="s">
        <v>58</v>
      </c>
      <c r="E32" s="1"/>
      <c r="F32" s="2"/>
    </row>
    <row r="33" spans="1:6" x14ac:dyDescent="0.25">
      <c r="A33" s="1"/>
      <c r="B33" s="1"/>
      <c r="C33" s="1"/>
      <c r="D33" s="1"/>
      <c r="E33" s="1" t="s">
        <v>57</v>
      </c>
      <c r="F33" s="2">
        <v>39591.99</v>
      </c>
    </row>
    <row r="34" spans="1:6" x14ac:dyDescent="0.25">
      <c r="A34" s="1"/>
      <c r="B34" s="1"/>
      <c r="C34" s="1"/>
      <c r="D34" s="1"/>
      <c r="E34" s="1" t="s">
        <v>56</v>
      </c>
      <c r="F34" s="2">
        <v>1687897.15</v>
      </c>
    </row>
    <row r="35" spans="1:6" x14ac:dyDescent="0.25">
      <c r="A35" s="1"/>
      <c r="B35" s="1"/>
      <c r="C35" s="1"/>
      <c r="D35" s="1"/>
      <c r="E35" s="1" t="s">
        <v>55</v>
      </c>
      <c r="F35" s="2">
        <v>237115.68</v>
      </c>
    </row>
    <row r="36" spans="1:6" x14ac:dyDescent="0.25">
      <c r="A36" s="1"/>
      <c r="B36" s="1"/>
      <c r="C36" s="1"/>
      <c r="D36" s="1"/>
      <c r="E36" s="1" t="s">
        <v>54</v>
      </c>
      <c r="F36" s="2">
        <v>34270.730000000003</v>
      </c>
    </row>
    <row r="37" spans="1:6" x14ac:dyDescent="0.25">
      <c r="A37" s="1"/>
      <c r="B37" s="1"/>
      <c r="C37" s="1"/>
      <c r="D37" s="1"/>
      <c r="E37" s="1" t="s">
        <v>53</v>
      </c>
      <c r="F37" s="2">
        <v>64132.9</v>
      </c>
    </row>
    <row r="38" spans="1:6" x14ac:dyDescent="0.25">
      <c r="A38" s="1"/>
      <c r="B38" s="1"/>
      <c r="C38" s="1"/>
      <c r="D38" s="1"/>
      <c r="E38" s="1" t="s">
        <v>52</v>
      </c>
      <c r="F38" s="2">
        <v>-1419.55</v>
      </c>
    </row>
    <row r="39" spans="1:6" x14ac:dyDescent="0.25">
      <c r="A39" s="1"/>
      <c r="B39" s="1"/>
      <c r="C39" s="1"/>
      <c r="D39" s="1"/>
      <c r="E39" s="1" t="s">
        <v>51</v>
      </c>
      <c r="F39" s="2">
        <v>-6783.88</v>
      </c>
    </row>
    <row r="40" spans="1:6" ht="15.75" thickBot="1" x14ac:dyDescent="0.3">
      <c r="A40" s="1"/>
      <c r="B40" s="1"/>
      <c r="C40" s="1"/>
      <c r="D40" s="1"/>
      <c r="E40" s="1" t="s">
        <v>50</v>
      </c>
      <c r="F40" s="2">
        <v>156964.76</v>
      </c>
    </row>
    <row r="41" spans="1:6" ht="15.75" thickBot="1" x14ac:dyDescent="0.3">
      <c r="A41" s="1"/>
      <c r="B41" s="1"/>
      <c r="C41" s="1"/>
      <c r="D41" s="1" t="s">
        <v>49</v>
      </c>
      <c r="E41" s="1"/>
      <c r="F41" s="3">
        <f>ROUND(SUM(F32:F40),5)</f>
        <v>2211769.7799999998</v>
      </c>
    </row>
    <row r="42" spans="1:6" x14ac:dyDescent="0.25">
      <c r="A42" s="1"/>
      <c r="B42" s="1"/>
      <c r="C42" s="1" t="s">
        <v>48</v>
      </c>
      <c r="D42" s="1"/>
      <c r="E42" s="1"/>
      <c r="F42" s="2">
        <f>ROUND(F25+F28+F31+F41,5)</f>
        <v>2922026.73</v>
      </c>
    </row>
    <row r="43" spans="1:6" x14ac:dyDescent="0.25">
      <c r="A43" s="1"/>
      <c r="B43" s="1"/>
      <c r="C43" s="1" t="s">
        <v>47</v>
      </c>
      <c r="D43" s="1"/>
      <c r="E43" s="1"/>
      <c r="F43" s="2"/>
    </row>
    <row r="44" spans="1:6" x14ac:dyDescent="0.25">
      <c r="A44" s="1"/>
      <c r="B44" s="1"/>
      <c r="C44" s="1"/>
      <c r="D44" s="1" t="s">
        <v>46</v>
      </c>
      <c r="E44" s="1"/>
      <c r="F44" s="2">
        <v>635102.89</v>
      </c>
    </row>
    <row r="45" spans="1:6" x14ac:dyDescent="0.25">
      <c r="A45" s="1"/>
      <c r="B45" s="1"/>
      <c r="C45" s="1"/>
      <c r="D45" s="1" t="s">
        <v>45</v>
      </c>
      <c r="E45" s="1"/>
      <c r="F45" s="2">
        <v>400487.08</v>
      </c>
    </row>
    <row r="46" spans="1:6" x14ac:dyDescent="0.25">
      <c r="A46" s="1"/>
      <c r="B46" s="1"/>
      <c r="C46" s="1"/>
      <c r="D46" s="1" t="s">
        <v>44</v>
      </c>
      <c r="E46" s="1"/>
      <c r="F46" s="2">
        <v>20953.740000000002</v>
      </c>
    </row>
    <row r="47" spans="1:6" x14ac:dyDescent="0.25">
      <c r="A47" s="1"/>
      <c r="B47" s="1"/>
      <c r="C47" s="1"/>
      <c r="D47" s="1" t="s">
        <v>43</v>
      </c>
      <c r="E47" s="1"/>
      <c r="F47" s="2">
        <v>-0.3</v>
      </c>
    </row>
    <row r="48" spans="1:6" ht="15.75" thickBot="1" x14ac:dyDescent="0.3">
      <c r="A48" s="1"/>
      <c r="B48" s="1"/>
      <c r="C48" s="1"/>
      <c r="D48" s="1" t="s">
        <v>42</v>
      </c>
      <c r="E48" s="1"/>
      <c r="F48" s="2">
        <v>23250596.609999999</v>
      </c>
    </row>
    <row r="49" spans="1:6" ht="15.75" thickBot="1" x14ac:dyDescent="0.3">
      <c r="A49" s="1"/>
      <c r="B49" s="1"/>
      <c r="C49" s="1" t="s">
        <v>41</v>
      </c>
      <c r="D49" s="1"/>
      <c r="E49" s="1"/>
      <c r="F49" s="3">
        <f>ROUND(SUM(F43:F48),5)</f>
        <v>24307140.02</v>
      </c>
    </row>
    <row r="50" spans="1:6" x14ac:dyDescent="0.25">
      <c r="A50" s="1"/>
      <c r="B50" s="1" t="s">
        <v>40</v>
      </c>
      <c r="C50" s="1"/>
      <c r="D50" s="1"/>
      <c r="E50" s="1"/>
      <c r="F50" s="2">
        <f>ROUND(F24+F42+F49,5)</f>
        <v>27229166.75</v>
      </c>
    </row>
    <row r="51" spans="1:6" x14ac:dyDescent="0.25">
      <c r="A51" s="1"/>
      <c r="B51" s="1" t="s">
        <v>39</v>
      </c>
      <c r="C51" s="1"/>
      <c r="D51" s="1"/>
      <c r="E51" s="1"/>
      <c r="F51" s="2"/>
    </row>
    <row r="52" spans="1:6" x14ac:dyDescent="0.25">
      <c r="A52" s="1"/>
      <c r="B52" s="1"/>
      <c r="C52" s="1" t="s">
        <v>38</v>
      </c>
      <c r="D52" s="1"/>
      <c r="E52" s="1"/>
      <c r="F52" s="2">
        <v>-288209</v>
      </c>
    </row>
    <row r="53" spans="1:6" x14ac:dyDescent="0.25">
      <c r="A53" s="1"/>
      <c r="B53" s="1"/>
      <c r="C53" s="1" t="s">
        <v>37</v>
      </c>
      <c r="D53" s="1"/>
      <c r="E53" s="1"/>
      <c r="F53" s="2">
        <v>15761339.140000001</v>
      </c>
    </row>
    <row r="54" spans="1:6" x14ac:dyDescent="0.25">
      <c r="A54" s="1"/>
      <c r="B54" s="1"/>
      <c r="C54" s="1" t="s">
        <v>36</v>
      </c>
      <c r="D54" s="1"/>
      <c r="E54" s="1"/>
      <c r="F54" s="2">
        <v>834428.02</v>
      </c>
    </row>
    <row r="55" spans="1:6" x14ac:dyDescent="0.25">
      <c r="A55" s="1"/>
      <c r="B55" s="1"/>
      <c r="C55" s="1" t="s">
        <v>35</v>
      </c>
      <c r="D55" s="1"/>
      <c r="E55" s="1"/>
      <c r="F55" s="2">
        <v>188231.7</v>
      </c>
    </row>
    <row r="56" spans="1:6" ht="15.75" thickBot="1" x14ac:dyDescent="0.3">
      <c r="A56" s="1"/>
      <c r="B56" s="1"/>
      <c r="C56" s="1" t="s">
        <v>32</v>
      </c>
      <c r="D56" s="1"/>
      <c r="E56" s="1"/>
      <c r="F56" s="2">
        <v>1013038.52</v>
      </c>
    </row>
    <row r="57" spans="1:6" ht="15.75" thickBot="1" x14ac:dyDescent="0.3">
      <c r="A57" s="1"/>
      <c r="B57" s="1" t="s">
        <v>34</v>
      </c>
      <c r="C57" s="1"/>
      <c r="D57" s="1"/>
      <c r="E57" s="1"/>
      <c r="F57" s="4">
        <f>ROUND(SUM(F51:F56),5)</f>
        <v>17508828.379999999</v>
      </c>
    </row>
    <row r="58" spans="1:6" s="6" customFormat="1" ht="12" thickBot="1" x14ac:dyDescent="0.25">
      <c r="A58" s="1" t="s">
        <v>33</v>
      </c>
      <c r="B58" s="1"/>
      <c r="C58" s="1"/>
      <c r="D58" s="1"/>
      <c r="E58" s="1"/>
      <c r="F58" s="5">
        <f>ROUND(F23+F50+F57,5)</f>
        <v>44737995.130000003</v>
      </c>
    </row>
    <row r="59" spans="1:6" ht="15.75" thickTop="1" x14ac:dyDescent="0.25"/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TextBox1">
          <controlPr defaultSize="0" autoLin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2049" r:id="rId3" name="Text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8"/>
  <sheetViews>
    <sheetView tabSelected="1" workbookViewId="0">
      <selection activeCell="L12" sqref="L12"/>
    </sheetView>
  </sheetViews>
  <sheetFormatPr defaultRowHeight="15" x14ac:dyDescent="0.25"/>
  <cols>
    <col min="1" max="4" width="3" style="6" customWidth="1"/>
    <col min="5" max="5" width="68.140625" style="6" customWidth="1"/>
    <col min="6" max="6" width="16.85546875" bestFit="1" customWidth="1"/>
  </cols>
  <sheetData>
    <row r="1" spans="1:6" s="9" customFormat="1" ht="15.75" thickBot="1" x14ac:dyDescent="0.3">
      <c r="A1" s="7"/>
      <c r="B1" s="7"/>
      <c r="C1" s="7"/>
      <c r="D1" s="7"/>
      <c r="E1" s="7"/>
      <c r="F1" s="8" t="s">
        <v>0</v>
      </c>
    </row>
    <row r="2" spans="1:6" ht="15.75" thickTop="1" x14ac:dyDescent="0.25">
      <c r="A2" s="1"/>
      <c r="B2" s="1"/>
      <c r="C2" s="1" t="s">
        <v>90</v>
      </c>
      <c r="D2" s="1"/>
      <c r="E2" s="1"/>
      <c r="F2" s="2"/>
    </row>
    <row r="3" spans="1:6" x14ac:dyDescent="0.25">
      <c r="A3" s="1"/>
      <c r="B3" s="1"/>
      <c r="C3" s="1"/>
      <c r="D3" s="1" t="s">
        <v>32</v>
      </c>
      <c r="E3" s="1"/>
      <c r="F3" s="2">
        <v>1013038.52</v>
      </c>
    </row>
    <row r="4" spans="1:6" x14ac:dyDescent="0.25">
      <c r="A4" s="1"/>
      <c r="B4" s="1"/>
      <c r="C4" s="1"/>
      <c r="D4" s="1" t="s">
        <v>91</v>
      </c>
      <c r="E4" s="1"/>
      <c r="F4" s="2"/>
    </row>
    <row r="5" spans="1:6" x14ac:dyDescent="0.25">
      <c r="A5" s="1"/>
      <c r="B5" s="1"/>
      <c r="C5" s="1"/>
      <c r="D5" s="1" t="s">
        <v>92</v>
      </c>
      <c r="E5" s="1"/>
      <c r="F5" s="2"/>
    </row>
    <row r="6" spans="1:6" x14ac:dyDescent="0.25">
      <c r="A6" s="1"/>
      <c r="B6" s="1"/>
      <c r="C6" s="1"/>
      <c r="D6" s="1"/>
      <c r="E6" s="1" t="s">
        <v>81</v>
      </c>
      <c r="F6" s="2">
        <v>-75211.899999999994</v>
      </c>
    </row>
    <row r="7" spans="1:6" x14ac:dyDescent="0.25">
      <c r="A7" s="1"/>
      <c r="B7" s="1"/>
      <c r="C7" s="1"/>
      <c r="D7" s="1"/>
      <c r="E7" s="1" t="s">
        <v>78</v>
      </c>
      <c r="F7" s="2">
        <v>-66650.2</v>
      </c>
    </row>
    <row r="8" spans="1:6" x14ac:dyDescent="0.25">
      <c r="A8" s="1"/>
      <c r="B8" s="1"/>
      <c r="C8" s="1"/>
      <c r="D8" s="1"/>
      <c r="E8" s="1" t="s">
        <v>63</v>
      </c>
      <c r="F8" s="2">
        <v>-1759830.84</v>
      </c>
    </row>
    <row r="9" spans="1:6" x14ac:dyDescent="0.25">
      <c r="A9" s="1"/>
      <c r="B9" s="1"/>
      <c r="C9" s="1"/>
      <c r="D9" s="1"/>
      <c r="E9" s="1" t="s">
        <v>60</v>
      </c>
      <c r="F9" s="2">
        <v>-3830.58</v>
      </c>
    </row>
    <row r="10" spans="1:6" x14ac:dyDescent="0.25">
      <c r="A10" s="1"/>
      <c r="B10" s="1"/>
      <c r="C10" s="1"/>
      <c r="D10" s="1"/>
      <c r="E10" s="1" t="s">
        <v>57</v>
      </c>
      <c r="F10" s="2">
        <v>-359412</v>
      </c>
    </row>
    <row r="11" spans="1:6" x14ac:dyDescent="0.25">
      <c r="A11" s="1"/>
      <c r="B11" s="1"/>
      <c r="C11" s="1"/>
      <c r="D11" s="1"/>
      <c r="E11" s="1" t="s">
        <v>56</v>
      </c>
      <c r="F11" s="2">
        <v>118829.75</v>
      </c>
    </row>
    <row r="12" spans="1:6" x14ac:dyDescent="0.25">
      <c r="A12" s="1"/>
      <c r="B12" s="1"/>
      <c r="C12" s="1"/>
      <c r="D12" s="1"/>
      <c r="E12" s="1" t="s">
        <v>55</v>
      </c>
      <c r="F12" s="2">
        <v>68573.100000000006</v>
      </c>
    </row>
    <row r="13" spans="1:6" x14ac:dyDescent="0.25">
      <c r="A13" s="1"/>
      <c r="B13" s="1"/>
      <c r="C13" s="1"/>
      <c r="D13" s="1"/>
      <c r="E13" s="1" t="s">
        <v>54</v>
      </c>
      <c r="F13" s="2">
        <v>2718.38</v>
      </c>
    </row>
    <row r="14" spans="1:6" x14ac:dyDescent="0.25">
      <c r="A14" s="1"/>
      <c r="B14" s="1"/>
      <c r="C14" s="1"/>
      <c r="D14" s="1"/>
      <c r="E14" s="1" t="s">
        <v>53</v>
      </c>
      <c r="F14" s="2">
        <v>-1335.26</v>
      </c>
    </row>
    <row r="15" spans="1:6" x14ac:dyDescent="0.25">
      <c r="A15" s="1"/>
      <c r="B15" s="1"/>
      <c r="C15" s="1"/>
      <c r="D15" s="1"/>
      <c r="E15" s="1" t="s">
        <v>52</v>
      </c>
      <c r="F15" s="2">
        <v>-5993.84</v>
      </c>
    </row>
    <row r="16" spans="1:6" x14ac:dyDescent="0.25">
      <c r="A16" s="1"/>
      <c r="B16" s="1"/>
      <c r="C16" s="1"/>
      <c r="D16" s="1"/>
      <c r="E16" s="1" t="s">
        <v>93</v>
      </c>
      <c r="F16" s="2">
        <v>187.69</v>
      </c>
    </row>
    <row r="17" spans="1:6" x14ac:dyDescent="0.25">
      <c r="A17" s="1"/>
      <c r="B17" s="1"/>
      <c r="C17" s="1"/>
      <c r="D17" s="1"/>
      <c r="E17" s="1" t="s">
        <v>94</v>
      </c>
      <c r="F17" s="2">
        <v>136.24</v>
      </c>
    </row>
    <row r="18" spans="1:6" x14ac:dyDescent="0.25">
      <c r="A18" s="1"/>
      <c r="B18" s="1"/>
      <c r="C18" s="1"/>
      <c r="D18" s="1"/>
      <c r="E18" s="1" t="s">
        <v>95</v>
      </c>
      <c r="F18" s="2">
        <v>29</v>
      </c>
    </row>
    <row r="19" spans="1:6" x14ac:dyDescent="0.25">
      <c r="A19" s="1"/>
      <c r="B19" s="1"/>
      <c r="C19" s="1"/>
      <c r="D19" s="1"/>
      <c r="E19" s="1" t="s">
        <v>96</v>
      </c>
      <c r="F19" s="2">
        <v>-1565.27</v>
      </c>
    </row>
    <row r="20" spans="1:6" x14ac:dyDescent="0.25">
      <c r="A20" s="1"/>
      <c r="B20" s="1"/>
      <c r="C20" s="1"/>
      <c r="D20" s="1"/>
      <c r="E20" s="1" t="s">
        <v>97</v>
      </c>
      <c r="F20" s="2">
        <v>-5212.25</v>
      </c>
    </row>
    <row r="21" spans="1:6" x14ac:dyDescent="0.25">
      <c r="A21" s="1"/>
      <c r="B21" s="1"/>
      <c r="C21" s="1"/>
      <c r="D21" s="1"/>
      <c r="E21" s="1" t="s">
        <v>98</v>
      </c>
      <c r="F21" s="2">
        <v>-12176.6</v>
      </c>
    </row>
    <row r="22" spans="1:6" x14ac:dyDescent="0.25">
      <c r="A22" s="1"/>
      <c r="B22" s="1"/>
      <c r="C22" s="1"/>
      <c r="D22" s="1"/>
      <c r="E22" s="1" t="s">
        <v>99</v>
      </c>
      <c r="F22" s="2">
        <v>5723</v>
      </c>
    </row>
    <row r="23" spans="1:6" x14ac:dyDescent="0.25">
      <c r="A23" s="1"/>
      <c r="B23" s="1"/>
      <c r="C23" s="1"/>
      <c r="D23" s="1"/>
      <c r="E23" s="1" t="s">
        <v>100</v>
      </c>
      <c r="F23" s="2">
        <v>4410</v>
      </c>
    </row>
    <row r="24" spans="1:6" x14ac:dyDescent="0.25">
      <c r="A24" s="1"/>
      <c r="B24" s="1"/>
      <c r="C24" s="1"/>
      <c r="D24" s="1"/>
      <c r="E24" s="1" t="s">
        <v>101</v>
      </c>
      <c r="F24" s="2">
        <v>4803</v>
      </c>
    </row>
    <row r="25" spans="1:6" x14ac:dyDescent="0.25">
      <c r="A25" s="1"/>
      <c r="B25" s="1"/>
      <c r="C25" s="1"/>
      <c r="D25" s="1"/>
      <c r="E25" s="1" t="s">
        <v>102</v>
      </c>
      <c r="F25" s="2">
        <v>3630</v>
      </c>
    </row>
    <row r="26" spans="1:6" x14ac:dyDescent="0.25">
      <c r="A26" s="1"/>
      <c r="B26" s="1"/>
      <c r="C26" s="1"/>
      <c r="D26" s="1"/>
      <c r="E26" s="1" t="s">
        <v>103</v>
      </c>
      <c r="F26" s="2">
        <v>3967.5</v>
      </c>
    </row>
    <row r="27" spans="1:6" x14ac:dyDescent="0.25">
      <c r="A27" s="1"/>
      <c r="B27" s="1"/>
      <c r="C27" s="1"/>
      <c r="D27" s="1"/>
      <c r="E27" s="1" t="s">
        <v>104</v>
      </c>
      <c r="F27" s="2">
        <v>3727.5</v>
      </c>
    </row>
    <row r="28" spans="1:6" x14ac:dyDescent="0.25">
      <c r="A28" s="1"/>
      <c r="B28" s="1"/>
      <c r="C28" s="1"/>
      <c r="D28" s="1"/>
      <c r="E28" s="1" t="s">
        <v>105</v>
      </c>
      <c r="F28" s="2">
        <v>300</v>
      </c>
    </row>
    <row r="29" spans="1:6" x14ac:dyDescent="0.25">
      <c r="A29" s="1"/>
      <c r="B29" s="1"/>
      <c r="C29" s="1"/>
      <c r="D29" s="1"/>
      <c r="E29" s="1" t="s">
        <v>106</v>
      </c>
      <c r="F29" s="2">
        <v>-25000.02</v>
      </c>
    </row>
    <row r="30" spans="1:6" ht="15.75" thickBot="1" x14ac:dyDescent="0.3">
      <c r="A30" s="1"/>
      <c r="B30" s="1"/>
      <c r="C30" s="1"/>
      <c r="D30" s="1"/>
      <c r="E30" s="1" t="s">
        <v>107</v>
      </c>
      <c r="F30" s="10">
        <v>14663</v>
      </c>
    </row>
    <row r="31" spans="1:6" x14ac:dyDescent="0.25">
      <c r="A31" s="1"/>
      <c r="B31" s="1"/>
      <c r="C31" s="1" t="s">
        <v>108</v>
      </c>
      <c r="D31" s="1"/>
      <c r="E31" s="1"/>
      <c r="F31" s="2">
        <f>ROUND(SUM(F2:F3)+SUM(F6:F30),5)</f>
        <v>-1071482.08</v>
      </c>
    </row>
    <row r="32" spans="1:6" x14ac:dyDescent="0.25">
      <c r="A32" s="1"/>
      <c r="B32" s="1"/>
      <c r="C32" s="1" t="s">
        <v>109</v>
      </c>
      <c r="D32" s="1"/>
      <c r="E32" s="1"/>
      <c r="F32" s="2"/>
    </row>
    <row r="33" spans="1:6" x14ac:dyDescent="0.25">
      <c r="A33" s="1"/>
      <c r="B33" s="1"/>
      <c r="C33" s="1"/>
      <c r="D33" s="1" t="s">
        <v>110</v>
      </c>
      <c r="E33" s="1"/>
      <c r="F33" s="2">
        <v>-224307.81</v>
      </c>
    </row>
    <row r="34" spans="1:6" x14ac:dyDescent="0.25">
      <c r="A34" s="1"/>
      <c r="B34" s="1"/>
      <c r="C34" s="1"/>
      <c r="D34" s="1" t="s">
        <v>111</v>
      </c>
      <c r="E34" s="1"/>
      <c r="F34" s="2">
        <v>-20493.560000000001</v>
      </c>
    </row>
    <row r="35" spans="1:6" x14ac:dyDescent="0.25">
      <c r="A35" s="1"/>
      <c r="B35" s="1"/>
      <c r="C35" s="1"/>
      <c r="D35" s="1" t="s">
        <v>112</v>
      </c>
      <c r="E35" s="1"/>
      <c r="F35" s="2">
        <v>35606.400000000001</v>
      </c>
    </row>
    <row r="36" spans="1:6" x14ac:dyDescent="0.25">
      <c r="A36" s="1"/>
      <c r="B36" s="1"/>
      <c r="C36" s="1"/>
      <c r="D36" s="1" t="s">
        <v>113</v>
      </c>
      <c r="E36" s="1"/>
      <c r="F36" s="2">
        <v>10194544.82</v>
      </c>
    </row>
    <row r="37" spans="1:6" x14ac:dyDescent="0.25">
      <c r="A37" s="1"/>
      <c r="B37" s="1"/>
      <c r="C37" s="1"/>
      <c r="D37" s="1" t="s">
        <v>114</v>
      </c>
      <c r="E37" s="1"/>
      <c r="F37" s="2">
        <v>-15334429.26</v>
      </c>
    </row>
    <row r="38" spans="1:6" x14ac:dyDescent="0.25">
      <c r="A38" s="1"/>
      <c r="B38" s="1"/>
      <c r="C38" s="1"/>
      <c r="D38" s="1" t="s">
        <v>115</v>
      </c>
      <c r="E38" s="1"/>
      <c r="F38" s="2">
        <v>-462382</v>
      </c>
    </row>
    <row r="39" spans="1:6" x14ac:dyDescent="0.25">
      <c r="A39" s="1"/>
      <c r="B39" s="1"/>
      <c r="C39" s="1"/>
      <c r="D39" s="1" t="s">
        <v>116</v>
      </c>
      <c r="E39" s="1"/>
      <c r="F39" s="2">
        <v>-34670.61</v>
      </c>
    </row>
    <row r="40" spans="1:6" x14ac:dyDescent="0.25">
      <c r="A40" s="1"/>
      <c r="B40" s="1"/>
      <c r="C40" s="1"/>
      <c r="D40" s="1" t="s">
        <v>117</v>
      </c>
      <c r="E40" s="1"/>
      <c r="F40" s="2">
        <v>-83081.75</v>
      </c>
    </row>
    <row r="41" spans="1:6" x14ac:dyDescent="0.25">
      <c r="A41" s="1"/>
      <c r="B41" s="1"/>
      <c r="C41" s="1"/>
      <c r="D41" s="1" t="s">
        <v>118</v>
      </c>
      <c r="E41" s="1"/>
      <c r="F41" s="2">
        <v>-55961.36</v>
      </c>
    </row>
    <row r="42" spans="1:6" x14ac:dyDescent="0.25">
      <c r="A42" s="1"/>
      <c r="B42" s="1"/>
      <c r="C42" s="1"/>
      <c r="D42" s="1" t="s">
        <v>119</v>
      </c>
      <c r="E42" s="1"/>
      <c r="F42" s="2">
        <v>-17013.21</v>
      </c>
    </row>
    <row r="43" spans="1:6" x14ac:dyDescent="0.25">
      <c r="A43" s="1"/>
      <c r="B43" s="1"/>
      <c r="C43" s="1"/>
      <c r="D43" s="1" t="s">
        <v>120</v>
      </c>
      <c r="E43" s="1"/>
      <c r="F43" s="2">
        <v>-174482.76</v>
      </c>
    </row>
    <row r="44" spans="1:6" x14ac:dyDescent="0.25">
      <c r="A44" s="1"/>
      <c r="B44" s="1"/>
      <c r="C44" s="1"/>
      <c r="D44" s="1" t="s">
        <v>121</v>
      </c>
      <c r="E44" s="1"/>
      <c r="F44" s="2">
        <v>517290.02</v>
      </c>
    </row>
    <row r="45" spans="1:6" x14ac:dyDescent="0.25">
      <c r="A45" s="1"/>
      <c r="B45" s="1"/>
      <c r="C45" s="1"/>
      <c r="D45" s="1" t="s">
        <v>122</v>
      </c>
      <c r="E45" s="1"/>
      <c r="F45" s="2">
        <v>109026.24000000001</v>
      </c>
    </row>
    <row r="46" spans="1:6" x14ac:dyDescent="0.25">
      <c r="A46" s="1"/>
      <c r="B46" s="1"/>
      <c r="C46" s="1"/>
      <c r="D46" s="1" t="s">
        <v>123</v>
      </c>
      <c r="E46" s="1"/>
      <c r="F46" s="2">
        <v>42825.79</v>
      </c>
    </row>
    <row r="47" spans="1:6" x14ac:dyDescent="0.25">
      <c r="A47" s="1"/>
      <c r="B47" s="1"/>
      <c r="C47" s="1"/>
      <c r="D47" s="1" t="s">
        <v>124</v>
      </c>
      <c r="E47" s="1"/>
      <c r="F47" s="2">
        <v>32693.52</v>
      </c>
    </row>
    <row r="48" spans="1:6" x14ac:dyDescent="0.25">
      <c r="A48" s="1"/>
      <c r="B48" s="1"/>
      <c r="C48" s="1"/>
      <c r="D48" s="1" t="s">
        <v>125</v>
      </c>
      <c r="E48" s="1"/>
      <c r="F48" s="2">
        <v>28423.94</v>
      </c>
    </row>
    <row r="49" spans="1:6" x14ac:dyDescent="0.25">
      <c r="A49" s="1"/>
      <c r="B49" s="1"/>
      <c r="C49" s="1"/>
      <c r="D49" s="1" t="s">
        <v>126</v>
      </c>
      <c r="E49" s="1"/>
      <c r="F49" s="2">
        <v>32730.2</v>
      </c>
    </row>
    <row r="50" spans="1:6" x14ac:dyDescent="0.25">
      <c r="A50" s="1"/>
      <c r="B50" s="1"/>
      <c r="C50" s="1"/>
      <c r="D50" s="1" t="s">
        <v>127</v>
      </c>
      <c r="E50" s="1"/>
      <c r="F50" s="2">
        <v>22696.15</v>
      </c>
    </row>
    <row r="51" spans="1:6" x14ac:dyDescent="0.25">
      <c r="A51" s="1"/>
      <c r="B51" s="1"/>
      <c r="C51" s="1"/>
      <c r="D51" s="1" t="s">
        <v>128</v>
      </c>
      <c r="E51" s="1"/>
      <c r="F51" s="2">
        <v>336177.12</v>
      </c>
    </row>
    <row r="52" spans="1:6" x14ac:dyDescent="0.25">
      <c r="A52" s="1"/>
      <c r="B52" s="1"/>
      <c r="C52" s="1"/>
      <c r="D52" s="1" t="s">
        <v>129</v>
      </c>
      <c r="E52" s="1"/>
      <c r="F52" s="2">
        <v>4418.88</v>
      </c>
    </row>
    <row r="53" spans="1:6" x14ac:dyDescent="0.25">
      <c r="A53" s="1"/>
      <c r="B53" s="1"/>
      <c r="C53" s="1"/>
      <c r="D53" s="1" t="s">
        <v>130</v>
      </c>
      <c r="E53" s="1"/>
      <c r="F53" s="2">
        <v>14936.04</v>
      </c>
    </row>
    <row r="54" spans="1:6" ht="15.75" thickBot="1" x14ac:dyDescent="0.3">
      <c r="A54" s="1"/>
      <c r="B54" s="1"/>
      <c r="C54" s="1"/>
      <c r="D54" s="1" t="s">
        <v>70</v>
      </c>
      <c r="E54" s="1"/>
      <c r="F54" s="10">
        <v>162652.41</v>
      </c>
    </row>
    <row r="55" spans="1:6" x14ac:dyDescent="0.25">
      <c r="A55" s="1"/>
      <c r="B55" s="1"/>
      <c r="C55" s="1" t="s">
        <v>131</v>
      </c>
      <c r="D55" s="1"/>
      <c r="E55" s="1"/>
      <c r="F55" s="2">
        <f>ROUND(SUM(F32:F54),5)</f>
        <v>-4872800.79</v>
      </c>
    </row>
    <row r="56" spans="1:6" x14ac:dyDescent="0.25">
      <c r="A56" s="1"/>
      <c r="B56" s="1"/>
      <c r="C56" s="1" t="s">
        <v>132</v>
      </c>
      <c r="D56" s="1"/>
      <c r="E56" s="1"/>
      <c r="F56" s="2"/>
    </row>
    <row r="57" spans="1:6" x14ac:dyDescent="0.25">
      <c r="A57" s="1"/>
      <c r="B57" s="1"/>
      <c r="C57" s="1"/>
      <c r="D57" s="1" t="s">
        <v>46</v>
      </c>
      <c r="E57" s="1"/>
      <c r="F57" s="2">
        <v>-165679.07999999999</v>
      </c>
    </row>
    <row r="58" spans="1:6" x14ac:dyDescent="0.25">
      <c r="A58" s="1"/>
      <c r="B58" s="1"/>
      <c r="C58" s="1"/>
      <c r="D58" s="1" t="s">
        <v>45</v>
      </c>
      <c r="E58" s="1"/>
      <c r="F58" s="2">
        <v>229329.56</v>
      </c>
    </row>
    <row r="59" spans="1:6" x14ac:dyDescent="0.25">
      <c r="A59" s="1"/>
      <c r="B59" s="1"/>
      <c r="C59" s="1"/>
      <c r="D59" s="1" t="s">
        <v>44</v>
      </c>
      <c r="E59" s="1"/>
      <c r="F59" s="2">
        <v>20953.740000000002</v>
      </c>
    </row>
    <row r="60" spans="1:6" x14ac:dyDescent="0.25">
      <c r="A60" s="1"/>
      <c r="B60" s="1"/>
      <c r="C60" s="1"/>
      <c r="D60" s="1" t="s">
        <v>43</v>
      </c>
      <c r="E60" s="1"/>
      <c r="F60" s="2">
        <v>-25696.560000000001</v>
      </c>
    </row>
    <row r="61" spans="1:6" x14ac:dyDescent="0.25">
      <c r="A61" s="1"/>
      <c r="B61" s="1"/>
      <c r="C61" s="1"/>
      <c r="D61" s="1" t="s">
        <v>42</v>
      </c>
      <c r="E61" s="1"/>
      <c r="F61" s="2">
        <v>-481541.12</v>
      </c>
    </row>
    <row r="62" spans="1:6" x14ac:dyDescent="0.25">
      <c r="A62" s="1"/>
      <c r="B62" s="1"/>
      <c r="C62" s="1"/>
      <c r="D62" s="1" t="s">
        <v>133</v>
      </c>
      <c r="E62" s="1"/>
      <c r="F62" s="2">
        <v>750</v>
      </c>
    </row>
    <row r="63" spans="1:6" x14ac:dyDescent="0.25">
      <c r="A63" s="1"/>
      <c r="B63" s="1"/>
      <c r="C63" s="1"/>
      <c r="D63" s="1" t="s">
        <v>134</v>
      </c>
      <c r="E63" s="1"/>
      <c r="F63" s="2">
        <v>-100</v>
      </c>
    </row>
    <row r="64" spans="1:6" x14ac:dyDescent="0.25">
      <c r="A64" s="1"/>
      <c r="B64" s="1"/>
      <c r="C64" s="1"/>
      <c r="D64" s="1" t="s">
        <v>135</v>
      </c>
      <c r="E64" s="1"/>
      <c r="F64" s="2">
        <v>12500</v>
      </c>
    </row>
    <row r="65" spans="1:6" x14ac:dyDescent="0.25">
      <c r="A65" s="1"/>
      <c r="B65" s="1"/>
      <c r="C65" s="1"/>
      <c r="D65" s="1" t="s">
        <v>136</v>
      </c>
      <c r="E65" s="1"/>
      <c r="F65" s="2">
        <v>250</v>
      </c>
    </row>
    <row r="66" spans="1:6" x14ac:dyDescent="0.25">
      <c r="A66" s="1"/>
      <c r="B66" s="1"/>
      <c r="C66" s="1"/>
      <c r="D66" s="1" t="s">
        <v>137</v>
      </c>
      <c r="E66" s="1"/>
      <c r="F66" s="2">
        <v>-5250</v>
      </c>
    </row>
    <row r="67" spans="1:6" x14ac:dyDescent="0.25">
      <c r="A67" s="1"/>
      <c r="B67" s="1"/>
      <c r="C67" s="1"/>
      <c r="D67" s="1" t="s">
        <v>138</v>
      </c>
      <c r="E67" s="1"/>
      <c r="F67" s="2">
        <v>-340.25</v>
      </c>
    </row>
    <row r="68" spans="1:6" x14ac:dyDescent="0.25">
      <c r="A68" s="1"/>
      <c r="B68" s="1"/>
      <c r="C68" s="1"/>
      <c r="D68" s="1" t="s">
        <v>139</v>
      </c>
      <c r="E68" s="1"/>
      <c r="F68" s="2">
        <v>-160.83000000000001</v>
      </c>
    </row>
    <row r="69" spans="1:6" x14ac:dyDescent="0.25">
      <c r="A69" s="1"/>
      <c r="B69" s="1"/>
      <c r="C69" s="1"/>
      <c r="D69" s="1" t="s">
        <v>140</v>
      </c>
      <c r="E69" s="1"/>
      <c r="F69" s="2">
        <v>-1624.54</v>
      </c>
    </row>
    <row r="70" spans="1:6" x14ac:dyDescent="0.25">
      <c r="A70" s="1"/>
      <c r="B70" s="1"/>
      <c r="C70" s="1"/>
      <c r="D70" s="1" t="s">
        <v>141</v>
      </c>
      <c r="E70" s="1"/>
      <c r="F70" s="2">
        <v>-2553.75</v>
      </c>
    </row>
    <row r="71" spans="1:6" x14ac:dyDescent="0.25">
      <c r="A71" s="1"/>
      <c r="B71" s="1"/>
      <c r="C71" s="1"/>
      <c r="D71" s="1" t="s">
        <v>142</v>
      </c>
      <c r="E71" s="1"/>
      <c r="F71" s="2">
        <v>-1851.96</v>
      </c>
    </row>
    <row r="72" spans="1:6" x14ac:dyDescent="0.25">
      <c r="A72" s="1"/>
      <c r="B72" s="1"/>
      <c r="C72" s="1"/>
      <c r="D72" s="1" t="s">
        <v>143</v>
      </c>
      <c r="E72" s="1"/>
      <c r="F72" s="2">
        <v>6385.25</v>
      </c>
    </row>
    <row r="73" spans="1:6" ht="15.75" thickBot="1" x14ac:dyDescent="0.3">
      <c r="A73" s="1"/>
      <c r="B73" s="1"/>
      <c r="C73" s="1"/>
      <c r="D73" s="1" t="s">
        <v>144</v>
      </c>
      <c r="E73" s="1"/>
      <c r="F73" s="2">
        <v>2492.84</v>
      </c>
    </row>
    <row r="74" spans="1:6" ht="15.75" thickBot="1" x14ac:dyDescent="0.3">
      <c r="A74" s="1"/>
      <c r="B74" s="1"/>
      <c r="C74" s="1" t="s">
        <v>145</v>
      </c>
      <c r="D74" s="1"/>
      <c r="E74" s="1"/>
      <c r="F74" s="3">
        <f>ROUND(SUM(F56:F73),5)</f>
        <v>-412136.7</v>
      </c>
    </row>
    <row r="75" spans="1:6" x14ac:dyDescent="0.25">
      <c r="A75" s="1"/>
      <c r="B75" s="1" t="s">
        <v>146</v>
      </c>
      <c r="C75" s="1"/>
      <c r="D75" s="1"/>
      <c r="E75" s="1"/>
      <c r="F75" s="2">
        <f>ROUND(F31+F55+F74,5)</f>
        <v>-6356419.5700000003</v>
      </c>
    </row>
    <row r="76" spans="1:6" ht="15.75" thickBot="1" x14ac:dyDescent="0.3">
      <c r="A76" s="1"/>
      <c r="B76" s="1" t="s">
        <v>147</v>
      </c>
      <c r="C76" s="1"/>
      <c r="D76" s="1"/>
      <c r="E76" s="1"/>
      <c r="F76" s="2">
        <v>16482054.51</v>
      </c>
    </row>
    <row r="77" spans="1:6" s="6" customFormat="1" ht="12" thickBot="1" x14ac:dyDescent="0.25">
      <c r="A77" s="1" t="s">
        <v>148</v>
      </c>
      <c r="B77" s="1"/>
      <c r="C77" s="1"/>
      <c r="D77" s="1"/>
      <c r="E77" s="1"/>
      <c r="F77" s="5">
        <f>ROUND(SUM(F75:F76),5)</f>
        <v>10125634.939999999</v>
      </c>
    </row>
    <row r="78" spans="1:6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Profit and Loss</vt:lpstr>
      <vt:lpstr>Balance Sheet</vt:lpstr>
      <vt:lpstr>Stmt of Cash Flows</vt:lpstr>
      <vt:lpstr>'Profit and Loss'!Print_Titles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 Snow</cp:lastModifiedBy>
  <dcterms:created xsi:type="dcterms:W3CDTF">2025-09-15T14:01:24Z</dcterms:created>
  <dcterms:modified xsi:type="dcterms:W3CDTF">2025-09-24T20:35:06Z</dcterms:modified>
</cp:coreProperties>
</file>