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udget_JMV\25-26 Budget\"/>
    </mc:Choice>
  </mc:AlternateContent>
  <xr:revisionPtr revIDLastSave="0" documentId="8_{CD8E828D-3B3D-4E88-8410-BC9514948B8F}" xr6:coauthVersionLast="36" xr6:coauthVersionMax="36" xr10:uidLastSave="{00000000-0000-0000-0000-000000000000}"/>
  <bookViews>
    <workbookView xWindow="0" yWindow="0" windowWidth="28800" windowHeight="11205" xr2:uid="{D3149180-1B26-4FFF-BEA2-966BB9AC44FF}"/>
  </bookViews>
  <sheets>
    <sheet name="Uniform Budget Summary" sheetId="1" r:id="rId1"/>
  </sheets>
  <externalReferences>
    <externalReference r:id="rId2"/>
  </externalReferences>
  <definedNames>
    <definedName name="_xlnm._FilterDatabase" localSheetId="0" hidden="1">'Uniform Budget Summary'!$A$2:$AD$197</definedName>
    <definedName name="AllowFundHlook">#REF!</definedName>
    <definedName name="AllowProg">#REF!</definedName>
    <definedName name="CertBen">#REF!</definedName>
    <definedName name="CertFund">#REF!</definedName>
    <definedName name="CertGrant">#REF!</definedName>
    <definedName name="CertObj">#REF!</definedName>
    <definedName name="CertProg">#REF!</definedName>
    <definedName name="CertSalary">#REF!</definedName>
    <definedName name="ERRORRPT">#REF!</definedName>
    <definedName name="MINRESERVE">#REF!</definedName>
    <definedName name="PAGE01">#REF!</definedName>
    <definedName name="PAGE02">#REF!</definedName>
    <definedName name="PAGE03">#REF!</definedName>
    <definedName name="PAGE04">#REF!</definedName>
    <definedName name="PAGE05">#REF!</definedName>
    <definedName name="PAGE06">#REF!</definedName>
    <definedName name="PAGE07">#REF!</definedName>
    <definedName name="PAGE08">#REF!</definedName>
    <definedName name="PAGE09">#REF!</definedName>
    <definedName name="PAGE10">#REF!</definedName>
    <definedName name="PAGE11">#REF!</definedName>
    <definedName name="PAGE12">#REF!</definedName>
    <definedName name="PAGE13">#REF!</definedName>
    <definedName name="PAGE14">#REF!</definedName>
    <definedName name="PAGE15">#REF!</definedName>
    <definedName name="PAGE16">#REF!</definedName>
    <definedName name="page17">#REF!</definedName>
    <definedName name="PAGE18">#REF!</definedName>
    <definedName name="PAGE19">#REF!</definedName>
    <definedName name="PAGE20">#REF!</definedName>
    <definedName name="PAGE21">#REF!</definedName>
    <definedName name="PAGE22">#REF!</definedName>
    <definedName name="PAGE23">#REF!</definedName>
    <definedName name="_xlnm.Print_Titles" localSheetId="0">'Uniform Budget Summary'!$A:$B,'Uniform Budget Summary'!$1:$2</definedName>
    <definedName name="printjob1">#REF!,#REF!,#REF!,#REF!,#REF!,#REF!,#REF!,#REF!,#REF!,#REF!,#REF!</definedName>
    <definedName name="printjob2">#REF!,#REF!,#REF!,#REF!,#REF!,#REF!,#REF!,#REF!,#REF!,#REF!,#REF!</definedName>
    <definedName name="printjob3">#REF!,#REF!</definedName>
    <definedName name="printsumm">#REF!,#REF!,#REF!,#REF!,#REF!</definedName>
    <definedName name="printtabor">#REF!,#REF!,#REF!</definedName>
    <definedName name="SPENDLIM">#REF!</definedName>
    <definedName name="SUMM01">#REF!</definedName>
    <definedName name="SUMM02">#REF!</definedName>
    <definedName name="SUMM03">#REF!</definedName>
    <definedName name="SUMM04">#REF!</definedName>
    <definedName name="SUMM05">#REF!</definedName>
    <definedName name="TAXLIM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95" i="1" l="1"/>
  <c r="AB195" i="1"/>
  <c r="AA195" i="1"/>
  <c r="Z195" i="1"/>
  <c r="Y195" i="1"/>
  <c r="X195" i="1"/>
  <c r="W195" i="1"/>
  <c r="V195" i="1"/>
  <c r="U195" i="1"/>
  <c r="T195" i="1"/>
  <c r="S195" i="1"/>
  <c r="R195" i="1"/>
  <c r="Q195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C195" i="1"/>
  <c r="AD194" i="1"/>
  <c r="AD193" i="1"/>
  <c r="AD192" i="1"/>
  <c r="AD191" i="1"/>
  <c r="AD190" i="1"/>
  <c r="AD189" i="1"/>
  <c r="AD188" i="1"/>
  <c r="AD187" i="1"/>
  <c r="AD186" i="1"/>
  <c r="AD185" i="1"/>
  <c r="AD184" i="1"/>
  <c r="AD183" i="1"/>
  <c r="AD182" i="1"/>
  <c r="AD195" i="1" s="1"/>
  <c r="AD181" i="1"/>
  <c r="AD180" i="1"/>
  <c r="AD179" i="1"/>
  <c r="AC174" i="1"/>
  <c r="AC199" i="1" s="1"/>
  <c r="AB174" i="1"/>
  <c r="AB199" i="1" s="1"/>
  <c r="AA174" i="1"/>
  <c r="AA199" i="1" s="1"/>
  <c r="Z174" i="1"/>
  <c r="Z199" i="1" s="1"/>
  <c r="Y174" i="1"/>
  <c r="Y199" i="1" s="1"/>
  <c r="X174" i="1"/>
  <c r="X199" i="1" s="1"/>
  <c r="W174" i="1"/>
  <c r="W199" i="1" s="1"/>
  <c r="V174" i="1"/>
  <c r="V199" i="1" s="1"/>
  <c r="U174" i="1"/>
  <c r="U199" i="1" s="1"/>
  <c r="T174" i="1"/>
  <c r="T199" i="1" s="1"/>
  <c r="R174" i="1"/>
  <c r="R199" i="1" s="1"/>
  <c r="Q174" i="1"/>
  <c r="Q199" i="1" s="1"/>
  <c r="P174" i="1"/>
  <c r="P199" i="1" s="1"/>
  <c r="O174" i="1"/>
  <c r="O199" i="1" s="1"/>
  <c r="N174" i="1"/>
  <c r="N199" i="1" s="1"/>
  <c r="M174" i="1"/>
  <c r="M199" i="1" s="1"/>
  <c r="L174" i="1"/>
  <c r="L199" i="1" s="1"/>
  <c r="K174" i="1"/>
  <c r="K199" i="1" s="1"/>
  <c r="J174" i="1"/>
  <c r="J199" i="1" s="1"/>
  <c r="I174" i="1"/>
  <c r="I199" i="1" s="1"/>
  <c r="H174" i="1"/>
  <c r="H199" i="1" s="1"/>
  <c r="G174" i="1"/>
  <c r="G199" i="1" s="1"/>
  <c r="F174" i="1"/>
  <c r="F199" i="1" s="1"/>
  <c r="E174" i="1"/>
  <c r="E199" i="1" s="1"/>
  <c r="D174" i="1"/>
  <c r="D199" i="1" s="1"/>
  <c r="C174" i="1"/>
  <c r="C199" i="1" s="1"/>
  <c r="AD173" i="1"/>
  <c r="AD172" i="1"/>
  <c r="AD171" i="1"/>
  <c r="AD170" i="1"/>
  <c r="AD169" i="1"/>
  <c r="AD174" i="1" s="1"/>
  <c r="AD168" i="1"/>
  <c r="S168" i="1"/>
  <c r="S174" i="1" s="1"/>
  <c r="S199" i="1" s="1"/>
  <c r="AC163" i="1"/>
  <c r="AB163" i="1"/>
  <c r="AA163" i="1"/>
  <c r="Z163" i="1"/>
  <c r="Y163" i="1"/>
  <c r="X163" i="1"/>
  <c r="W163" i="1"/>
  <c r="V163" i="1"/>
  <c r="U163" i="1"/>
  <c r="T163" i="1"/>
  <c r="S163" i="1"/>
  <c r="R163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C163" i="1"/>
  <c r="AD162" i="1"/>
  <c r="Q162" i="1"/>
  <c r="Q163" i="1" s="1"/>
  <c r="AD161" i="1"/>
  <c r="AD160" i="1"/>
  <c r="AD159" i="1"/>
  <c r="AD163" i="1" s="1"/>
  <c r="AD158" i="1"/>
  <c r="AD157" i="1"/>
  <c r="AC154" i="1"/>
  <c r="AB154" i="1"/>
  <c r="AA154" i="1"/>
  <c r="Z154" i="1"/>
  <c r="Y154" i="1"/>
  <c r="X154" i="1"/>
  <c r="W154" i="1"/>
  <c r="V154" i="1"/>
  <c r="U154" i="1"/>
  <c r="T154" i="1"/>
  <c r="S154" i="1"/>
  <c r="R154" i="1"/>
  <c r="Q154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C154" i="1"/>
  <c r="AD153" i="1"/>
  <c r="AD152" i="1"/>
  <c r="AD151" i="1"/>
  <c r="AD150" i="1"/>
  <c r="AD149" i="1"/>
  <c r="AD148" i="1"/>
  <c r="AD154" i="1" s="1"/>
  <c r="AC143" i="1"/>
  <c r="AB143" i="1"/>
  <c r="AA143" i="1"/>
  <c r="Z143" i="1"/>
  <c r="Y143" i="1"/>
  <c r="X143" i="1"/>
  <c r="W143" i="1"/>
  <c r="V143" i="1"/>
  <c r="U143" i="1"/>
  <c r="T143" i="1"/>
  <c r="S143" i="1"/>
  <c r="R143" i="1"/>
  <c r="Q143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C143" i="1"/>
  <c r="AD142" i="1"/>
  <c r="AD141" i="1"/>
  <c r="AD140" i="1"/>
  <c r="AD139" i="1"/>
  <c r="AD138" i="1"/>
  <c r="AD143" i="1" s="1"/>
  <c r="AD137" i="1"/>
  <c r="AC134" i="1"/>
  <c r="AB134" i="1"/>
  <c r="AA134" i="1"/>
  <c r="Z134" i="1"/>
  <c r="Z145" i="1" s="1"/>
  <c r="Z165" i="1" s="1"/>
  <c r="Z176" i="1" s="1"/>
  <c r="Y134" i="1"/>
  <c r="Y145" i="1" s="1"/>
  <c r="Y165" i="1" s="1"/>
  <c r="Y176" i="1" s="1"/>
  <c r="X134" i="1"/>
  <c r="X145" i="1" s="1"/>
  <c r="X165" i="1" s="1"/>
  <c r="X176" i="1" s="1"/>
  <c r="W134" i="1"/>
  <c r="W145" i="1" s="1"/>
  <c r="W165" i="1" s="1"/>
  <c r="W176" i="1" s="1"/>
  <c r="V134" i="1"/>
  <c r="V145" i="1" s="1"/>
  <c r="V165" i="1" s="1"/>
  <c r="V176" i="1" s="1"/>
  <c r="U134" i="1"/>
  <c r="T134" i="1"/>
  <c r="S134" i="1"/>
  <c r="R134" i="1"/>
  <c r="R145" i="1" s="1"/>
  <c r="R165" i="1" s="1"/>
  <c r="R176" i="1" s="1"/>
  <c r="Q134" i="1"/>
  <c r="Q145" i="1" s="1"/>
  <c r="P134" i="1"/>
  <c r="P145" i="1" s="1"/>
  <c r="P165" i="1" s="1"/>
  <c r="P176" i="1" s="1"/>
  <c r="O134" i="1"/>
  <c r="O145" i="1" s="1"/>
  <c r="O165" i="1" s="1"/>
  <c r="O176" i="1" s="1"/>
  <c r="N134" i="1"/>
  <c r="N145" i="1" s="1"/>
  <c r="N165" i="1" s="1"/>
  <c r="N176" i="1" s="1"/>
  <c r="M134" i="1"/>
  <c r="L134" i="1"/>
  <c r="K134" i="1"/>
  <c r="J134" i="1"/>
  <c r="J145" i="1" s="1"/>
  <c r="J165" i="1" s="1"/>
  <c r="J176" i="1" s="1"/>
  <c r="I134" i="1"/>
  <c r="I145" i="1" s="1"/>
  <c r="I165" i="1" s="1"/>
  <c r="I176" i="1" s="1"/>
  <c r="H134" i="1"/>
  <c r="H145" i="1" s="1"/>
  <c r="H165" i="1" s="1"/>
  <c r="H176" i="1" s="1"/>
  <c r="G134" i="1"/>
  <c r="G145" i="1" s="1"/>
  <c r="G165" i="1" s="1"/>
  <c r="G176" i="1" s="1"/>
  <c r="F134" i="1"/>
  <c r="F145" i="1" s="1"/>
  <c r="F165" i="1" s="1"/>
  <c r="F176" i="1" s="1"/>
  <c r="E134" i="1"/>
  <c r="D134" i="1"/>
  <c r="C134" i="1"/>
  <c r="AD133" i="1"/>
  <c r="AD132" i="1"/>
  <c r="AD131" i="1"/>
  <c r="AD130" i="1"/>
  <c r="AD129" i="1"/>
  <c r="AD128" i="1"/>
  <c r="AD134" i="1" s="1"/>
  <c r="AC125" i="1"/>
  <c r="AC145" i="1" s="1"/>
  <c r="AC165" i="1" s="1"/>
  <c r="AC176" i="1" s="1"/>
  <c r="AB125" i="1"/>
  <c r="AB145" i="1" s="1"/>
  <c r="AB165" i="1" s="1"/>
  <c r="AB176" i="1" s="1"/>
  <c r="AA125" i="1"/>
  <c r="AA145" i="1" s="1"/>
  <c r="AA165" i="1" s="1"/>
  <c r="AA176" i="1" s="1"/>
  <c r="Z125" i="1"/>
  <c r="Y125" i="1"/>
  <c r="X125" i="1"/>
  <c r="W125" i="1"/>
  <c r="V125" i="1"/>
  <c r="U125" i="1"/>
  <c r="U145" i="1" s="1"/>
  <c r="U165" i="1" s="1"/>
  <c r="U176" i="1" s="1"/>
  <c r="T125" i="1"/>
  <c r="T145" i="1" s="1"/>
  <c r="T165" i="1" s="1"/>
  <c r="T176" i="1" s="1"/>
  <c r="S125" i="1"/>
  <c r="S145" i="1" s="1"/>
  <c r="S165" i="1" s="1"/>
  <c r="S176" i="1" s="1"/>
  <c r="R125" i="1"/>
  <c r="Q125" i="1"/>
  <c r="P125" i="1"/>
  <c r="O125" i="1"/>
  <c r="N125" i="1"/>
  <c r="M125" i="1"/>
  <c r="M145" i="1" s="1"/>
  <c r="M165" i="1" s="1"/>
  <c r="M176" i="1" s="1"/>
  <c r="L125" i="1"/>
  <c r="L145" i="1" s="1"/>
  <c r="L165" i="1" s="1"/>
  <c r="L176" i="1" s="1"/>
  <c r="K125" i="1"/>
  <c r="K145" i="1" s="1"/>
  <c r="K165" i="1" s="1"/>
  <c r="K176" i="1" s="1"/>
  <c r="J125" i="1"/>
  <c r="I125" i="1"/>
  <c r="H125" i="1"/>
  <c r="G125" i="1"/>
  <c r="F125" i="1"/>
  <c r="E125" i="1"/>
  <c r="E145" i="1" s="1"/>
  <c r="E165" i="1" s="1"/>
  <c r="E176" i="1" s="1"/>
  <c r="D125" i="1"/>
  <c r="D145" i="1" s="1"/>
  <c r="D165" i="1" s="1"/>
  <c r="D176" i="1" s="1"/>
  <c r="C125" i="1"/>
  <c r="C145" i="1" s="1"/>
  <c r="C165" i="1" s="1"/>
  <c r="C176" i="1" s="1"/>
  <c r="AD124" i="1"/>
  <c r="AD123" i="1"/>
  <c r="AD122" i="1"/>
  <c r="AD121" i="1"/>
  <c r="AD120" i="1"/>
  <c r="AD119" i="1"/>
  <c r="AD125" i="1" s="1"/>
  <c r="AC117" i="1"/>
  <c r="AB117" i="1"/>
  <c r="AA117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C117" i="1"/>
  <c r="AD116" i="1"/>
  <c r="AD115" i="1"/>
  <c r="AD114" i="1"/>
  <c r="AD113" i="1"/>
  <c r="AD112" i="1"/>
  <c r="AD111" i="1"/>
  <c r="AD117" i="1" s="1"/>
  <c r="G111" i="1"/>
  <c r="AC108" i="1"/>
  <c r="AB108" i="1"/>
  <c r="AA108" i="1"/>
  <c r="Z108" i="1"/>
  <c r="Y108" i="1"/>
  <c r="X108" i="1"/>
  <c r="W108" i="1"/>
  <c r="V108" i="1"/>
  <c r="U108" i="1"/>
  <c r="T108" i="1"/>
  <c r="S108" i="1"/>
  <c r="R108" i="1"/>
  <c r="Q108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C108" i="1"/>
  <c r="AD107" i="1"/>
  <c r="AD106" i="1"/>
  <c r="AD105" i="1"/>
  <c r="AD104" i="1"/>
  <c r="AD103" i="1"/>
  <c r="AD102" i="1"/>
  <c r="AD108" i="1" s="1"/>
  <c r="AC99" i="1"/>
  <c r="AB99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C99" i="1"/>
  <c r="AD98" i="1"/>
  <c r="AD97" i="1"/>
  <c r="AD96" i="1"/>
  <c r="AD95" i="1"/>
  <c r="AD94" i="1"/>
  <c r="AD93" i="1"/>
  <c r="AD99" i="1" s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C90" i="1"/>
  <c r="AD89" i="1"/>
  <c r="AD88" i="1"/>
  <c r="AD87" i="1"/>
  <c r="E86" i="1"/>
  <c r="AD86" i="1" s="1"/>
  <c r="AD85" i="1"/>
  <c r="AD84" i="1"/>
  <c r="AD90" i="1" s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C81" i="1"/>
  <c r="AD80" i="1"/>
  <c r="AD79" i="1"/>
  <c r="AD78" i="1"/>
  <c r="AD77" i="1"/>
  <c r="AD76" i="1"/>
  <c r="AD81" i="1" s="1"/>
  <c r="AD75" i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C73" i="1"/>
  <c r="AD72" i="1"/>
  <c r="AD71" i="1"/>
  <c r="AD70" i="1"/>
  <c r="AD69" i="1"/>
  <c r="AD68" i="1"/>
  <c r="AD67" i="1"/>
  <c r="AD73" i="1" s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AD63" i="1"/>
  <c r="AD62" i="1"/>
  <c r="AD61" i="1"/>
  <c r="AD60" i="1"/>
  <c r="AD59" i="1"/>
  <c r="AD58" i="1"/>
  <c r="AD64" i="1" s="1"/>
  <c r="AC55" i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AD54" i="1"/>
  <c r="AD53" i="1"/>
  <c r="AD52" i="1"/>
  <c r="AD51" i="1"/>
  <c r="AD50" i="1"/>
  <c r="AD49" i="1"/>
  <c r="AD55" i="1" s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AD45" i="1"/>
  <c r="AD44" i="1"/>
  <c r="AD43" i="1"/>
  <c r="AD42" i="1"/>
  <c r="AD41" i="1"/>
  <c r="AD46" i="1" s="1"/>
  <c r="AD40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AD36" i="1"/>
  <c r="AD35" i="1"/>
  <c r="AD34" i="1"/>
  <c r="AD33" i="1"/>
  <c r="AD32" i="1"/>
  <c r="AD31" i="1"/>
  <c r="AD37" i="1" s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AD27" i="1"/>
  <c r="AD26" i="1"/>
  <c r="AD25" i="1"/>
  <c r="AD24" i="1"/>
  <c r="AD23" i="1"/>
  <c r="AD22" i="1"/>
  <c r="AD28" i="1" s="1"/>
  <c r="AC18" i="1"/>
  <c r="AC197" i="1" s="1"/>
  <c r="V18" i="1"/>
  <c r="V197" i="1" s="1"/>
  <c r="U18" i="1"/>
  <c r="U197" i="1" s="1"/>
  <c r="N18" i="1"/>
  <c r="M18" i="1"/>
  <c r="F18" i="1"/>
  <c r="E18" i="1"/>
  <c r="AD16" i="1"/>
  <c r="AD15" i="1"/>
  <c r="AD14" i="1"/>
  <c r="AC12" i="1"/>
  <c r="AB12" i="1"/>
  <c r="AB18" i="1" s="1"/>
  <c r="AB197" i="1" s="1"/>
  <c r="AA12" i="1"/>
  <c r="AA18" i="1" s="1"/>
  <c r="AA197" i="1" s="1"/>
  <c r="V12" i="1"/>
  <c r="U12" i="1"/>
  <c r="T12" i="1"/>
  <c r="T18" i="1" s="1"/>
  <c r="T197" i="1" s="1"/>
  <c r="S12" i="1"/>
  <c r="S18" i="1" s="1"/>
  <c r="S197" i="1" s="1"/>
  <c r="N12" i="1"/>
  <c r="M12" i="1"/>
  <c r="L12" i="1"/>
  <c r="L18" i="1" s="1"/>
  <c r="L197" i="1" s="1"/>
  <c r="K12" i="1"/>
  <c r="K18" i="1" s="1"/>
  <c r="K197" i="1" s="1"/>
  <c r="F12" i="1"/>
  <c r="E12" i="1"/>
  <c r="D12" i="1"/>
  <c r="D18" i="1" s="1"/>
  <c r="D197" i="1" s="1"/>
  <c r="C12" i="1"/>
  <c r="C18" i="1" s="1"/>
  <c r="C197" i="1" s="1"/>
  <c r="AC10" i="1"/>
  <c r="AB10" i="1"/>
  <c r="AA10" i="1"/>
  <c r="Z10" i="1"/>
  <c r="Z12" i="1" s="1"/>
  <c r="Z18" i="1" s="1"/>
  <c r="Z197" i="1" s="1"/>
  <c r="Y10" i="1"/>
  <c r="Y12" i="1" s="1"/>
  <c r="Y18" i="1" s="1"/>
  <c r="Y197" i="1" s="1"/>
  <c r="X10" i="1"/>
  <c r="X12" i="1" s="1"/>
  <c r="X18" i="1" s="1"/>
  <c r="W10" i="1"/>
  <c r="W12" i="1" s="1"/>
  <c r="W18" i="1" s="1"/>
  <c r="V10" i="1"/>
  <c r="U10" i="1"/>
  <c r="T10" i="1"/>
  <c r="S10" i="1"/>
  <c r="R10" i="1"/>
  <c r="R12" i="1" s="1"/>
  <c r="R18" i="1" s="1"/>
  <c r="R197" i="1" s="1"/>
  <c r="Q10" i="1"/>
  <c r="Q12" i="1" s="1"/>
  <c r="Q18" i="1" s="1"/>
  <c r="P10" i="1"/>
  <c r="P12" i="1" s="1"/>
  <c r="P18" i="1" s="1"/>
  <c r="O10" i="1"/>
  <c r="O12" i="1" s="1"/>
  <c r="O18" i="1" s="1"/>
  <c r="N10" i="1"/>
  <c r="M10" i="1"/>
  <c r="L10" i="1"/>
  <c r="K10" i="1"/>
  <c r="J10" i="1"/>
  <c r="J12" i="1" s="1"/>
  <c r="J18" i="1" s="1"/>
  <c r="J197" i="1" s="1"/>
  <c r="I10" i="1"/>
  <c r="I12" i="1" s="1"/>
  <c r="I18" i="1" s="1"/>
  <c r="I197" i="1" s="1"/>
  <c r="H10" i="1"/>
  <c r="H12" i="1" s="1"/>
  <c r="H18" i="1" s="1"/>
  <c r="G10" i="1"/>
  <c r="G12" i="1" s="1"/>
  <c r="G18" i="1" s="1"/>
  <c r="F10" i="1"/>
  <c r="E10" i="1"/>
  <c r="D10" i="1"/>
  <c r="C10" i="1"/>
  <c r="AD9" i="1"/>
  <c r="AD8" i="1"/>
  <c r="AD7" i="1"/>
  <c r="AD6" i="1"/>
  <c r="AD10" i="1" s="1"/>
  <c r="AD12" i="1" s="1"/>
  <c r="AD18" i="1" s="1"/>
  <c r="AD3" i="1"/>
  <c r="AD199" i="1" s="1"/>
  <c r="O197" i="1" l="1"/>
  <c r="AD145" i="1"/>
  <c r="AD165" i="1" s="1"/>
  <c r="AD176" i="1" s="1"/>
  <c r="W197" i="1"/>
  <c r="H197" i="1"/>
  <c r="P197" i="1"/>
  <c r="X197" i="1"/>
  <c r="E197" i="1"/>
  <c r="Q165" i="1"/>
  <c r="Q176" i="1" s="1"/>
  <c r="Q197" i="1" s="1"/>
  <c r="G197" i="1"/>
  <c r="F197" i="1"/>
  <c r="AD197" i="1"/>
  <c r="M197" i="1"/>
  <c r="N197" i="1"/>
</calcChain>
</file>

<file path=xl/sharedStrings.xml><?xml version="1.0" encoding="utf-8"?>
<sst xmlns="http://schemas.openxmlformats.org/spreadsheetml/2006/main" count="460" uniqueCount="143">
  <si>
    <t>FY2025-2026 UNIFORM BUDGET SUMMARY</t>
  </si>
  <si>
    <t>ABC School District
District Code: 1000
Adopted OR Revised Budget
Adopted: June 18, 2025
Budgeted Pupil Count:  7,465.00</t>
  </si>
  <si>
    <t>Object
Source</t>
  </si>
  <si>
    <t>10
General Fund</t>
  </si>
  <si>
    <t>11
Charter School Fund</t>
  </si>
  <si>
    <t>18
Insurance Reserve / Risk-Management</t>
  </si>
  <si>
    <t xml:space="preserve">19
Preschool and Kindergarten </t>
  </si>
  <si>
    <t>21
Food Service</t>
  </si>
  <si>
    <t>22
Governmental Designated Grants Fund</t>
  </si>
  <si>
    <t xml:space="preserve">06
Supplemental Capital Construction, Technology, and
Maintenance Fund. </t>
  </si>
  <si>
    <t>07
Total Program Reserve Fund</t>
  </si>
  <si>
    <t xml:space="preserve">23
Pupil Activity </t>
  </si>
  <si>
    <t>24
Full-Day Kindergarten Mill Levy Override</t>
  </si>
  <si>
    <t xml:space="preserve">25
Transportation </t>
  </si>
  <si>
    <t>(26-29)
Other Special Revenue</t>
  </si>
  <si>
    <t>31
Bond Redemption</t>
  </si>
  <si>
    <t>39
COP Debt</t>
  </si>
  <si>
    <t>41
Building Fund</t>
  </si>
  <si>
    <t>42
Special Building &amp; Technology</t>
  </si>
  <si>
    <t>43
Capital Reserve Capital Projects</t>
  </si>
  <si>
    <t xml:space="preserve">46
Supplemental Capital Construction, Technology, and
Maintenance Fund. </t>
  </si>
  <si>
    <t>50
Enterprise Funds</t>
  </si>
  <si>
    <t xml:space="preserve">60
Internal Service </t>
  </si>
  <si>
    <t>64
Risk Related Activity</t>
  </si>
  <si>
    <t>70
Fiduciary: Trust and Other Custodial Funds: 70, 71, 75-79</t>
  </si>
  <si>
    <t>72
Private-Purpose Trust</t>
  </si>
  <si>
    <t>73
Custodial</t>
  </si>
  <si>
    <t>74
Pupil Activity Custodial</t>
  </si>
  <si>
    <t xml:space="preserve">85
Foundations </t>
  </si>
  <si>
    <t xml:space="preserve">Component Units and Other Reportable Funds </t>
  </si>
  <si>
    <t>TOTAL</t>
  </si>
  <si>
    <t>Beginning Fund Balance
(Includes All Reserves)</t>
  </si>
  <si>
    <t>Revenues</t>
  </si>
  <si>
    <t>Local Sources</t>
  </si>
  <si>
    <t>1000 - 1999</t>
  </si>
  <si>
    <t>Intermediate Sources</t>
  </si>
  <si>
    <t>2000 - 2999</t>
  </si>
  <si>
    <t>State Sources</t>
  </si>
  <si>
    <t>3000 - 3999</t>
  </si>
  <si>
    <t>Federal Sources</t>
  </si>
  <si>
    <t>4000 - 4999</t>
  </si>
  <si>
    <t>Total Revenues</t>
  </si>
  <si>
    <t>Total Beginning Fund Balance and Reserves</t>
  </si>
  <si>
    <t xml:space="preserve">      </t>
  </si>
  <si>
    <t>Total Allocations To/From Other Funds</t>
  </si>
  <si>
    <t>5600,5700, 5800</t>
  </si>
  <si>
    <t>Transfers To/From Other Funds</t>
  </si>
  <si>
    <t>5200 - 5300</t>
  </si>
  <si>
    <t xml:space="preserve">Other Sources </t>
  </si>
  <si>
    <t>5100,5400, 5500,5900, 5990, 5991</t>
  </si>
  <si>
    <t>Available  Beginning Fund Balance &amp; Revenues (Plus Or Minus (If Revenue) Allocations And Transfers)</t>
  </si>
  <si>
    <t>Expenditures</t>
  </si>
  <si>
    <t>Instruction - Program 0010 to 2099</t>
  </si>
  <si>
    <t>Salaries</t>
  </si>
  <si>
    <t>0100</t>
  </si>
  <si>
    <t>Employee Benefits, including object 0280</t>
  </si>
  <si>
    <t>0200</t>
  </si>
  <si>
    <t>Purchased Services</t>
  </si>
  <si>
    <t>0300,0400, 0500</t>
  </si>
  <si>
    <t>Supplies and Materials</t>
  </si>
  <si>
    <t>0600</t>
  </si>
  <si>
    <t>Property</t>
  </si>
  <si>
    <t>0700</t>
  </si>
  <si>
    <t>Other</t>
  </si>
  <si>
    <t>0800, 0900</t>
  </si>
  <si>
    <t>Total Instruction</t>
  </si>
  <si>
    <t>Supporting Services</t>
  </si>
  <si>
    <t>Students - Program 2100</t>
  </si>
  <si>
    <t>Total Students</t>
  </si>
  <si>
    <t>Instructional Staff - Program 2200</t>
  </si>
  <si>
    <t>Total Instructional Staff</t>
  </si>
  <si>
    <t>General Administration - Program 2300, including Program 2303 and 2304</t>
  </si>
  <si>
    <t>Total School Administration</t>
  </si>
  <si>
    <t>School Administration - Program 2400</t>
  </si>
  <si>
    <t>Business Services - Program 2500, including Program 2501</t>
  </si>
  <si>
    <t>Total Business Services</t>
  </si>
  <si>
    <t>Operations and Maintenance - Program 2600</t>
  </si>
  <si>
    <t>Total Operations and Maintenance</t>
  </si>
  <si>
    <t>Student Transportation - Program 2700</t>
  </si>
  <si>
    <t>Total Student Transportation</t>
  </si>
  <si>
    <t>Central Support - Program 2800, including Program 2801</t>
  </si>
  <si>
    <t>Total Central Support</t>
  </si>
  <si>
    <t>Other Support - Program 2900</t>
  </si>
  <si>
    <t>Total Other Support</t>
  </si>
  <si>
    <t>Food Service Operations - Program 3100</t>
  </si>
  <si>
    <t>Enterprise Operations - Program 3200</t>
  </si>
  <si>
    <t>Total Enterprise Operations</t>
  </si>
  <si>
    <t>Community Services - Program 3300</t>
  </si>
  <si>
    <t>Total Community Services</t>
  </si>
  <si>
    <t>Education for Adults - Program 3400</t>
  </si>
  <si>
    <t>Total Education for Adults Services</t>
  </si>
  <si>
    <t>Total Supporting Services</t>
  </si>
  <si>
    <t>Property - Program 4000</t>
  </si>
  <si>
    <t>Total Property</t>
  </si>
  <si>
    <t>Other Uses - Program 5000s - including Transfers Out and/or Allocations Out as an expenditure</t>
  </si>
  <si>
    <t>N/A</t>
  </si>
  <si>
    <t>Total Other Uses</t>
  </si>
  <si>
    <t>Total Expenditures</t>
  </si>
  <si>
    <t>APPROPRIATED RESERVES</t>
  </si>
  <si>
    <t>Other Reserved Fund Balance (9900)</t>
  </si>
  <si>
    <t>0840</t>
  </si>
  <si>
    <t>Other Restricted Reserves (932X)</t>
  </si>
  <si>
    <t>Reserved Fund Balance (9100)</t>
  </si>
  <si>
    <t>District Emergency Reserve (9315)</t>
  </si>
  <si>
    <t>Reserve for TABOR 3% (9321)</t>
  </si>
  <si>
    <t>Reserve for TABOR - Multi-Year Obligations (9322)</t>
  </si>
  <si>
    <t>Total Reserves</t>
  </si>
  <si>
    <t>Total Expenditures and Reserves</t>
  </si>
  <si>
    <t>BUDGETED ENDING FUND BALANCE</t>
  </si>
  <si>
    <t xml:space="preserve">   Non-spendable fund balance  (9900)</t>
  </si>
  <si>
    <t>6710</t>
  </si>
  <si>
    <t xml:space="preserve">   Restricted fund balance (9900)</t>
  </si>
  <si>
    <t>6720</t>
  </si>
  <si>
    <t xml:space="preserve">   TABOR 3% emergency reserve (9321)</t>
  </si>
  <si>
    <t>6721</t>
  </si>
  <si>
    <t xml:space="preserve">   TABOR multi year obligations (9322)</t>
  </si>
  <si>
    <t>6722</t>
  </si>
  <si>
    <t xml:space="preserve">   District emergency reserve (letter of credit or real estate) (9323)</t>
  </si>
  <si>
    <t>6723</t>
  </si>
  <si>
    <t xml:space="preserve">   Colorado Preschool Program (CPP) (9324)</t>
  </si>
  <si>
    <t>6724</t>
  </si>
  <si>
    <t xml:space="preserve">   Risk-related / restricted capital reserve (9326)</t>
  </si>
  <si>
    <t>6726</t>
  </si>
  <si>
    <t xml:space="preserve">   BEST capital renewal reserve (9327)</t>
  </si>
  <si>
    <t>6727</t>
  </si>
  <si>
    <t xml:space="preserve">   Total program reserve (9328)</t>
  </si>
  <si>
    <t>6728</t>
  </si>
  <si>
    <t xml:space="preserve">   Committed fund balance (9900)</t>
  </si>
  <si>
    <t>6750</t>
  </si>
  <si>
    <t xml:space="preserve">   Committed fund balance (15% limit) (9200)</t>
  </si>
  <si>
    <t xml:space="preserve">   Assigned fund balance (9900)</t>
  </si>
  <si>
    <t>6760</t>
  </si>
  <si>
    <t xml:space="preserve">   Unassigned fund balance (9900)</t>
  </si>
  <si>
    <t>6770</t>
  </si>
  <si>
    <t xml:space="preserve">   Net investment in capital assets (9900)</t>
  </si>
  <si>
    <t>6790</t>
  </si>
  <si>
    <t xml:space="preserve">   Restricted net position (9900)</t>
  </si>
  <si>
    <t>6791</t>
  </si>
  <si>
    <t xml:space="preserve">   Unrestricted net position (9900)</t>
  </si>
  <si>
    <t>6792</t>
  </si>
  <si>
    <t>Total Ending Fund Balance</t>
  </si>
  <si>
    <t>Total Available Beginning Fund Balance &amp; Revenues Less Total Expenditures &amp; Reserves Less Ending Fund Balance (Shall Equal Zero (0))</t>
  </si>
  <si>
    <t>Use of a portion of beginning fund balance resolution required?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</si>
</sst>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5" x14ac:knownFonts="1">
    <font>
      <sz val="8"/>
      <name val="Helv"/>
    </font>
    <font>
      <b/>
      <sz val="10"/>
      <name val="Arial"/>
      <family val="2"/>
    </font>
    <font>
      <sz val="10"/>
      <name val="Arial"/>
      <family val="2"/>
    </font>
    <font>
      <sz val="10"/>
      <name val="Helv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37" fontId="0" fillId="0" borderId="0"/>
  </cellStyleXfs>
  <cellXfs count="49">
    <xf numFmtId="37" fontId="0" fillId="0" borderId="0" xfId="0"/>
    <xf numFmtId="37" fontId="1" fillId="0" borderId="0" xfId="0" applyFont="1" applyAlignment="1">
      <alignment vertical="top" wrapText="1"/>
    </xf>
    <xf numFmtId="49" fontId="1" fillId="0" borderId="0" xfId="0" applyNumberFormat="1" applyFont="1" applyAlignment="1">
      <alignment horizontal="right" wrapText="1"/>
    </xf>
    <xf numFmtId="41" fontId="2" fillId="0" borderId="0" xfId="0" applyNumberFormat="1" applyFont="1"/>
    <xf numFmtId="41" fontId="2" fillId="0" borderId="0" xfId="0" applyNumberFormat="1" applyFont="1" applyFill="1"/>
    <xf numFmtId="37" fontId="3" fillId="0" borderId="0" xfId="0" applyFont="1"/>
    <xf numFmtId="37" fontId="1" fillId="2" borderId="1" xfId="0" applyFont="1" applyFill="1" applyBorder="1" applyAlignment="1" applyProtection="1">
      <alignment vertical="center" wrapText="1"/>
      <protection locked="0"/>
    </xf>
    <xf numFmtId="49" fontId="1" fillId="0" borderId="2" xfId="0" applyNumberFormat="1" applyFont="1" applyBorder="1" applyAlignment="1" applyProtection="1">
      <alignment horizontal="center" wrapText="1"/>
      <protection locked="0"/>
    </xf>
    <xf numFmtId="41" fontId="1" fillId="0" borderId="3" xfId="0" applyNumberFormat="1" applyFont="1" applyBorder="1" applyAlignment="1">
      <alignment horizontal="center" wrapText="1"/>
    </xf>
    <xf numFmtId="41" fontId="1" fillId="0" borderId="4" xfId="0" applyNumberFormat="1" applyFont="1" applyBorder="1" applyAlignment="1">
      <alignment horizontal="center" wrapText="1"/>
    </xf>
    <xf numFmtId="41" fontId="1" fillId="0" borderId="4" xfId="0" applyNumberFormat="1" applyFont="1" applyFill="1" applyBorder="1" applyAlignment="1">
      <alignment horizontal="center" wrapText="1"/>
    </xf>
    <xf numFmtId="41" fontId="1" fillId="0" borderId="5" xfId="0" applyNumberFormat="1" applyFont="1" applyBorder="1" applyAlignment="1">
      <alignment horizontal="center" wrapText="1"/>
    </xf>
    <xf numFmtId="37" fontId="1" fillId="0" borderId="0" xfId="0" applyFont="1" applyAlignment="1">
      <alignment wrapText="1"/>
    </xf>
    <xf numFmtId="37" fontId="1" fillId="0" borderId="6" xfId="0" applyFont="1" applyBorder="1" applyAlignment="1">
      <alignment vertical="top" wrapText="1"/>
    </xf>
    <xf numFmtId="49" fontId="1" fillId="0" borderId="0" xfId="0" applyNumberFormat="1" applyFont="1" applyAlignment="1">
      <alignment wrapText="1"/>
    </xf>
    <xf numFmtId="41" fontId="2" fillId="0" borderId="7" xfId="0" applyNumberFormat="1" applyFont="1" applyBorder="1" applyProtection="1">
      <protection locked="0"/>
    </xf>
    <xf numFmtId="41" fontId="2" fillId="0" borderId="8" xfId="0" applyNumberFormat="1" applyFont="1" applyBorder="1" applyProtection="1">
      <protection locked="0"/>
    </xf>
    <xf numFmtId="41" fontId="2" fillId="0" borderId="8" xfId="0" applyNumberFormat="1" applyFont="1" applyFill="1" applyBorder="1" applyProtection="1">
      <protection locked="0"/>
    </xf>
    <xf numFmtId="41" fontId="2" fillId="0" borderId="9" xfId="0" applyNumberFormat="1" applyFont="1" applyBorder="1"/>
    <xf numFmtId="49" fontId="1" fillId="0" borderId="0" xfId="0" applyNumberFormat="1" applyFont="1" applyAlignment="1">
      <alignment horizontal="center" wrapText="1"/>
    </xf>
    <xf numFmtId="41" fontId="1" fillId="0" borderId="7" xfId="0" applyNumberFormat="1" applyFont="1" applyBorder="1" applyAlignment="1" applyProtection="1">
      <alignment horizontal="center" wrapText="1"/>
      <protection locked="0"/>
    </xf>
    <xf numFmtId="41" fontId="1" fillId="0" borderId="8" xfId="0" applyNumberFormat="1" applyFont="1" applyBorder="1" applyAlignment="1" applyProtection="1">
      <alignment horizontal="center" wrapText="1"/>
      <protection locked="0"/>
    </xf>
    <xf numFmtId="41" fontId="1" fillId="0" borderId="8" xfId="0" applyNumberFormat="1" applyFont="1" applyFill="1" applyBorder="1" applyAlignment="1" applyProtection="1">
      <alignment horizontal="center" wrapText="1"/>
      <protection locked="0"/>
    </xf>
    <xf numFmtId="41" fontId="1" fillId="0" borderId="9" xfId="0" applyNumberFormat="1" applyFont="1" applyBorder="1" applyAlignment="1">
      <alignment horizontal="center" wrapText="1"/>
    </xf>
    <xf numFmtId="37" fontId="2" fillId="0" borderId="0" xfId="0" applyFont="1"/>
    <xf numFmtId="37" fontId="2" fillId="0" borderId="6" xfId="0" applyFont="1" applyBorder="1" applyAlignment="1">
      <alignment horizontal="left" vertical="top" wrapText="1" indent="1"/>
    </xf>
    <xf numFmtId="49" fontId="2" fillId="0" borderId="0" xfId="0" applyNumberFormat="1" applyFont="1" applyAlignment="1">
      <alignment horizontal="right" wrapText="1"/>
    </xf>
    <xf numFmtId="37" fontId="1" fillId="3" borderId="10" xfId="0" applyFont="1" applyFill="1" applyBorder="1" applyAlignment="1">
      <alignment vertical="top" wrapText="1"/>
    </xf>
    <xf numFmtId="49" fontId="1" fillId="3" borderId="11" xfId="0" applyNumberFormat="1" applyFont="1" applyFill="1" applyBorder="1" applyAlignment="1">
      <alignment horizontal="right" wrapText="1"/>
    </xf>
    <xf numFmtId="41" fontId="2" fillId="3" borderId="12" xfId="0" applyNumberFormat="1" applyFont="1" applyFill="1" applyBorder="1"/>
    <xf numFmtId="41" fontId="2" fillId="3" borderId="13" xfId="0" applyNumberFormat="1" applyFont="1" applyFill="1" applyBorder="1"/>
    <xf numFmtId="41" fontId="2" fillId="0" borderId="13" xfId="0" applyNumberFormat="1" applyFont="1" applyFill="1" applyBorder="1"/>
    <xf numFmtId="41" fontId="2" fillId="3" borderId="14" xfId="0" applyNumberFormat="1" applyFont="1" applyFill="1" applyBorder="1"/>
    <xf numFmtId="41" fontId="2" fillId="0" borderId="7" xfId="0" applyNumberFormat="1" applyFont="1" applyBorder="1"/>
    <xf numFmtId="41" fontId="2" fillId="0" borderId="8" xfId="0" applyNumberFormat="1" applyFont="1" applyBorder="1"/>
    <xf numFmtId="41" fontId="2" fillId="0" borderId="8" xfId="0" applyNumberFormat="1" applyFont="1" applyFill="1" applyBorder="1"/>
    <xf numFmtId="37" fontId="2" fillId="0" borderId="6" xfId="0" applyFont="1" applyBorder="1" applyAlignment="1">
      <alignment vertical="top" wrapText="1"/>
    </xf>
    <xf numFmtId="41" fontId="4" fillId="0" borderId="7" xfId="0" applyNumberFormat="1" applyFont="1" applyBorder="1" applyProtection="1">
      <protection locked="0"/>
    </xf>
    <xf numFmtId="41" fontId="4" fillId="0" borderId="8" xfId="0" applyNumberFormat="1" applyFont="1" applyBorder="1" applyProtection="1">
      <protection locked="0"/>
    </xf>
    <xf numFmtId="41" fontId="4" fillId="0" borderId="8" xfId="0" applyNumberFormat="1" applyFont="1" applyFill="1" applyBorder="1" applyProtection="1">
      <protection locked="0"/>
    </xf>
    <xf numFmtId="37" fontId="1" fillId="3" borderId="10" xfId="0" applyFont="1" applyFill="1" applyBorder="1" applyAlignment="1">
      <alignment horizontal="left" vertical="top" wrapText="1" indent="2"/>
    </xf>
    <xf numFmtId="41" fontId="2" fillId="0" borderId="7" xfId="0" applyNumberFormat="1" applyFont="1" applyBorder="1" applyAlignment="1" applyProtection="1">
      <alignment horizontal="right"/>
      <protection locked="0"/>
    </xf>
    <xf numFmtId="41" fontId="2" fillId="0" borderId="8" xfId="0" applyNumberFormat="1" applyFont="1" applyBorder="1" applyAlignment="1" applyProtection="1">
      <alignment horizontal="right"/>
      <protection locked="0"/>
    </xf>
    <xf numFmtId="41" fontId="2" fillId="0" borderId="8" xfId="0" applyNumberFormat="1" applyFont="1" applyFill="1" applyBorder="1" applyAlignment="1" applyProtection="1">
      <alignment horizontal="right"/>
      <protection locked="0"/>
    </xf>
    <xf numFmtId="41" fontId="2" fillId="0" borderId="9" xfId="0" applyNumberFormat="1" applyFont="1" applyBorder="1" applyAlignment="1">
      <alignment horizontal="right"/>
    </xf>
    <xf numFmtId="41" fontId="2" fillId="0" borderId="12" xfId="0" applyNumberFormat="1" applyFont="1" applyFill="1" applyBorder="1"/>
    <xf numFmtId="37" fontId="2" fillId="0" borderId="0" xfId="0" applyFont="1" applyAlignment="1">
      <alignment vertical="top" wrapText="1"/>
    </xf>
    <xf numFmtId="41" fontId="2" fillId="0" borderId="0" xfId="0" applyNumberFormat="1" applyFont="1" applyAlignment="1">
      <alignment horizontal="center"/>
    </xf>
    <xf numFmtId="41" fontId="2" fillId="0" borderId="0" xfId="0" applyNumberFormat="1" applyFont="1" applyFill="1" applyAlignment="1">
      <alignment horizontal="center"/>
    </xf>
  </cellXfs>
  <cellStyles count="1">
    <cellStyle name="Normal" xfId="0" builtinId="0"/>
  </cellStyles>
  <dxfs count="1"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Y26_uniformbudgetsummar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form Budget Summary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9BB70-5604-4617-93D3-2EDA86615C79}">
  <dimension ref="A1:AD199"/>
  <sheetViews>
    <sheetView tabSelected="1" zoomScaleNormal="100" workbookViewId="0">
      <pane xSplit="2" ySplit="2" topLeftCell="C3" activePane="bottomRight" state="frozen"/>
      <selection activeCell="G13" sqref="G13"/>
      <selection pane="topRight" activeCell="G13" sqref="G13"/>
      <selection pane="bottomLeft" activeCell="G13" sqref="G13"/>
      <selection pane="bottomRight" activeCell="E3" sqref="E3"/>
    </sheetView>
  </sheetViews>
  <sheetFormatPr defaultColWidth="9.33203125" defaultRowHeight="12.75" x14ac:dyDescent="0.2"/>
  <cols>
    <col min="1" max="1" width="47.6640625" style="1" customWidth="1"/>
    <col min="2" max="2" width="14" style="2" bestFit="1" customWidth="1"/>
    <col min="3" max="3" width="18.6640625" style="3" customWidth="1"/>
    <col min="4" max="4" width="18.6640625" style="3" hidden="1" customWidth="1"/>
    <col min="5" max="5" width="18.6640625" style="4" customWidth="1"/>
    <col min="6" max="6" width="18.6640625" style="3" hidden="1" customWidth="1"/>
    <col min="7" max="8" width="18.6640625" style="4" customWidth="1"/>
    <col min="9" max="10" width="18.6640625" style="3" hidden="1" customWidth="1"/>
    <col min="11" max="11" width="18.6640625" style="4" customWidth="1"/>
    <col min="12" max="16" width="18.6640625" style="3" hidden="1" customWidth="1"/>
    <col min="17" max="17" width="18.6640625" style="4" customWidth="1"/>
    <col min="18" max="18" width="18.6640625" style="3" hidden="1" customWidth="1"/>
    <col min="19" max="19" width="18.6640625" style="4" customWidth="1"/>
    <col min="20" max="29" width="18.6640625" style="3" hidden="1" customWidth="1"/>
    <col min="30" max="30" width="18.6640625" style="3" customWidth="1"/>
    <col min="31" max="16384" width="9.33203125" style="5"/>
  </cols>
  <sheetData>
    <row r="1" spans="1:30" ht="13.5" thickBot="1" x14ac:dyDescent="0.25">
      <c r="A1" s="1" t="s">
        <v>0</v>
      </c>
    </row>
    <row r="2" spans="1:30" s="12" customFormat="1" ht="102.75" thickBot="1" x14ac:dyDescent="0.25">
      <c r="A2" s="6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9" t="s">
        <v>6</v>
      </c>
      <c r="G2" s="10" t="s">
        <v>7</v>
      </c>
      <c r="H2" s="10" t="s">
        <v>8</v>
      </c>
      <c r="I2" s="9" t="s">
        <v>9</v>
      </c>
      <c r="J2" s="9" t="s">
        <v>10</v>
      </c>
      <c r="K2" s="10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10" t="s">
        <v>17</v>
      </c>
      <c r="R2" s="9" t="s">
        <v>18</v>
      </c>
      <c r="S2" s="10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9" t="s">
        <v>29</v>
      </c>
      <c r="AD2" s="11" t="s">
        <v>30</v>
      </c>
    </row>
    <row r="3" spans="1:30" s="12" customFormat="1" ht="25.5" x14ac:dyDescent="0.2">
      <c r="A3" s="13" t="s">
        <v>31</v>
      </c>
      <c r="B3" s="14"/>
      <c r="C3" s="15">
        <v>12977824</v>
      </c>
      <c r="D3" s="16">
        <v>0</v>
      </c>
      <c r="E3" s="17">
        <v>10000</v>
      </c>
      <c r="F3" s="16">
        <v>0</v>
      </c>
      <c r="G3" s="17">
        <v>1769733</v>
      </c>
      <c r="H3" s="17">
        <v>0</v>
      </c>
      <c r="I3" s="16">
        <v>0</v>
      </c>
      <c r="J3" s="16">
        <v>0</v>
      </c>
      <c r="K3" s="17">
        <v>607754</v>
      </c>
      <c r="L3" s="16">
        <v>0</v>
      </c>
      <c r="M3" s="16">
        <v>0</v>
      </c>
      <c r="N3" s="16">
        <v>0</v>
      </c>
      <c r="O3" s="16">
        <v>0</v>
      </c>
      <c r="P3" s="16">
        <v>0</v>
      </c>
      <c r="Q3" s="17">
        <v>6296764</v>
      </c>
      <c r="R3" s="16">
        <v>0</v>
      </c>
      <c r="S3" s="17">
        <v>645034</v>
      </c>
      <c r="T3" s="16">
        <v>0</v>
      </c>
      <c r="U3" s="16">
        <v>0</v>
      </c>
      <c r="V3" s="16">
        <v>0</v>
      </c>
      <c r="W3" s="16">
        <v>0</v>
      </c>
      <c r="X3" s="16">
        <v>0</v>
      </c>
      <c r="Y3" s="16">
        <v>0</v>
      </c>
      <c r="Z3" s="16">
        <v>0</v>
      </c>
      <c r="AA3" s="16">
        <v>0</v>
      </c>
      <c r="AB3" s="16">
        <v>0</v>
      </c>
      <c r="AC3" s="16">
        <v>0</v>
      </c>
      <c r="AD3" s="18">
        <f>SUM(C3:AC3)</f>
        <v>22307109</v>
      </c>
    </row>
    <row r="4" spans="1:30" s="12" customFormat="1" ht="1.9" customHeight="1" x14ac:dyDescent="0.2">
      <c r="A4" s="13"/>
      <c r="B4" s="19"/>
      <c r="C4" s="20">
        <v>0</v>
      </c>
      <c r="D4" s="21"/>
      <c r="E4" s="22"/>
      <c r="F4" s="21"/>
      <c r="G4" s="22"/>
      <c r="H4" s="22"/>
      <c r="I4" s="21"/>
      <c r="J4" s="21"/>
      <c r="K4" s="22"/>
      <c r="L4" s="21"/>
      <c r="M4" s="21"/>
      <c r="N4" s="21"/>
      <c r="O4" s="21"/>
      <c r="P4" s="21"/>
      <c r="Q4" s="22"/>
      <c r="R4" s="21"/>
      <c r="S4" s="22"/>
      <c r="T4" s="21"/>
      <c r="U4" s="21"/>
      <c r="V4" s="21"/>
      <c r="W4" s="21"/>
      <c r="X4" s="21"/>
      <c r="Y4" s="21"/>
      <c r="Z4" s="21"/>
      <c r="AA4" s="21"/>
      <c r="AB4" s="21"/>
      <c r="AC4" s="21"/>
      <c r="AD4" s="23"/>
    </row>
    <row r="5" spans="1:30" s="24" customFormat="1" x14ac:dyDescent="0.2">
      <c r="A5" s="13" t="s">
        <v>32</v>
      </c>
      <c r="B5" s="2"/>
      <c r="C5" s="15"/>
      <c r="D5" s="16"/>
      <c r="E5" s="17"/>
      <c r="F5" s="16"/>
      <c r="G5" s="17"/>
      <c r="H5" s="17"/>
      <c r="I5" s="16"/>
      <c r="J5" s="16"/>
      <c r="K5" s="17"/>
      <c r="L5" s="16"/>
      <c r="M5" s="16"/>
      <c r="N5" s="16"/>
      <c r="O5" s="16"/>
      <c r="P5" s="16"/>
      <c r="Q5" s="17"/>
      <c r="R5" s="16"/>
      <c r="S5" s="17"/>
      <c r="T5" s="16"/>
      <c r="U5" s="16"/>
      <c r="V5" s="16"/>
      <c r="W5" s="16"/>
      <c r="X5" s="16"/>
      <c r="Y5" s="16"/>
      <c r="Z5" s="16"/>
      <c r="AA5" s="16"/>
      <c r="AB5" s="16"/>
      <c r="AC5" s="16"/>
      <c r="AD5" s="18"/>
    </row>
    <row r="6" spans="1:30" s="24" customFormat="1" x14ac:dyDescent="0.2">
      <c r="A6" s="25" t="s">
        <v>33</v>
      </c>
      <c r="B6" s="26" t="s">
        <v>34</v>
      </c>
      <c r="C6" s="15">
        <v>9933657</v>
      </c>
      <c r="D6" s="16">
        <v>0</v>
      </c>
      <c r="E6" s="17">
        <v>300</v>
      </c>
      <c r="F6" s="16">
        <v>0</v>
      </c>
      <c r="G6" s="17">
        <v>283000</v>
      </c>
      <c r="H6" s="17">
        <v>0</v>
      </c>
      <c r="I6" s="16">
        <v>0</v>
      </c>
      <c r="J6" s="16">
        <v>0</v>
      </c>
      <c r="K6" s="17">
        <v>1098000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7">
        <v>550000</v>
      </c>
      <c r="R6" s="16">
        <v>0</v>
      </c>
      <c r="S6" s="17">
        <v>12000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  <c r="AC6" s="16">
        <v>0</v>
      </c>
      <c r="AD6" s="18">
        <f t="shared" ref="AD6:AD67" si="0">SUM(C6:AC6)</f>
        <v>11876957</v>
      </c>
    </row>
    <row r="7" spans="1:30" s="24" customFormat="1" x14ac:dyDescent="0.2">
      <c r="A7" s="25" t="s">
        <v>35</v>
      </c>
      <c r="B7" s="26" t="s">
        <v>36</v>
      </c>
      <c r="C7" s="15">
        <v>0</v>
      </c>
      <c r="D7" s="16">
        <v>0</v>
      </c>
      <c r="E7" s="17">
        <v>0</v>
      </c>
      <c r="F7" s="16">
        <v>0</v>
      </c>
      <c r="G7" s="17">
        <v>0</v>
      </c>
      <c r="H7" s="17">
        <v>0</v>
      </c>
      <c r="I7" s="16">
        <v>0</v>
      </c>
      <c r="J7" s="16">
        <v>0</v>
      </c>
      <c r="K7" s="17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7">
        <v>0</v>
      </c>
      <c r="R7" s="16">
        <v>0</v>
      </c>
      <c r="S7" s="17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  <c r="AD7" s="18">
        <f t="shared" si="0"/>
        <v>0</v>
      </c>
    </row>
    <row r="8" spans="1:30" s="24" customFormat="1" x14ac:dyDescent="0.2">
      <c r="A8" s="25" t="s">
        <v>37</v>
      </c>
      <c r="B8" s="26" t="s">
        <v>38</v>
      </c>
      <c r="C8" s="15">
        <v>89899589</v>
      </c>
      <c r="D8" s="16">
        <v>0</v>
      </c>
      <c r="E8" s="17">
        <v>0</v>
      </c>
      <c r="F8" s="16">
        <v>0</v>
      </c>
      <c r="G8" s="17">
        <v>3977920</v>
      </c>
      <c r="H8" s="17">
        <v>0</v>
      </c>
      <c r="I8" s="16">
        <v>0</v>
      </c>
      <c r="J8" s="16">
        <v>0</v>
      </c>
      <c r="K8" s="17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7">
        <v>0</v>
      </c>
      <c r="R8" s="16">
        <v>0</v>
      </c>
      <c r="S8" s="17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8">
        <f t="shared" si="0"/>
        <v>93877509</v>
      </c>
    </row>
    <row r="9" spans="1:30" s="24" customFormat="1" x14ac:dyDescent="0.2">
      <c r="A9" s="25" t="s">
        <v>39</v>
      </c>
      <c r="B9" s="26" t="s">
        <v>40</v>
      </c>
      <c r="C9" s="15">
        <v>38238000</v>
      </c>
      <c r="D9" s="16">
        <v>0</v>
      </c>
      <c r="E9" s="17">
        <v>0</v>
      </c>
      <c r="F9" s="16">
        <v>0</v>
      </c>
      <c r="G9" s="17">
        <v>1236717</v>
      </c>
      <c r="H9" s="17">
        <v>2942488</v>
      </c>
      <c r="I9" s="16">
        <v>0</v>
      </c>
      <c r="J9" s="16">
        <v>0</v>
      </c>
      <c r="K9" s="17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7">
        <v>1000000</v>
      </c>
      <c r="R9" s="16">
        <v>0</v>
      </c>
      <c r="S9" s="17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8">
        <f t="shared" si="0"/>
        <v>43417205</v>
      </c>
    </row>
    <row r="10" spans="1:30" s="24" customFormat="1" x14ac:dyDescent="0.2">
      <c r="A10" s="27" t="s">
        <v>41</v>
      </c>
      <c r="B10" s="28"/>
      <c r="C10" s="29">
        <f t="shared" ref="C10:AD10" si="1">SUM(C6:C9)</f>
        <v>138071246</v>
      </c>
      <c r="D10" s="30">
        <f t="shared" si="1"/>
        <v>0</v>
      </c>
      <c r="E10" s="31">
        <f t="shared" si="1"/>
        <v>300</v>
      </c>
      <c r="F10" s="30">
        <f t="shared" si="1"/>
        <v>0</v>
      </c>
      <c r="G10" s="31">
        <f t="shared" si="1"/>
        <v>5497637</v>
      </c>
      <c r="H10" s="31">
        <f t="shared" si="1"/>
        <v>2942488</v>
      </c>
      <c r="I10" s="30">
        <f t="shared" si="1"/>
        <v>0</v>
      </c>
      <c r="J10" s="30">
        <f t="shared" si="1"/>
        <v>0</v>
      </c>
      <c r="K10" s="31">
        <f t="shared" si="1"/>
        <v>1098000</v>
      </c>
      <c r="L10" s="30">
        <f t="shared" si="1"/>
        <v>0</v>
      </c>
      <c r="M10" s="30">
        <f t="shared" si="1"/>
        <v>0</v>
      </c>
      <c r="N10" s="30">
        <f t="shared" si="1"/>
        <v>0</v>
      </c>
      <c r="O10" s="30">
        <f t="shared" si="1"/>
        <v>0</v>
      </c>
      <c r="P10" s="30">
        <f t="shared" si="1"/>
        <v>0</v>
      </c>
      <c r="Q10" s="31">
        <f t="shared" si="1"/>
        <v>1550000</v>
      </c>
      <c r="R10" s="30">
        <f t="shared" si="1"/>
        <v>0</v>
      </c>
      <c r="S10" s="31">
        <f t="shared" si="1"/>
        <v>12000</v>
      </c>
      <c r="T10" s="30">
        <f t="shared" si="1"/>
        <v>0</v>
      </c>
      <c r="U10" s="30">
        <f t="shared" si="1"/>
        <v>0</v>
      </c>
      <c r="V10" s="30">
        <f t="shared" si="1"/>
        <v>0</v>
      </c>
      <c r="W10" s="30">
        <f t="shared" si="1"/>
        <v>0</v>
      </c>
      <c r="X10" s="30">
        <f t="shared" si="1"/>
        <v>0</v>
      </c>
      <c r="Y10" s="30">
        <f t="shared" si="1"/>
        <v>0</v>
      </c>
      <c r="Z10" s="30">
        <f t="shared" si="1"/>
        <v>0</v>
      </c>
      <c r="AA10" s="30">
        <f t="shared" si="1"/>
        <v>0</v>
      </c>
      <c r="AB10" s="30">
        <f t="shared" si="1"/>
        <v>0</v>
      </c>
      <c r="AC10" s="30">
        <f t="shared" si="1"/>
        <v>0</v>
      </c>
      <c r="AD10" s="32">
        <f t="shared" si="1"/>
        <v>149171671</v>
      </c>
    </row>
    <row r="11" spans="1:30" s="24" customFormat="1" ht="1.9" customHeight="1" x14ac:dyDescent="0.2">
      <c r="A11" s="13"/>
      <c r="B11" s="2"/>
      <c r="C11" s="33"/>
      <c r="D11" s="34"/>
      <c r="E11" s="35"/>
      <c r="F11" s="34"/>
      <c r="G11" s="35"/>
      <c r="H11" s="35"/>
      <c r="I11" s="34"/>
      <c r="J11" s="34"/>
      <c r="K11" s="35"/>
      <c r="L11" s="34"/>
      <c r="M11" s="34"/>
      <c r="N11" s="34"/>
      <c r="O11" s="34"/>
      <c r="P11" s="34"/>
      <c r="Q11" s="35"/>
      <c r="R11" s="34"/>
      <c r="S11" s="35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18"/>
    </row>
    <row r="12" spans="1:30" s="24" customFormat="1" ht="25.5" x14ac:dyDescent="0.2">
      <c r="A12" s="27" t="s">
        <v>42</v>
      </c>
      <c r="B12" s="28"/>
      <c r="C12" s="29">
        <f t="shared" ref="C12:AD12" si="2">C3+C10</f>
        <v>151049070</v>
      </c>
      <c r="D12" s="30">
        <f t="shared" si="2"/>
        <v>0</v>
      </c>
      <c r="E12" s="31">
        <f t="shared" si="2"/>
        <v>10300</v>
      </c>
      <c r="F12" s="30">
        <f t="shared" si="2"/>
        <v>0</v>
      </c>
      <c r="G12" s="31">
        <f t="shared" si="2"/>
        <v>7267370</v>
      </c>
      <c r="H12" s="31">
        <f t="shared" si="2"/>
        <v>2942488</v>
      </c>
      <c r="I12" s="30">
        <f t="shared" si="2"/>
        <v>0</v>
      </c>
      <c r="J12" s="30">
        <f t="shared" si="2"/>
        <v>0</v>
      </c>
      <c r="K12" s="31">
        <f t="shared" si="2"/>
        <v>1705754</v>
      </c>
      <c r="L12" s="30">
        <f t="shared" si="2"/>
        <v>0</v>
      </c>
      <c r="M12" s="30">
        <f t="shared" si="2"/>
        <v>0</v>
      </c>
      <c r="N12" s="30">
        <f t="shared" si="2"/>
        <v>0</v>
      </c>
      <c r="O12" s="30">
        <f t="shared" si="2"/>
        <v>0</v>
      </c>
      <c r="P12" s="30">
        <f t="shared" si="2"/>
        <v>0</v>
      </c>
      <c r="Q12" s="31">
        <f t="shared" si="2"/>
        <v>7846764</v>
      </c>
      <c r="R12" s="30">
        <f t="shared" si="2"/>
        <v>0</v>
      </c>
      <c r="S12" s="31">
        <f t="shared" si="2"/>
        <v>657034</v>
      </c>
      <c r="T12" s="30">
        <f t="shared" si="2"/>
        <v>0</v>
      </c>
      <c r="U12" s="30">
        <f t="shared" si="2"/>
        <v>0</v>
      </c>
      <c r="V12" s="30">
        <f t="shared" si="2"/>
        <v>0</v>
      </c>
      <c r="W12" s="30">
        <f t="shared" si="2"/>
        <v>0</v>
      </c>
      <c r="X12" s="30">
        <f t="shared" si="2"/>
        <v>0</v>
      </c>
      <c r="Y12" s="30">
        <f t="shared" si="2"/>
        <v>0</v>
      </c>
      <c r="Z12" s="30">
        <f t="shared" si="2"/>
        <v>0</v>
      </c>
      <c r="AA12" s="30">
        <f t="shared" si="2"/>
        <v>0</v>
      </c>
      <c r="AB12" s="30">
        <f t="shared" si="2"/>
        <v>0</v>
      </c>
      <c r="AC12" s="30">
        <f t="shared" si="2"/>
        <v>0</v>
      </c>
      <c r="AD12" s="32">
        <f t="shared" si="2"/>
        <v>171478780</v>
      </c>
    </row>
    <row r="13" spans="1:30" s="24" customFormat="1" ht="1.9" customHeight="1" x14ac:dyDescent="0.2">
      <c r="A13" s="13" t="s">
        <v>43</v>
      </c>
      <c r="B13" s="2"/>
      <c r="C13" s="33"/>
      <c r="D13" s="34"/>
      <c r="E13" s="35"/>
      <c r="F13" s="34"/>
      <c r="G13" s="35"/>
      <c r="H13" s="35"/>
      <c r="I13" s="34"/>
      <c r="J13" s="34"/>
      <c r="K13" s="35"/>
      <c r="L13" s="34"/>
      <c r="M13" s="34"/>
      <c r="N13" s="34"/>
      <c r="O13" s="34"/>
      <c r="P13" s="34"/>
      <c r="Q13" s="35"/>
      <c r="R13" s="34"/>
      <c r="S13" s="35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18"/>
    </row>
    <row r="14" spans="1:30" s="24" customFormat="1" ht="25.5" x14ac:dyDescent="0.2">
      <c r="A14" s="36" t="s">
        <v>44</v>
      </c>
      <c r="B14" s="26" t="s">
        <v>45</v>
      </c>
      <c r="C14" s="37">
        <v>0</v>
      </c>
      <c r="D14" s="38">
        <v>0</v>
      </c>
      <c r="E14" s="39">
        <v>0</v>
      </c>
      <c r="F14" s="38">
        <v>0</v>
      </c>
      <c r="G14" s="39">
        <v>0</v>
      </c>
      <c r="H14" s="39">
        <v>0</v>
      </c>
      <c r="I14" s="38">
        <v>0</v>
      </c>
      <c r="J14" s="38">
        <v>0</v>
      </c>
      <c r="K14" s="39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9">
        <v>0</v>
      </c>
      <c r="R14" s="38">
        <v>0</v>
      </c>
      <c r="S14" s="39">
        <v>0</v>
      </c>
      <c r="T14" s="38">
        <v>0</v>
      </c>
      <c r="U14" s="38">
        <v>0</v>
      </c>
      <c r="V14" s="38">
        <v>0</v>
      </c>
      <c r="W14" s="38">
        <v>0</v>
      </c>
      <c r="X14" s="38">
        <v>0</v>
      </c>
      <c r="Y14" s="38">
        <v>0</v>
      </c>
      <c r="Z14" s="38">
        <v>0</v>
      </c>
      <c r="AA14" s="38">
        <v>0</v>
      </c>
      <c r="AB14" s="38">
        <v>0</v>
      </c>
      <c r="AC14" s="38">
        <v>0</v>
      </c>
      <c r="AD14" s="18">
        <f t="shared" si="0"/>
        <v>0</v>
      </c>
    </row>
    <row r="15" spans="1:30" s="24" customFormat="1" x14ac:dyDescent="0.2">
      <c r="A15" s="36" t="s">
        <v>46</v>
      </c>
      <c r="B15" s="26" t="s">
        <v>47</v>
      </c>
      <c r="C15" s="15">
        <v>-17365000</v>
      </c>
      <c r="D15" s="16">
        <v>0</v>
      </c>
      <c r="E15" s="17">
        <v>2155000</v>
      </c>
      <c r="F15" s="16">
        <v>0</v>
      </c>
      <c r="G15" s="17">
        <v>0</v>
      </c>
      <c r="H15" s="17">
        <v>0</v>
      </c>
      <c r="I15" s="16">
        <v>0</v>
      </c>
      <c r="J15" s="16">
        <v>0</v>
      </c>
      <c r="K15" s="17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7">
        <v>12600000</v>
      </c>
      <c r="R15" s="16">
        <v>0</v>
      </c>
      <c r="S15" s="17">
        <v>2610000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8">
        <f t="shared" si="0"/>
        <v>0</v>
      </c>
    </row>
    <row r="16" spans="1:30" s="24" customFormat="1" ht="38.25" x14ac:dyDescent="0.2">
      <c r="A16" s="36" t="s">
        <v>48</v>
      </c>
      <c r="B16" s="26" t="s">
        <v>49</v>
      </c>
      <c r="C16" s="15">
        <v>0</v>
      </c>
      <c r="D16" s="16">
        <v>0</v>
      </c>
      <c r="E16" s="17">
        <v>0</v>
      </c>
      <c r="F16" s="16">
        <v>0</v>
      </c>
      <c r="G16" s="17">
        <v>0</v>
      </c>
      <c r="H16" s="17">
        <v>0</v>
      </c>
      <c r="I16" s="16">
        <v>0</v>
      </c>
      <c r="J16" s="16">
        <v>0</v>
      </c>
      <c r="K16" s="17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7">
        <v>0</v>
      </c>
      <c r="R16" s="16">
        <v>0</v>
      </c>
      <c r="S16" s="17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8">
        <f t="shared" si="0"/>
        <v>0</v>
      </c>
    </row>
    <row r="17" spans="1:30" s="24" customFormat="1" ht="1.9" customHeight="1" x14ac:dyDescent="0.2">
      <c r="A17" s="13"/>
      <c r="B17" s="2"/>
      <c r="C17" s="33"/>
      <c r="D17" s="34"/>
      <c r="E17" s="35"/>
      <c r="F17" s="34"/>
      <c r="G17" s="35"/>
      <c r="H17" s="35"/>
      <c r="I17" s="34"/>
      <c r="J17" s="34"/>
      <c r="K17" s="35"/>
      <c r="L17" s="34"/>
      <c r="M17" s="34"/>
      <c r="N17" s="34"/>
      <c r="O17" s="34"/>
      <c r="P17" s="34"/>
      <c r="Q17" s="35"/>
      <c r="R17" s="34"/>
      <c r="S17" s="35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18"/>
    </row>
    <row r="18" spans="1:30" s="24" customFormat="1" ht="38.25" x14ac:dyDescent="0.2">
      <c r="A18" s="27" t="s">
        <v>50</v>
      </c>
      <c r="B18" s="28"/>
      <c r="C18" s="29">
        <f>C12+C14+C15+C16</f>
        <v>133684070</v>
      </c>
      <c r="D18" s="30">
        <f t="shared" ref="D18:AC18" si="3">D12+D14+D15+D16</f>
        <v>0</v>
      </c>
      <c r="E18" s="31">
        <f t="shared" si="3"/>
        <v>2165300</v>
      </c>
      <c r="F18" s="30">
        <f t="shared" si="3"/>
        <v>0</v>
      </c>
      <c r="G18" s="31">
        <f t="shared" si="3"/>
        <v>7267370</v>
      </c>
      <c r="H18" s="31">
        <f t="shared" si="3"/>
        <v>2942488</v>
      </c>
      <c r="I18" s="30">
        <f t="shared" si="3"/>
        <v>0</v>
      </c>
      <c r="J18" s="30">
        <f t="shared" si="3"/>
        <v>0</v>
      </c>
      <c r="K18" s="31">
        <f t="shared" si="3"/>
        <v>1705754</v>
      </c>
      <c r="L18" s="30">
        <f t="shared" si="3"/>
        <v>0</v>
      </c>
      <c r="M18" s="30">
        <f t="shared" si="3"/>
        <v>0</v>
      </c>
      <c r="N18" s="30">
        <f t="shared" si="3"/>
        <v>0</v>
      </c>
      <c r="O18" s="30">
        <f t="shared" si="3"/>
        <v>0</v>
      </c>
      <c r="P18" s="30">
        <f t="shared" si="3"/>
        <v>0</v>
      </c>
      <c r="Q18" s="31">
        <f t="shared" si="3"/>
        <v>20446764</v>
      </c>
      <c r="R18" s="30">
        <f t="shared" si="3"/>
        <v>0</v>
      </c>
      <c r="S18" s="31">
        <f t="shared" si="3"/>
        <v>3267034</v>
      </c>
      <c r="T18" s="30">
        <f t="shared" si="3"/>
        <v>0</v>
      </c>
      <c r="U18" s="30">
        <f t="shared" si="3"/>
        <v>0</v>
      </c>
      <c r="V18" s="30">
        <f t="shared" si="3"/>
        <v>0</v>
      </c>
      <c r="W18" s="30">
        <f t="shared" si="3"/>
        <v>0</v>
      </c>
      <c r="X18" s="30">
        <f t="shared" si="3"/>
        <v>0</v>
      </c>
      <c r="Y18" s="30">
        <f t="shared" si="3"/>
        <v>0</v>
      </c>
      <c r="Z18" s="30">
        <f t="shared" si="3"/>
        <v>0</v>
      </c>
      <c r="AA18" s="30">
        <f t="shared" si="3"/>
        <v>0</v>
      </c>
      <c r="AB18" s="30">
        <f t="shared" si="3"/>
        <v>0</v>
      </c>
      <c r="AC18" s="30">
        <f t="shared" si="3"/>
        <v>0</v>
      </c>
      <c r="AD18" s="32">
        <f>AD12+AD14+AD15+AD16</f>
        <v>171478780</v>
      </c>
    </row>
    <row r="19" spans="1:30" s="24" customFormat="1" ht="1.9" customHeight="1" x14ac:dyDescent="0.2">
      <c r="A19" s="13"/>
      <c r="B19" s="2"/>
      <c r="C19" s="33"/>
      <c r="D19" s="34"/>
      <c r="E19" s="35"/>
      <c r="F19" s="34"/>
      <c r="G19" s="35"/>
      <c r="H19" s="35"/>
      <c r="I19" s="34"/>
      <c r="J19" s="34"/>
      <c r="K19" s="35"/>
      <c r="L19" s="34"/>
      <c r="M19" s="34"/>
      <c r="N19" s="34"/>
      <c r="O19" s="34"/>
      <c r="P19" s="34"/>
      <c r="Q19" s="35"/>
      <c r="R19" s="34"/>
      <c r="S19" s="35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18"/>
    </row>
    <row r="20" spans="1:30" s="24" customFormat="1" x14ac:dyDescent="0.2">
      <c r="A20" s="13" t="s">
        <v>51</v>
      </c>
      <c r="B20" s="2"/>
      <c r="C20" s="33"/>
      <c r="D20" s="34"/>
      <c r="E20" s="35"/>
      <c r="F20" s="34"/>
      <c r="G20" s="35"/>
      <c r="H20" s="35"/>
      <c r="I20" s="34"/>
      <c r="J20" s="34"/>
      <c r="K20" s="35"/>
      <c r="L20" s="34"/>
      <c r="M20" s="34"/>
      <c r="N20" s="34"/>
      <c r="O20" s="34"/>
      <c r="P20" s="34"/>
      <c r="Q20" s="35"/>
      <c r="R20" s="34"/>
      <c r="S20" s="35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18"/>
    </row>
    <row r="21" spans="1:30" s="24" customFormat="1" x14ac:dyDescent="0.2">
      <c r="A21" s="13" t="s">
        <v>52</v>
      </c>
      <c r="B21" s="2"/>
      <c r="C21" s="33"/>
      <c r="D21" s="34"/>
      <c r="E21" s="35"/>
      <c r="F21" s="34"/>
      <c r="G21" s="35"/>
      <c r="H21" s="35"/>
      <c r="I21" s="34"/>
      <c r="J21" s="34"/>
      <c r="K21" s="35"/>
      <c r="L21" s="34"/>
      <c r="M21" s="34"/>
      <c r="N21" s="34"/>
      <c r="O21" s="34"/>
      <c r="P21" s="34"/>
      <c r="Q21" s="35"/>
      <c r="R21" s="34"/>
      <c r="S21" s="35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18"/>
    </row>
    <row r="22" spans="1:30" s="24" customFormat="1" x14ac:dyDescent="0.2">
      <c r="A22" s="25" t="s">
        <v>53</v>
      </c>
      <c r="B22" s="26" t="s">
        <v>54</v>
      </c>
      <c r="C22" s="15">
        <v>45710802</v>
      </c>
      <c r="D22" s="16">
        <v>0</v>
      </c>
      <c r="E22" s="17">
        <v>0</v>
      </c>
      <c r="F22" s="16">
        <v>0</v>
      </c>
      <c r="G22" s="17">
        <v>0</v>
      </c>
      <c r="H22" s="17">
        <v>1602190</v>
      </c>
      <c r="I22" s="16">
        <v>0</v>
      </c>
      <c r="J22" s="16">
        <v>0</v>
      </c>
      <c r="K22" s="17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7">
        <v>0</v>
      </c>
      <c r="R22" s="16">
        <v>0</v>
      </c>
      <c r="S22" s="17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8">
        <f t="shared" si="0"/>
        <v>47312992</v>
      </c>
    </row>
    <row r="23" spans="1:30" s="24" customFormat="1" x14ac:dyDescent="0.2">
      <c r="A23" s="25" t="s">
        <v>55</v>
      </c>
      <c r="B23" s="26" t="s">
        <v>56</v>
      </c>
      <c r="C23" s="15">
        <v>16156422</v>
      </c>
      <c r="D23" s="16">
        <v>0</v>
      </c>
      <c r="E23" s="17">
        <v>0</v>
      </c>
      <c r="F23" s="16">
        <v>0</v>
      </c>
      <c r="G23" s="17">
        <v>0</v>
      </c>
      <c r="H23" s="17">
        <v>522310</v>
      </c>
      <c r="I23" s="16">
        <v>0</v>
      </c>
      <c r="J23" s="16">
        <v>0</v>
      </c>
      <c r="K23" s="17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7">
        <v>0</v>
      </c>
      <c r="R23" s="16">
        <v>0</v>
      </c>
      <c r="S23" s="17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8">
        <f t="shared" si="0"/>
        <v>16678732</v>
      </c>
    </row>
    <row r="24" spans="1:30" s="24" customFormat="1" ht="25.5" x14ac:dyDescent="0.2">
      <c r="A24" s="25" t="s">
        <v>57</v>
      </c>
      <c r="B24" s="26" t="s">
        <v>58</v>
      </c>
      <c r="C24" s="15">
        <v>1556480</v>
      </c>
      <c r="D24" s="16">
        <v>0</v>
      </c>
      <c r="E24" s="17">
        <v>0</v>
      </c>
      <c r="F24" s="16">
        <v>0</v>
      </c>
      <c r="G24" s="17">
        <v>0</v>
      </c>
      <c r="H24" s="17">
        <v>20750</v>
      </c>
      <c r="I24" s="16">
        <v>0</v>
      </c>
      <c r="J24" s="16">
        <v>0</v>
      </c>
      <c r="K24" s="17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7">
        <v>0</v>
      </c>
      <c r="R24" s="16">
        <v>0</v>
      </c>
      <c r="S24" s="17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8">
        <f t="shared" si="0"/>
        <v>1577230</v>
      </c>
    </row>
    <row r="25" spans="1:30" s="24" customFormat="1" x14ac:dyDescent="0.2">
      <c r="A25" s="25" t="s">
        <v>59</v>
      </c>
      <c r="B25" s="26" t="s">
        <v>60</v>
      </c>
      <c r="C25" s="15">
        <v>2321455</v>
      </c>
      <c r="D25" s="16">
        <v>0</v>
      </c>
      <c r="E25" s="17">
        <v>0</v>
      </c>
      <c r="F25" s="16">
        <v>0</v>
      </c>
      <c r="G25" s="17">
        <v>0</v>
      </c>
      <c r="H25" s="17">
        <v>23089</v>
      </c>
      <c r="I25" s="16">
        <v>0</v>
      </c>
      <c r="J25" s="16">
        <v>0</v>
      </c>
      <c r="K25" s="17">
        <v>1075000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7">
        <v>0</v>
      </c>
      <c r="R25" s="16">
        <v>0</v>
      </c>
      <c r="S25" s="17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8">
        <f t="shared" si="0"/>
        <v>3419544</v>
      </c>
    </row>
    <row r="26" spans="1:30" s="24" customFormat="1" x14ac:dyDescent="0.2">
      <c r="A26" s="25" t="s">
        <v>61</v>
      </c>
      <c r="B26" s="26" t="s">
        <v>62</v>
      </c>
      <c r="C26" s="15">
        <v>185250</v>
      </c>
      <c r="D26" s="16">
        <v>0</v>
      </c>
      <c r="E26" s="17">
        <v>0</v>
      </c>
      <c r="F26" s="16">
        <v>0</v>
      </c>
      <c r="G26" s="17">
        <v>0</v>
      </c>
      <c r="H26" s="17">
        <v>0</v>
      </c>
      <c r="I26" s="16">
        <v>0</v>
      </c>
      <c r="J26" s="16">
        <v>0</v>
      </c>
      <c r="K26" s="17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7">
        <v>0</v>
      </c>
      <c r="R26" s="16">
        <v>0</v>
      </c>
      <c r="S26" s="17">
        <v>668391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8">
        <f t="shared" si="0"/>
        <v>853641</v>
      </c>
    </row>
    <row r="27" spans="1:30" s="24" customFormat="1" x14ac:dyDescent="0.2">
      <c r="A27" s="25" t="s">
        <v>63</v>
      </c>
      <c r="B27" s="26" t="s">
        <v>64</v>
      </c>
      <c r="C27" s="15">
        <v>143150</v>
      </c>
      <c r="D27" s="16">
        <v>0</v>
      </c>
      <c r="E27" s="17">
        <v>0</v>
      </c>
      <c r="F27" s="16">
        <v>0</v>
      </c>
      <c r="G27" s="17">
        <v>0</v>
      </c>
      <c r="H27" s="17">
        <v>0</v>
      </c>
      <c r="I27" s="16">
        <v>0</v>
      </c>
      <c r="J27" s="16">
        <v>0</v>
      </c>
      <c r="K27" s="17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7">
        <v>0</v>
      </c>
      <c r="R27" s="16">
        <v>0</v>
      </c>
      <c r="S27" s="17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8">
        <f t="shared" si="0"/>
        <v>143150</v>
      </c>
    </row>
    <row r="28" spans="1:30" s="24" customFormat="1" x14ac:dyDescent="0.2">
      <c r="A28" s="40" t="s">
        <v>65</v>
      </c>
      <c r="B28" s="28"/>
      <c r="C28" s="29">
        <f t="shared" ref="C28:AD28" si="4">SUM(C22:C27)</f>
        <v>66073559</v>
      </c>
      <c r="D28" s="30">
        <f t="shared" si="4"/>
        <v>0</v>
      </c>
      <c r="E28" s="31">
        <f t="shared" si="4"/>
        <v>0</v>
      </c>
      <c r="F28" s="30">
        <f t="shared" si="4"/>
        <v>0</v>
      </c>
      <c r="G28" s="31">
        <f t="shared" si="4"/>
        <v>0</v>
      </c>
      <c r="H28" s="31">
        <f t="shared" si="4"/>
        <v>2168339</v>
      </c>
      <c r="I28" s="30">
        <f t="shared" si="4"/>
        <v>0</v>
      </c>
      <c r="J28" s="30">
        <f t="shared" ref="J28" si="5">SUM(J22:J27)</f>
        <v>0</v>
      </c>
      <c r="K28" s="31">
        <f t="shared" si="4"/>
        <v>1075000</v>
      </c>
      <c r="L28" s="30">
        <f t="shared" si="4"/>
        <v>0</v>
      </c>
      <c r="M28" s="30">
        <f t="shared" si="4"/>
        <v>0</v>
      </c>
      <c r="N28" s="30">
        <f t="shared" si="4"/>
        <v>0</v>
      </c>
      <c r="O28" s="30">
        <f t="shared" si="4"/>
        <v>0</v>
      </c>
      <c r="P28" s="30">
        <f t="shared" si="4"/>
        <v>0</v>
      </c>
      <c r="Q28" s="31">
        <f t="shared" si="4"/>
        <v>0</v>
      </c>
      <c r="R28" s="30">
        <f t="shared" si="4"/>
        <v>0</v>
      </c>
      <c r="S28" s="31">
        <f t="shared" si="4"/>
        <v>668391</v>
      </c>
      <c r="T28" s="30">
        <f t="shared" si="4"/>
        <v>0</v>
      </c>
      <c r="U28" s="30">
        <f t="shared" si="4"/>
        <v>0</v>
      </c>
      <c r="V28" s="30">
        <f t="shared" si="4"/>
        <v>0</v>
      </c>
      <c r="W28" s="30">
        <f t="shared" si="4"/>
        <v>0</v>
      </c>
      <c r="X28" s="30">
        <f t="shared" si="4"/>
        <v>0</v>
      </c>
      <c r="Y28" s="30">
        <f t="shared" si="4"/>
        <v>0</v>
      </c>
      <c r="Z28" s="30">
        <f t="shared" si="4"/>
        <v>0</v>
      </c>
      <c r="AA28" s="30">
        <f t="shared" si="4"/>
        <v>0</v>
      </c>
      <c r="AB28" s="30">
        <f t="shared" si="4"/>
        <v>0</v>
      </c>
      <c r="AC28" s="30">
        <f t="shared" si="4"/>
        <v>0</v>
      </c>
      <c r="AD28" s="32">
        <f t="shared" si="4"/>
        <v>69985289</v>
      </c>
    </row>
    <row r="29" spans="1:30" s="24" customFormat="1" x14ac:dyDescent="0.2">
      <c r="A29" s="13" t="s">
        <v>66</v>
      </c>
      <c r="B29" s="2"/>
      <c r="C29" s="33"/>
      <c r="D29" s="34"/>
      <c r="E29" s="35"/>
      <c r="F29" s="34"/>
      <c r="G29" s="35"/>
      <c r="H29" s="35"/>
      <c r="I29" s="34"/>
      <c r="J29" s="34"/>
      <c r="K29" s="35"/>
      <c r="L29" s="34"/>
      <c r="M29" s="34"/>
      <c r="N29" s="34"/>
      <c r="O29" s="34"/>
      <c r="P29" s="34"/>
      <c r="Q29" s="35"/>
      <c r="R29" s="34"/>
      <c r="S29" s="35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18"/>
    </row>
    <row r="30" spans="1:30" s="24" customFormat="1" x14ac:dyDescent="0.2">
      <c r="A30" s="13" t="s">
        <v>67</v>
      </c>
      <c r="B30" s="2"/>
      <c r="C30" s="33"/>
      <c r="D30" s="34"/>
      <c r="E30" s="35"/>
      <c r="F30" s="34"/>
      <c r="G30" s="35"/>
      <c r="H30" s="35"/>
      <c r="I30" s="34"/>
      <c r="J30" s="34"/>
      <c r="K30" s="35"/>
      <c r="L30" s="34"/>
      <c r="M30" s="34"/>
      <c r="N30" s="34"/>
      <c r="O30" s="34"/>
      <c r="P30" s="34"/>
      <c r="Q30" s="35"/>
      <c r="R30" s="34"/>
      <c r="S30" s="35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18"/>
    </row>
    <row r="31" spans="1:30" s="24" customFormat="1" x14ac:dyDescent="0.2">
      <c r="A31" s="25" t="s">
        <v>53</v>
      </c>
      <c r="B31" s="26" t="s">
        <v>54</v>
      </c>
      <c r="C31" s="15">
        <v>8641428</v>
      </c>
      <c r="D31" s="16">
        <v>0</v>
      </c>
      <c r="E31" s="17">
        <v>0</v>
      </c>
      <c r="F31" s="16">
        <v>0</v>
      </c>
      <c r="G31" s="17">
        <v>0</v>
      </c>
      <c r="H31" s="17">
        <v>260000</v>
      </c>
      <c r="I31" s="16">
        <v>0</v>
      </c>
      <c r="J31" s="16">
        <v>0</v>
      </c>
      <c r="K31" s="17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7">
        <v>0</v>
      </c>
      <c r="R31" s="16">
        <v>0</v>
      </c>
      <c r="S31" s="17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8">
        <f t="shared" si="0"/>
        <v>8901428</v>
      </c>
    </row>
    <row r="32" spans="1:30" s="24" customFormat="1" x14ac:dyDescent="0.2">
      <c r="A32" s="25" t="s">
        <v>55</v>
      </c>
      <c r="B32" s="26" t="s">
        <v>56</v>
      </c>
      <c r="C32" s="15">
        <v>2700671</v>
      </c>
      <c r="D32" s="16">
        <v>0</v>
      </c>
      <c r="E32" s="17">
        <v>0</v>
      </c>
      <c r="F32" s="16">
        <v>0</v>
      </c>
      <c r="G32" s="17">
        <v>0</v>
      </c>
      <c r="H32" s="17">
        <v>85200</v>
      </c>
      <c r="I32" s="16">
        <v>0</v>
      </c>
      <c r="J32" s="16">
        <v>0</v>
      </c>
      <c r="K32" s="17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7">
        <v>0</v>
      </c>
      <c r="R32" s="16">
        <v>0</v>
      </c>
      <c r="S32" s="17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8">
        <f t="shared" si="0"/>
        <v>2785871</v>
      </c>
    </row>
    <row r="33" spans="1:30" s="24" customFormat="1" ht="25.5" x14ac:dyDescent="0.2">
      <c r="A33" s="25" t="s">
        <v>57</v>
      </c>
      <c r="B33" s="26" t="s">
        <v>58</v>
      </c>
      <c r="C33" s="15">
        <v>815769</v>
      </c>
      <c r="D33" s="16">
        <v>0</v>
      </c>
      <c r="E33" s="17">
        <v>0</v>
      </c>
      <c r="F33" s="16">
        <v>0</v>
      </c>
      <c r="G33" s="17">
        <v>0</v>
      </c>
      <c r="H33" s="17">
        <v>33353</v>
      </c>
      <c r="I33" s="16">
        <v>0</v>
      </c>
      <c r="J33" s="16">
        <v>0</v>
      </c>
      <c r="K33" s="17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7">
        <v>0</v>
      </c>
      <c r="R33" s="16">
        <v>0</v>
      </c>
      <c r="S33" s="17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8">
        <f t="shared" si="0"/>
        <v>849122</v>
      </c>
    </row>
    <row r="34" spans="1:30" s="24" customFormat="1" x14ac:dyDescent="0.2">
      <c r="A34" s="25" t="s">
        <v>59</v>
      </c>
      <c r="B34" s="26" t="s">
        <v>60</v>
      </c>
      <c r="C34" s="15">
        <v>455295</v>
      </c>
      <c r="D34" s="16">
        <v>0</v>
      </c>
      <c r="E34" s="17">
        <v>0</v>
      </c>
      <c r="F34" s="16">
        <v>0</v>
      </c>
      <c r="G34" s="17">
        <v>0</v>
      </c>
      <c r="H34" s="17">
        <v>0</v>
      </c>
      <c r="I34" s="16">
        <v>0</v>
      </c>
      <c r="J34" s="16">
        <v>0</v>
      </c>
      <c r="K34" s="17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7">
        <v>0</v>
      </c>
      <c r="R34" s="16">
        <v>0</v>
      </c>
      <c r="S34" s="17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8">
        <f t="shared" si="0"/>
        <v>455295</v>
      </c>
    </row>
    <row r="35" spans="1:30" s="24" customFormat="1" x14ac:dyDescent="0.2">
      <c r="A35" s="25" t="s">
        <v>61</v>
      </c>
      <c r="B35" s="26" t="s">
        <v>62</v>
      </c>
      <c r="C35" s="15">
        <v>6000</v>
      </c>
      <c r="D35" s="16">
        <v>0</v>
      </c>
      <c r="E35" s="17">
        <v>0</v>
      </c>
      <c r="F35" s="16">
        <v>0</v>
      </c>
      <c r="G35" s="17">
        <v>0</v>
      </c>
      <c r="H35" s="17">
        <v>0</v>
      </c>
      <c r="I35" s="16">
        <v>0</v>
      </c>
      <c r="J35" s="16">
        <v>0</v>
      </c>
      <c r="K35" s="17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7">
        <v>0</v>
      </c>
      <c r="R35" s="16">
        <v>0</v>
      </c>
      <c r="S35" s="17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8">
        <f t="shared" si="0"/>
        <v>6000</v>
      </c>
    </row>
    <row r="36" spans="1:30" s="24" customFormat="1" x14ac:dyDescent="0.2">
      <c r="A36" s="25" t="s">
        <v>63</v>
      </c>
      <c r="B36" s="26" t="s">
        <v>64</v>
      </c>
      <c r="C36" s="15">
        <v>8500</v>
      </c>
      <c r="D36" s="16">
        <v>0</v>
      </c>
      <c r="E36" s="17">
        <v>0</v>
      </c>
      <c r="F36" s="16">
        <v>0</v>
      </c>
      <c r="G36" s="17">
        <v>0</v>
      </c>
      <c r="H36" s="17">
        <v>0</v>
      </c>
      <c r="I36" s="16">
        <v>0</v>
      </c>
      <c r="J36" s="16">
        <v>0</v>
      </c>
      <c r="K36" s="17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7">
        <v>0</v>
      </c>
      <c r="R36" s="16">
        <v>0</v>
      </c>
      <c r="S36" s="17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8">
        <f t="shared" si="0"/>
        <v>8500</v>
      </c>
    </row>
    <row r="37" spans="1:30" s="24" customFormat="1" x14ac:dyDescent="0.2">
      <c r="A37" s="40" t="s">
        <v>68</v>
      </c>
      <c r="B37" s="28"/>
      <c r="C37" s="29">
        <f t="shared" ref="C37:AD37" si="6">SUM(C31:C36)</f>
        <v>12627663</v>
      </c>
      <c r="D37" s="30">
        <f t="shared" si="6"/>
        <v>0</v>
      </c>
      <c r="E37" s="31">
        <f t="shared" si="6"/>
        <v>0</v>
      </c>
      <c r="F37" s="30">
        <f t="shared" si="6"/>
        <v>0</v>
      </c>
      <c r="G37" s="31">
        <f t="shared" si="6"/>
        <v>0</v>
      </c>
      <c r="H37" s="31">
        <f t="shared" si="6"/>
        <v>378553</v>
      </c>
      <c r="I37" s="30">
        <f t="shared" si="6"/>
        <v>0</v>
      </c>
      <c r="J37" s="30">
        <f t="shared" si="6"/>
        <v>0</v>
      </c>
      <c r="K37" s="31">
        <f t="shared" si="6"/>
        <v>0</v>
      </c>
      <c r="L37" s="30">
        <f t="shared" si="6"/>
        <v>0</v>
      </c>
      <c r="M37" s="30">
        <f t="shared" si="6"/>
        <v>0</v>
      </c>
      <c r="N37" s="30">
        <f t="shared" si="6"/>
        <v>0</v>
      </c>
      <c r="O37" s="30">
        <f t="shared" si="6"/>
        <v>0</v>
      </c>
      <c r="P37" s="30">
        <f t="shared" si="6"/>
        <v>0</v>
      </c>
      <c r="Q37" s="31">
        <f t="shared" si="6"/>
        <v>0</v>
      </c>
      <c r="R37" s="30">
        <f t="shared" si="6"/>
        <v>0</v>
      </c>
      <c r="S37" s="31">
        <f t="shared" si="6"/>
        <v>0</v>
      </c>
      <c r="T37" s="30">
        <f t="shared" si="6"/>
        <v>0</v>
      </c>
      <c r="U37" s="30">
        <f t="shared" si="6"/>
        <v>0</v>
      </c>
      <c r="V37" s="30">
        <f t="shared" si="6"/>
        <v>0</v>
      </c>
      <c r="W37" s="30">
        <f t="shared" si="6"/>
        <v>0</v>
      </c>
      <c r="X37" s="30">
        <f t="shared" si="6"/>
        <v>0</v>
      </c>
      <c r="Y37" s="30">
        <f t="shared" si="6"/>
        <v>0</v>
      </c>
      <c r="Z37" s="30">
        <f t="shared" si="6"/>
        <v>0</v>
      </c>
      <c r="AA37" s="30">
        <f t="shared" si="6"/>
        <v>0</v>
      </c>
      <c r="AB37" s="30">
        <f t="shared" si="6"/>
        <v>0</v>
      </c>
      <c r="AC37" s="30">
        <f t="shared" si="6"/>
        <v>0</v>
      </c>
      <c r="AD37" s="32">
        <f t="shared" si="6"/>
        <v>13006216</v>
      </c>
    </row>
    <row r="38" spans="1:30" s="24" customFormat="1" ht="1.9" customHeight="1" x14ac:dyDescent="0.2">
      <c r="A38" s="13"/>
      <c r="B38" s="2"/>
      <c r="C38" s="33"/>
      <c r="D38" s="34"/>
      <c r="E38" s="35"/>
      <c r="F38" s="34"/>
      <c r="G38" s="35"/>
      <c r="H38" s="35"/>
      <c r="I38" s="34"/>
      <c r="J38" s="34"/>
      <c r="K38" s="35"/>
      <c r="L38" s="34"/>
      <c r="M38" s="34"/>
      <c r="N38" s="34"/>
      <c r="O38" s="34"/>
      <c r="P38" s="34"/>
      <c r="Q38" s="35"/>
      <c r="R38" s="34"/>
      <c r="S38" s="35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18"/>
    </row>
    <row r="39" spans="1:30" s="24" customFormat="1" x14ac:dyDescent="0.2">
      <c r="A39" s="13" t="s">
        <v>69</v>
      </c>
      <c r="B39" s="2"/>
      <c r="C39" s="33"/>
      <c r="D39" s="34"/>
      <c r="E39" s="35"/>
      <c r="F39" s="34"/>
      <c r="G39" s="35"/>
      <c r="H39" s="35"/>
      <c r="I39" s="34"/>
      <c r="J39" s="34"/>
      <c r="K39" s="35"/>
      <c r="L39" s="34"/>
      <c r="M39" s="34"/>
      <c r="N39" s="34"/>
      <c r="O39" s="34"/>
      <c r="P39" s="34"/>
      <c r="Q39" s="35"/>
      <c r="R39" s="34"/>
      <c r="S39" s="35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18"/>
    </row>
    <row r="40" spans="1:30" s="24" customFormat="1" x14ac:dyDescent="0.2">
      <c r="A40" s="25" t="s">
        <v>53</v>
      </c>
      <c r="B40" s="26" t="s">
        <v>54</v>
      </c>
      <c r="C40" s="15">
        <v>2720565</v>
      </c>
      <c r="D40" s="16">
        <v>0</v>
      </c>
      <c r="E40" s="17">
        <v>0</v>
      </c>
      <c r="F40" s="16">
        <v>0</v>
      </c>
      <c r="G40" s="17">
        <v>0</v>
      </c>
      <c r="H40" s="17">
        <v>158174</v>
      </c>
      <c r="I40" s="16">
        <v>0</v>
      </c>
      <c r="J40" s="16">
        <v>0</v>
      </c>
      <c r="K40" s="17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7">
        <v>0</v>
      </c>
      <c r="R40" s="16">
        <v>0</v>
      </c>
      <c r="S40" s="17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8">
        <f t="shared" si="0"/>
        <v>2878739</v>
      </c>
    </row>
    <row r="41" spans="1:30" s="24" customFormat="1" x14ac:dyDescent="0.2">
      <c r="A41" s="25" t="s">
        <v>55</v>
      </c>
      <c r="B41" s="26" t="s">
        <v>56</v>
      </c>
      <c r="C41" s="15">
        <v>875610</v>
      </c>
      <c r="D41" s="16">
        <v>0</v>
      </c>
      <c r="E41" s="17">
        <v>0</v>
      </c>
      <c r="F41" s="16">
        <v>0</v>
      </c>
      <c r="G41" s="17">
        <v>0</v>
      </c>
      <c r="H41" s="17">
        <v>45315</v>
      </c>
      <c r="I41" s="16">
        <v>0</v>
      </c>
      <c r="J41" s="16">
        <v>0</v>
      </c>
      <c r="K41" s="17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7">
        <v>0</v>
      </c>
      <c r="R41" s="16">
        <v>0</v>
      </c>
      <c r="S41" s="17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8">
        <f t="shared" si="0"/>
        <v>920925</v>
      </c>
    </row>
    <row r="42" spans="1:30" s="24" customFormat="1" ht="25.5" x14ac:dyDescent="0.2">
      <c r="A42" s="25" t="s">
        <v>57</v>
      </c>
      <c r="B42" s="26" t="s">
        <v>58</v>
      </c>
      <c r="C42" s="15">
        <v>573573</v>
      </c>
      <c r="D42" s="16">
        <v>0</v>
      </c>
      <c r="E42" s="17">
        <v>0</v>
      </c>
      <c r="F42" s="16">
        <v>0</v>
      </c>
      <c r="G42" s="17">
        <v>0</v>
      </c>
      <c r="H42" s="17">
        <v>140900</v>
      </c>
      <c r="I42" s="16">
        <v>0</v>
      </c>
      <c r="J42" s="16">
        <v>0</v>
      </c>
      <c r="K42" s="17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7">
        <v>0</v>
      </c>
      <c r="R42" s="16">
        <v>0</v>
      </c>
      <c r="S42" s="17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8">
        <f t="shared" si="0"/>
        <v>714473</v>
      </c>
    </row>
    <row r="43" spans="1:30" s="24" customFormat="1" x14ac:dyDescent="0.2">
      <c r="A43" s="25" t="s">
        <v>59</v>
      </c>
      <c r="B43" s="26" t="s">
        <v>60</v>
      </c>
      <c r="C43" s="15">
        <v>149104</v>
      </c>
      <c r="D43" s="16">
        <v>0</v>
      </c>
      <c r="E43" s="17">
        <v>0</v>
      </c>
      <c r="F43" s="16">
        <v>0</v>
      </c>
      <c r="G43" s="17">
        <v>0</v>
      </c>
      <c r="H43" s="17">
        <v>3750</v>
      </c>
      <c r="I43" s="16">
        <v>0</v>
      </c>
      <c r="J43" s="16">
        <v>0</v>
      </c>
      <c r="K43" s="17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7">
        <v>0</v>
      </c>
      <c r="R43" s="16">
        <v>0</v>
      </c>
      <c r="S43" s="17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8">
        <f t="shared" si="0"/>
        <v>152854</v>
      </c>
    </row>
    <row r="44" spans="1:30" s="24" customFormat="1" x14ac:dyDescent="0.2">
      <c r="A44" s="25" t="s">
        <v>61</v>
      </c>
      <c r="B44" s="26" t="s">
        <v>62</v>
      </c>
      <c r="C44" s="15">
        <v>9500</v>
      </c>
      <c r="D44" s="16">
        <v>0</v>
      </c>
      <c r="E44" s="17">
        <v>0</v>
      </c>
      <c r="F44" s="16">
        <v>0</v>
      </c>
      <c r="G44" s="17">
        <v>0</v>
      </c>
      <c r="H44" s="17">
        <v>0</v>
      </c>
      <c r="I44" s="16">
        <v>0</v>
      </c>
      <c r="J44" s="16">
        <v>0</v>
      </c>
      <c r="K44" s="17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7">
        <v>0</v>
      </c>
      <c r="R44" s="16">
        <v>0</v>
      </c>
      <c r="S44" s="17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8">
        <f t="shared" si="0"/>
        <v>9500</v>
      </c>
    </row>
    <row r="45" spans="1:30" s="24" customFormat="1" x14ac:dyDescent="0.2">
      <c r="A45" s="25" t="s">
        <v>63</v>
      </c>
      <c r="B45" s="26" t="s">
        <v>64</v>
      </c>
      <c r="C45" s="15">
        <v>2500</v>
      </c>
      <c r="D45" s="16">
        <v>0</v>
      </c>
      <c r="E45" s="17">
        <v>0</v>
      </c>
      <c r="F45" s="16">
        <v>0</v>
      </c>
      <c r="G45" s="17">
        <v>0</v>
      </c>
      <c r="H45" s="17">
        <v>0</v>
      </c>
      <c r="I45" s="16">
        <v>0</v>
      </c>
      <c r="J45" s="16">
        <v>0</v>
      </c>
      <c r="K45" s="17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7">
        <v>0</v>
      </c>
      <c r="R45" s="16">
        <v>0</v>
      </c>
      <c r="S45" s="17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8">
        <f t="shared" si="0"/>
        <v>2500</v>
      </c>
    </row>
    <row r="46" spans="1:30" s="24" customFormat="1" x14ac:dyDescent="0.2">
      <c r="A46" s="40" t="s">
        <v>70</v>
      </c>
      <c r="B46" s="28"/>
      <c r="C46" s="29">
        <f t="shared" ref="C46:AD46" si="7">SUM(C40:C45)</f>
        <v>4330852</v>
      </c>
      <c r="D46" s="30">
        <f t="shared" si="7"/>
        <v>0</v>
      </c>
      <c r="E46" s="31">
        <f t="shared" si="7"/>
        <v>0</v>
      </c>
      <c r="F46" s="30">
        <f t="shared" si="7"/>
        <v>0</v>
      </c>
      <c r="G46" s="31">
        <f t="shared" si="7"/>
        <v>0</v>
      </c>
      <c r="H46" s="31">
        <f t="shared" si="7"/>
        <v>348139</v>
      </c>
      <c r="I46" s="30">
        <f t="shared" si="7"/>
        <v>0</v>
      </c>
      <c r="J46" s="30">
        <f t="shared" si="7"/>
        <v>0</v>
      </c>
      <c r="K46" s="31">
        <f t="shared" si="7"/>
        <v>0</v>
      </c>
      <c r="L46" s="30">
        <f t="shared" si="7"/>
        <v>0</v>
      </c>
      <c r="M46" s="30">
        <f t="shared" si="7"/>
        <v>0</v>
      </c>
      <c r="N46" s="30">
        <f t="shared" si="7"/>
        <v>0</v>
      </c>
      <c r="O46" s="30">
        <f t="shared" si="7"/>
        <v>0</v>
      </c>
      <c r="P46" s="30">
        <f t="shared" si="7"/>
        <v>0</v>
      </c>
      <c r="Q46" s="31">
        <f t="shared" si="7"/>
        <v>0</v>
      </c>
      <c r="R46" s="30">
        <f t="shared" si="7"/>
        <v>0</v>
      </c>
      <c r="S46" s="31">
        <f t="shared" si="7"/>
        <v>0</v>
      </c>
      <c r="T46" s="30">
        <f t="shared" si="7"/>
        <v>0</v>
      </c>
      <c r="U46" s="30">
        <f t="shared" si="7"/>
        <v>0</v>
      </c>
      <c r="V46" s="30">
        <f t="shared" si="7"/>
        <v>0</v>
      </c>
      <c r="W46" s="30">
        <f t="shared" si="7"/>
        <v>0</v>
      </c>
      <c r="X46" s="30">
        <f t="shared" si="7"/>
        <v>0</v>
      </c>
      <c r="Y46" s="30">
        <f t="shared" si="7"/>
        <v>0</v>
      </c>
      <c r="Z46" s="30">
        <f t="shared" si="7"/>
        <v>0</v>
      </c>
      <c r="AA46" s="30">
        <f t="shared" si="7"/>
        <v>0</v>
      </c>
      <c r="AB46" s="30">
        <f t="shared" si="7"/>
        <v>0</v>
      </c>
      <c r="AC46" s="30">
        <f t="shared" si="7"/>
        <v>0</v>
      </c>
      <c r="AD46" s="32">
        <f t="shared" si="7"/>
        <v>4678991</v>
      </c>
    </row>
    <row r="47" spans="1:30" s="24" customFormat="1" ht="1.9" customHeight="1" x14ac:dyDescent="0.2">
      <c r="A47" s="13"/>
      <c r="B47" s="2"/>
      <c r="C47" s="33"/>
      <c r="D47" s="34"/>
      <c r="E47" s="35"/>
      <c r="F47" s="34"/>
      <c r="G47" s="35"/>
      <c r="H47" s="35"/>
      <c r="I47" s="34"/>
      <c r="J47" s="34"/>
      <c r="K47" s="35"/>
      <c r="L47" s="34"/>
      <c r="M47" s="34"/>
      <c r="N47" s="34"/>
      <c r="O47" s="34"/>
      <c r="P47" s="34"/>
      <c r="Q47" s="35"/>
      <c r="R47" s="34"/>
      <c r="S47" s="35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18"/>
    </row>
    <row r="48" spans="1:30" s="24" customFormat="1" ht="25.5" x14ac:dyDescent="0.2">
      <c r="A48" s="13" t="s">
        <v>71</v>
      </c>
      <c r="B48" s="2"/>
      <c r="C48" s="33"/>
      <c r="D48" s="34"/>
      <c r="E48" s="35"/>
      <c r="F48" s="34"/>
      <c r="G48" s="35"/>
      <c r="H48" s="35"/>
      <c r="I48" s="34"/>
      <c r="J48" s="34"/>
      <c r="K48" s="35"/>
      <c r="L48" s="34"/>
      <c r="M48" s="34"/>
      <c r="N48" s="34"/>
      <c r="O48" s="34"/>
      <c r="P48" s="34"/>
      <c r="Q48" s="35"/>
      <c r="R48" s="34"/>
      <c r="S48" s="35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18"/>
    </row>
    <row r="49" spans="1:30" s="24" customFormat="1" x14ac:dyDescent="0.2">
      <c r="A49" s="25" t="s">
        <v>53</v>
      </c>
      <c r="B49" s="26" t="s">
        <v>54</v>
      </c>
      <c r="C49" s="15">
        <v>773625</v>
      </c>
      <c r="D49" s="16">
        <v>0</v>
      </c>
      <c r="E49" s="17">
        <v>0</v>
      </c>
      <c r="F49" s="16">
        <v>0</v>
      </c>
      <c r="G49" s="17">
        <v>0</v>
      </c>
      <c r="H49" s="17">
        <v>0</v>
      </c>
      <c r="I49" s="16">
        <v>0</v>
      </c>
      <c r="J49" s="16">
        <v>0</v>
      </c>
      <c r="K49" s="17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7">
        <v>0</v>
      </c>
      <c r="R49" s="16">
        <v>0</v>
      </c>
      <c r="S49" s="17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8">
        <f t="shared" si="0"/>
        <v>773625</v>
      </c>
    </row>
    <row r="50" spans="1:30" s="24" customFormat="1" x14ac:dyDescent="0.2">
      <c r="A50" s="25" t="s">
        <v>55</v>
      </c>
      <c r="B50" s="26" t="s">
        <v>56</v>
      </c>
      <c r="C50" s="15">
        <v>344564</v>
      </c>
      <c r="D50" s="16">
        <v>0</v>
      </c>
      <c r="E50" s="17">
        <v>0</v>
      </c>
      <c r="F50" s="16">
        <v>0</v>
      </c>
      <c r="G50" s="17">
        <v>0</v>
      </c>
      <c r="H50" s="17">
        <v>0</v>
      </c>
      <c r="I50" s="16">
        <v>0</v>
      </c>
      <c r="J50" s="16">
        <v>0</v>
      </c>
      <c r="K50" s="17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7">
        <v>0</v>
      </c>
      <c r="R50" s="16">
        <v>0</v>
      </c>
      <c r="S50" s="17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8">
        <f t="shared" si="0"/>
        <v>344564</v>
      </c>
    </row>
    <row r="51" spans="1:30" s="24" customFormat="1" ht="25.5" x14ac:dyDescent="0.2">
      <c r="A51" s="25" t="s">
        <v>57</v>
      </c>
      <c r="B51" s="26" t="s">
        <v>58</v>
      </c>
      <c r="C51" s="15">
        <v>347000</v>
      </c>
      <c r="D51" s="16">
        <v>0</v>
      </c>
      <c r="E51" s="17">
        <v>0</v>
      </c>
      <c r="F51" s="16">
        <v>0</v>
      </c>
      <c r="G51" s="17">
        <v>0</v>
      </c>
      <c r="H51" s="17">
        <v>0</v>
      </c>
      <c r="I51" s="16">
        <v>0</v>
      </c>
      <c r="J51" s="16">
        <v>0</v>
      </c>
      <c r="K51" s="17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7">
        <v>0</v>
      </c>
      <c r="R51" s="16">
        <v>0</v>
      </c>
      <c r="S51" s="17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8">
        <f t="shared" si="0"/>
        <v>347000</v>
      </c>
    </row>
    <row r="52" spans="1:30" s="24" customFormat="1" x14ac:dyDescent="0.2">
      <c r="A52" s="25" t="s">
        <v>59</v>
      </c>
      <c r="B52" s="26" t="s">
        <v>60</v>
      </c>
      <c r="C52" s="15">
        <v>105550</v>
      </c>
      <c r="D52" s="16">
        <v>0</v>
      </c>
      <c r="E52" s="17">
        <v>0</v>
      </c>
      <c r="F52" s="16">
        <v>0</v>
      </c>
      <c r="G52" s="17">
        <v>0</v>
      </c>
      <c r="H52" s="17">
        <v>0</v>
      </c>
      <c r="I52" s="16">
        <v>0</v>
      </c>
      <c r="J52" s="16">
        <v>0</v>
      </c>
      <c r="K52" s="17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7">
        <v>0</v>
      </c>
      <c r="R52" s="16">
        <v>0</v>
      </c>
      <c r="S52" s="17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8">
        <f t="shared" si="0"/>
        <v>105550</v>
      </c>
    </row>
    <row r="53" spans="1:30" s="24" customFormat="1" x14ac:dyDescent="0.2">
      <c r="A53" s="25" t="s">
        <v>61</v>
      </c>
      <c r="B53" s="26" t="s">
        <v>62</v>
      </c>
      <c r="C53" s="15">
        <v>4500</v>
      </c>
      <c r="D53" s="16">
        <v>0</v>
      </c>
      <c r="E53" s="17">
        <v>0</v>
      </c>
      <c r="F53" s="16">
        <v>0</v>
      </c>
      <c r="G53" s="17">
        <v>0</v>
      </c>
      <c r="H53" s="17">
        <v>0</v>
      </c>
      <c r="I53" s="16">
        <v>0</v>
      </c>
      <c r="J53" s="16">
        <v>0</v>
      </c>
      <c r="K53" s="17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7">
        <v>0</v>
      </c>
      <c r="R53" s="16">
        <v>0</v>
      </c>
      <c r="S53" s="17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8">
        <f t="shared" si="0"/>
        <v>4500</v>
      </c>
    </row>
    <row r="54" spans="1:30" s="24" customFormat="1" x14ac:dyDescent="0.2">
      <c r="A54" s="25" t="s">
        <v>63</v>
      </c>
      <c r="B54" s="26" t="s">
        <v>64</v>
      </c>
      <c r="C54" s="15">
        <v>100000</v>
      </c>
      <c r="D54" s="16">
        <v>0</v>
      </c>
      <c r="E54" s="17">
        <v>0</v>
      </c>
      <c r="F54" s="16">
        <v>0</v>
      </c>
      <c r="G54" s="17">
        <v>0</v>
      </c>
      <c r="H54" s="17">
        <v>0</v>
      </c>
      <c r="I54" s="16">
        <v>0</v>
      </c>
      <c r="J54" s="16">
        <v>0</v>
      </c>
      <c r="K54" s="17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7">
        <v>0</v>
      </c>
      <c r="R54" s="16">
        <v>0</v>
      </c>
      <c r="S54" s="17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8">
        <f t="shared" si="0"/>
        <v>100000</v>
      </c>
    </row>
    <row r="55" spans="1:30" s="24" customFormat="1" x14ac:dyDescent="0.2">
      <c r="A55" s="40" t="s">
        <v>72</v>
      </c>
      <c r="B55" s="28"/>
      <c r="C55" s="29">
        <f t="shared" ref="C55:AD55" si="8">SUM(C49:C54)</f>
        <v>1675239</v>
      </c>
      <c r="D55" s="30">
        <f t="shared" si="8"/>
        <v>0</v>
      </c>
      <c r="E55" s="31">
        <f t="shared" si="8"/>
        <v>0</v>
      </c>
      <c r="F55" s="30">
        <f t="shared" si="8"/>
        <v>0</v>
      </c>
      <c r="G55" s="31">
        <f t="shared" si="8"/>
        <v>0</v>
      </c>
      <c r="H55" s="31">
        <f t="shared" si="8"/>
        <v>0</v>
      </c>
      <c r="I55" s="30">
        <f t="shared" si="8"/>
        <v>0</v>
      </c>
      <c r="J55" s="30">
        <f t="shared" si="8"/>
        <v>0</v>
      </c>
      <c r="K55" s="31">
        <f t="shared" si="8"/>
        <v>0</v>
      </c>
      <c r="L55" s="30">
        <f t="shared" si="8"/>
        <v>0</v>
      </c>
      <c r="M55" s="30">
        <f t="shared" si="8"/>
        <v>0</v>
      </c>
      <c r="N55" s="30">
        <f t="shared" si="8"/>
        <v>0</v>
      </c>
      <c r="O55" s="30">
        <f t="shared" si="8"/>
        <v>0</v>
      </c>
      <c r="P55" s="30">
        <f t="shared" si="8"/>
        <v>0</v>
      </c>
      <c r="Q55" s="31">
        <f t="shared" si="8"/>
        <v>0</v>
      </c>
      <c r="R55" s="30">
        <f t="shared" si="8"/>
        <v>0</v>
      </c>
      <c r="S55" s="31">
        <f t="shared" si="8"/>
        <v>0</v>
      </c>
      <c r="T55" s="30">
        <f t="shared" si="8"/>
        <v>0</v>
      </c>
      <c r="U55" s="30">
        <f t="shared" si="8"/>
        <v>0</v>
      </c>
      <c r="V55" s="30">
        <f t="shared" si="8"/>
        <v>0</v>
      </c>
      <c r="W55" s="30">
        <f t="shared" si="8"/>
        <v>0</v>
      </c>
      <c r="X55" s="30">
        <f t="shared" si="8"/>
        <v>0</v>
      </c>
      <c r="Y55" s="30">
        <f t="shared" si="8"/>
        <v>0</v>
      </c>
      <c r="Z55" s="30">
        <f t="shared" si="8"/>
        <v>0</v>
      </c>
      <c r="AA55" s="30">
        <f t="shared" si="8"/>
        <v>0</v>
      </c>
      <c r="AB55" s="30">
        <f t="shared" si="8"/>
        <v>0</v>
      </c>
      <c r="AC55" s="30">
        <f t="shared" si="8"/>
        <v>0</v>
      </c>
      <c r="AD55" s="32">
        <f t="shared" si="8"/>
        <v>1675239</v>
      </c>
    </row>
    <row r="56" spans="1:30" s="24" customFormat="1" ht="1.9" customHeight="1" x14ac:dyDescent="0.2">
      <c r="A56" s="13"/>
      <c r="B56" s="2"/>
      <c r="C56" s="33"/>
      <c r="D56" s="34"/>
      <c r="E56" s="35"/>
      <c r="F56" s="34"/>
      <c r="G56" s="35"/>
      <c r="H56" s="35"/>
      <c r="I56" s="34"/>
      <c r="J56" s="34"/>
      <c r="K56" s="35"/>
      <c r="L56" s="34"/>
      <c r="M56" s="34"/>
      <c r="N56" s="34"/>
      <c r="O56" s="34"/>
      <c r="P56" s="34"/>
      <c r="Q56" s="35"/>
      <c r="R56" s="34"/>
      <c r="S56" s="35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18"/>
    </row>
    <row r="57" spans="1:30" s="24" customFormat="1" x14ac:dyDescent="0.2">
      <c r="A57" s="13" t="s">
        <v>73</v>
      </c>
      <c r="B57" s="2"/>
      <c r="C57" s="33"/>
      <c r="D57" s="34"/>
      <c r="E57" s="35"/>
      <c r="F57" s="34"/>
      <c r="G57" s="35"/>
      <c r="H57" s="35"/>
      <c r="I57" s="34"/>
      <c r="J57" s="34"/>
      <c r="K57" s="35"/>
      <c r="L57" s="34"/>
      <c r="M57" s="34"/>
      <c r="N57" s="34"/>
      <c r="O57" s="34"/>
      <c r="P57" s="34"/>
      <c r="Q57" s="35"/>
      <c r="R57" s="34"/>
      <c r="S57" s="35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18"/>
    </row>
    <row r="58" spans="1:30" s="24" customFormat="1" x14ac:dyDescent="0.2">
      <c r="A58" s="25" t="s">
        <v>53</v>
      </c>
      <c r="B58" s="26" t="s">
        <v>54</v>
      </c>
      <c r="C58" s="15">
        <v>6834050</v>
      </c>
      <c r="D58" s="16">
        <v>0</v>
      </c>
      <c r="E58" s="17">
        <v>0</v>
      </c>
      <c r="F58" s="16">
        <v>0</v>
      </c>
      <c r="G58" s="17">
        <v>0</v>
      </c>
      <c r="H58" s="17">
        <v>0</v>
      </c>
      <c r="I58" s="16">
        <v>0</v>
      </c>
      <c r="J58" s="16">
        <v>0</v>
      </c>
      <c r="K58" s="17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7">
        <v>0</v>
      </c>
      <c r="R58" s="16">
        <v>0</v>
      </c>
      <c r="S58" s="17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8">
        <f t="shared" si="0"/>
        <v>6834050</v>
      </c>
    </row>
    <row r="59" spans="1:30" s="24" customFormat="1" x14ac:dyDescent="0.2">
      <c r="A59" s="25" t="s">
        <v>55</v>
      </c>
      <c r="B59" s="26" t="s">
        <v>56</v>
      </c>
      <c r="C59" s="15">
        <v>2462557</v>
      </c>
      <c r="D59" s="16">
        <v>0</v>
      </c>
      <c r="E59" s="17">
        <v>0</v>
      </c>
      <c r="F59" s="16">
        <v>0</v>
      </c>
      <c r="G59" s="17">
        <v>0</v>
      </c>
      <c r="H59" s="17">
        <v>0</v>
      </c>
      <c r="I59" s="16">
        <v>0</v>
      </c>
      <c r="J59" s="16">
        <v>0</v>
      </c>
      <c r="K59" s="17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7">
        <v>0</v>
      </c>
      <c r="R59" s="16">
        <v>0</v>
      </c>
      <c r="S59" s="17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8">
        <f t="shared" si="0"/>
        <v>2462557</v>
      </c>
    </row>
    <row r="60" spans="1:30" s="24" customFormat="1" ht="25.5" x14ac:dyDescent="0.2">
      <c r="A60" s="25" t="s">
        <v>57</v>
      </c>
      <c r="B60" s="26" t="s">
        <v>58</v>
      </c>
      <c r="C60" s="15">
        <v>50030</v>
      </c>
      <c r="D60" s="16">
        <v>0</v>
      </c>
      <c r="E60" s="17">
        <v>0</v>
      </c>
      <c r="F60" s="16">
        <v>0</v>
      </c>
      <c r="G60" s="17">
        <v>0</v>
      </c>
      <c r="H60" s="17">
        <v>0</v>
      </c>
      <c r="I60" s="16">
        <v>0</v>
      </c>
      <c r="J60" s="16">
        <v>0</v>
      </c>
      <c r="K60" s="17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7">
        <v>0</v>
      </c>
      <c r="R60" s="16">
        <v>0</v>
      </c>
      <c r="S60" s="17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8">
        <f t="shared" si="0"/>
        <v>50030</v>
      </c>
    </row>
    <row r="61" spans="1:30" s="24" customFormat="1" x14ac:dyDescent="0.2">
      <c r="A61" s="25" t="s">
        <v>59</v>
      </c>
      <c r="B61" s="26" t="s">
        <v>60</v>
      </c>
      <c r="C61" s="15">
        <v>132985</v>
      </c>
      <c r="D61" s="16">
        <v>0</v>
      </c>
      <c r="E61" s="17">
        <v>0</v>
      </c>
      <c r="F61" s="16">
        <v>0</v>
      </c>
      <c r="G61" s="17">
        <v>0</v>
      </c>
      <c r="H61" s="17">
        <v>0</v>
      </c>
      <c r="I61" s="16">
        <v>0</v>
      </c>
      <c r="J61" s="16">
        <v>0</v>
      </c>
      <c r="K61" s="17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7">
        <v>0</v>
      </c>
      <c r="R61" s="16">
        <v>0</v>
      </c>
      <c r="S61" s="17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8">
        <f t="shared" si="0"/>
        <v>132985</v>
      </c>
    </row>
    <row r="62" spans="1:30" s="24" customFormat="1" x14ac:dyDescent="0.2">
      <c r="A62" s="25" t="s">
        <v>61</v>
      </c>
      <c r="B62" s="26" t="s">
        <v>62</v>
      </c>
      <c r="C62" s="15">
        <v>11750</v>
      </c>
      <c r="D62" s="16">
        <v>0</v>
      </c>
      <c r="E62" s="17">
        <v>0</v>
      </c>
      <c r="F62" s="16">
        <v>0</v>
      </c>
      <c r="G62" s="17">
        <v>0</v>
      </c>
      <c r="H62" s="17">
        <v>0</v>
      </c>
      <c r="I62" s="16">
        <v>0</v>
      </c>
      <c r="J62" s="16">
        <v>0</v>
      </c>
      <c r="K62" s="17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7">
        <v>0</v>
      </c>
      <c r="R62" s="16">
        <v>0</v>
      </c>
      <c r="S62" s="17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8">
        <f t="shared" si="0"/>
        <v>11750</v>
      </c>
    </row>
    <row r="63" spans="1:30" s="24" customFormat="1" x14ac:dyDescent="0.2">
      <c r="A63" s="25" t="s">
        <v>63</v>
      </c>
      <c r="B63" s="26" t="s">
        <v>64</v>
      </c>
      <c r="C63" s="15">
        <v>100</v>
      </c>
      <c r="D63" s="16">
        <v>0</v>
      </c>
      <c r="E63" s="17">
        <v>0</v>
      </c>
      <c r="F63" s="16">
        <v>0</v>
      </c>
      <c r="G63" s="17">
        <v>0</v>
      </c>
      <c r="H63" s="17">
        <v>0</v>
      </c>
      <c r="I63" s="16">
        <v>0</v>
      </c>
      <c r="J63" s="16">
        <v>0</v>
      </c>
      <c r="K63" s="17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7">
        <v>0</v>
      </c>
      <c r="R63" s="16">
        <v>0</v>
      </c>
      <c r="S63" s="17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8">
        <f t="shared" si="0"/>
        <v>100</v>
      </c>
    </row>
    <row r="64" spans="1:30" s="24" customFormat="1" x14ac:dyDescent="0.2">
      <c r="A64" s="40" t="s">
        <v>72</v>
      </c>
      <c r="B64" s="28"/>
      <c r="C64" s="29">
        <f t="shared" ref="C64:AD64" si="9">SUM(C58:C63)</f>
        <v>9491472</v>
      </c>
      <c r="D64" s="30">
        <f t="shared" si="9"/>
        <v>0</v>
      </c>
      <c r="E64" s="31">
        <f t="shared" si="9"/>
        <v>0</v>
      </c>
      <c r="F64" s="30">
        <f t="shared" si="9"/>
        <v>0</v>
      </c>
      <c r="G64" s="31">
        <f t="shared" si="9"/>
        <v>0</v>
      </c>
      <c r="H64" s="31">
        <f t="shared" si="9"/>
        <v>0</v>
      </c>
      <c r="I64" s="30">
        <f t="shared" si="9"/>
        <v>0</v>
      </c>
      <c r="J64" s="30">
        <f t="shared" si="9"/>
        <v>0</v>
      </c>
      <c r="K64" s="31">
        <f t="shared" si="9"/>
        <v>0</v>
      </c>
      <c r="L64" s="30">
        <f t="shared" si="9"/>
        <v>0</v>
      </c>
      <c r="M64" s="30">
        <f t="shared" si="9"/>
        <v>0</v>
      </c>
      <c r="N64" s="30">
        <f t="shared" si="9"/>
        <v>0</v>
      </c>
      <c r="O64" s="30">
        <f t="shared" si="9"/>
        <v>0</v>
      </c>
      <c r="P64" s="30">
        <f t="shared" si="9"/>
        <v>0</v>
      </c>
      <c r="Q64" s="31">
        <f t="shared" si="9"/>
        <v>0</v>
      </c>
      <c r="R64" s="30">
        <f t="shared" si="9"/>
        <v>0</v>
      </c>
      <c r="S64" s="31">
        <f t="shared" si="9"/>
        <v>0</v>
      </c>
      <c r="T64" s="30">
        <f t="shared" si="9"/>
        <v>0</v>
      </c>
      <c r="U64" s="30">
        <f t="shared" si="9"/>
        <v>0</v>
      </c>
      <c r="V64" s="30">
        <f t="shared" si="9"/>
        <v>0</v>
      </c>
      <c r="W64" s="30">
        <f t="shared" si="9"/>
        <v>0</v>
      </c>
      <c r="X64" s="30">
        <f t="shared" si="9"/>
        <v>0</v>
      </c>
      <c r="Y64" s="30">
        <f t="shared" si="9"/>
        <v>0</v>
      </c>
      <c r="Z64" s="30">
        <f t="shared" si="9"/>
        <v>0</v>
      </c>
      <c r="AA64" s="30">
        <f t="shared" si="9"/>
        <v>0</v>
      </c>
      <c r="AB64" s="30">
        <f t="shared" si="9"/>
        <v>0</v>
      </c>
      <c r="AC64" s="30">
        <f t="shared" si="9"/>
        <v>0</v>
      </c>
      <c r="AD64" s="32">
        <f t="shared" si="9"/>
        <v>9491472</v>
      </c>
    </row>
    <row r="65" spans="1:30" s="24" customFormat="1" ht="1.9" customHeight="1" x14ac:dyDescent="0.2">
      <c r="A65" s="13"/>
      <c r="B65" s="2"/>
      <c r="C65" s="33"/>
      <c r="D65" s="34"/>
      <c r="E65" s="35"/>
      <c r="F65" s="34"/>
      <c r="G65" s="35"/>
      <c r="H65" s="35"/>
      <c r="I65" s="34"/>
      <c r="J65" s="34"/>
      <c r="K65" s="35"/>
      <c r="L65" s="34"/>
      <c r="M65" s="34"/>
      <c r="N65" s="34"/>
      <c r="O65" s="34"/>
      <c r="P65" s="34"/>
      <c r="Q65" s="35"/>
      <c r="R65" s="34"/>
      <c r="S65" s="35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18"/>
    </row>
    <row r="66" spans="1:30" s="24" customFormat="1" ht="25.5" x14ac:dyDescent="0.2">
      <c r="A66" s="13" t="s">
        <v>74</v>
      </c>
      <c r="B66" s="2"/>
      <c r="C66" s="33"/>
      <c r="D66" s="34"/>
      <c r="E66" s="35"/>
      <c r="F66" s="34"/>
      <c r="G66" s="35"/>
      <c r="H66" s="35"/>
      <c r="I66" s="34"/>
      <c r="J66" s="34"/>
      <c r="K66" s="35"/>
      <c r="L66" s="34"/>
      <c r="M66" s="34"/>
      <c r="N66" s="34"/>
      <c r="O66" s="34"/>
      <c r="P66" s="34"/>
      <c r="Q66" s="35"/>
      <c r="R66" s="34"/>
      <c r="S66" s="35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18"/>
    </row>
    <row r="67" spans="1:30" s="24" customFormat="1" x14ac:dyDescent="0.2">
      <c r="A67" s="25" t="s">
        <v>53</v>
      </c>
      <c r="B67" s="26" t="s">
        <v>54</v>
      </c>
      <c r="C67" s="15">
        <v>1139775</v>
      </c>
      <c r="D67" s="16">
        <v>0</v>
      </c>
      <c r="E67" s="17">
        <v>0</v>
      </c>
      <c r="F67" s="16">
        <v>0</v>
      </c>
      <c r="G67" s="17">
        <v>0</v>
      </c>
      <c r="H67" s="17">
        <v>0</v>
      </c>
      <c r="I67" s="16">
        <v>0</v>
      </c>
      <c r="J67" s="16">
        <v>0</v>
      </c>
      <c r="K67" s="17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7">
        <v>0</v>
      </c>
      <c r="R67" s="16">
        <v>0</v>
      </c>
      <c r="S67" s="17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8">
        <f t="shared" si="0"/>
        <v>1139775</v>
      </c>
    </row>
    <row r="68" spans="1:30" s="24" customFormat="1" x14ac:dyDescent="0.2">
      <c r="A68" s="25" t="s">
        <v>55</v>
      </c>
      <c r="B68" s="26" t="s">
        <v>56</v>
      </c>
      <c r="C68" s="15">
        <v>450289</v>
      </c>
      <c r="D68" s="16">
        <v>0</v>
      </c>
      <c r="E68" s="17">
        <v>0</v>
      </c>
      <c r="F68" s="16">
        <v>0</v>
      </c>
      <c r="G68" s="17">
        <v>0</v>
      </c>
      <c r="H68" s="17">
        <v>0</v>
      </c>
      <c r="I68" s="16">
        <v>0</v>
      </c>
      <c r="J68" s="16">
        <v>0</v>
      </c>
      <c r="K68" s="17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7">
        <v>0</v>
      </c>
      <c r="R68" s="16">
        <v>0</v>
      </c>
      <c r="S68" s="17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8">
        <f t="shared" ref="AD68:AD131" si="10">SUM(C68:AC68)</f>
        <v>450289</v>
      </c>
    </row>
    <row r="69" spans="1:30" s="24" customFormat="1" ht="25.5" x14ac:dyDescent="0.2">
      <c r="A69" s="25" t="s">
        <v>57</v>
      </c>
      <c r="B69" s="26" t="s">
        <v>58</v>
      </c>
      <c r="C69" s="15">
        <v>323100</v>
      </c>
      <c r="D69" s="16">
        <v>0</v>
      </c>
      <c r="E69" s="17">
        <v>0</v>
      </c>
      <c r="F69" s="16">
        <v>0</v>
      </c>
      <c r="G69" s="17">
        <v>0</v>
      </c>
      <c r="H69" s="17">
        <v>0</v>
      </c>
      <c r="I69" s="16">
        <v>0</v>
      </c>
      <c r="J69" s="16">
        <v>0</v>
      </c>
      <c r="K69" s="17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7">
        <v>0</v>
      </c>
      <c r="R69" s="16">
        <v>0</v>
      </c>
      <c r="S69" s="17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8">
        <f t="shared" si="10"/>
        <v>323100</v>
      </c>
    </row>
    <row r="70" spans="1:30" s="24" customFormat="1" x14ac:dyDescent="0.2">
      <c r="A70" s="25" t="s">
        <v>59</v>
      </c>
      <c r="B70" s="26" t="s">
        <v>60</v>
      </c>
      <c r="C70" s="15">
        <v>105500</v>
      </c>
      <c r="D70" s="16">
        <v>0</v>
      </c>
      <c r="E70" s="17">
        <v>0</v>
      </c>
      <c r="F70" s="16">
        <v>0</v>
      </c>
      <c r="G70" s="17">
        <v>0</v>
      </c>
      <c r="H70" s="17">
        <v>0</v>
      </c>
      <c r="I70" s="16">
        <v>0</v>
      </c>
      <c r="J70" s="16">
        <v>0</v>
      </c>
      <c r="K70" s="17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7">
        <v>0</v>
      </c>
      <c r="R70" s="16">
        <v>0</v>
      </c>
      <c r="S70" s="17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8">
        <f t="shared" si="10"/>
        <v>105500</v>
      </c>
    </row>
    <row r="71" spans="1:30" s="24" customFormat="1" x14ac:dyDescent="0.2">
      <c r="A71" s="25" t="s">
        <v>61</v>
      </c>
      <c r="B71" s="26" t="s">
        <v>62</v>
      </c>
      <c r="C71" s="15">
        <v>78500</v>
      </c>
      <c r="D71" s="16">
        <v>0</v>
      </c>
      <c r="E71" s="17">
        <v>0</v>
      </c>
      <c r="F71" s="16">
        <v>0</v>
      </c>
      <c r="G71" s="17">
        <v>0</v>
      </c>
      <c r="H71" s="17">
        <v>0</v>
      </c>
      <c r="I71" s="16">
        <v>0</v>
      </c>
      <c r="J71" s="16">
        <v>0</v>
      </c>
      <c r="K71" s="17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7">
        <v>0</v>
      </c>
      <c r="R71" s="16">
        <v>0</v>
      </c>
      <c r="S71" s="17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8">
        <f t="shared" si="10"/>
        <v>78500</v>
      </c>
    </row>
    <row r="72" spans="1:30" s="24" customFormat="1" x14ac:dyDescent="0.2">
      <c r="A72" s="25" t="s">
        <v>63</v>
      </c>
      <c r="B72" s="26" t="s">
        <v>64</v>
      </c>
      <c r="C72" s="15">
        <v>-52000</v>
      </c>
      <c r="D72" s="16">
        <v>0</v>
      </c>
      <c r="E72" s="17">
        <v>0</v>
      </c>
      <c r="F72" s="16">
        <v>0</v>
      </c>
      <c r="G72" s="17">
        <v>0</v>
      </c>
      <c r="H72" s="17">
        <v>0</v>
      </c>
      <c r="I72" s="16">
        <v>0</v>
      </c>
      <c r="J72" s="16">
        <v>0</v>
      </c>
      <c r="K72" s="17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7">
        <v>0</v>
      </c>
      <c r="R72" s="16">
        <v>0</v>
      </c>
      <c r="S72" s="17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8">
        <f t="shared" si="10"/>
        <v>-52000</v>
      </c>
    </row>
    <row r="73" spans="1:30" s="24" customFormat="1" x14ac:dyDescent="0.2">
      <c r="A73" s="40" t="s">
        <v>75</v>
      </c>
      <c r="B73" s="28"/>
      <c r="C73" s="29">
        <f t="shared" ref="C73:AD73" si="11">SUM(C67:C72)</f>
        <v>2045164</v>
      </c>
      <c r="D73" s="30">
        <f t="shared" si="11"/>
        <v>0</v>
      </c>
      <c r="E73" s="31">
        <f t="shared" si="11"/>
        <v>0</v>
      </c>
      <c r="F73" s="30">
        <f t="shared" si="11"/>
        <v>0</v>
      </c>
      <c r="G73" s="31">
        <f t="shared" si="11"/>
        <v>0</v>
      </c>
      <c r="H73" s="31">
        <f t="shared" si="11"/>
        <v>0</v>
      </c>
      <c r="I73" s="30">
        <f t="shared" si="11"/>
        <v>0</v>
      </c>
      <c r="J73" s="30">
        <f t="shared" si="11"/>
        <v>0</v>
      </c>
      <c r="K73" s="31">
        <f t="shared" si="11"/>
        <v>0</v>
      </c>
      <c r="L73" s="30">
        <f t="shared" si="11"/>
        <v>0</v>
      </c>
      <c r="M73" s="30">
        <f t="shared" si="11"/>
        <v>0</v>
      </c>
      <c r="N73" s="30">
        <f t="shared" si="11"/>
        <v>0</v>
      </c>
      <c r="O73" s="30">
        <f t="shared" si="11"/>
        <v>0</v>
      </c>
      <c r="P73" s="30">
        <f t="shared" si="11"/>
        <v>0</v>
      </c>
      <c r="Q73" s="31">
        <f t="shared" si="11"/>
        <v>0</v>
      </c>
      <c r="R73" s="30">
        <f t="shared" si="11"/>
        <v>0</v>
      </c>
      <c r="S73" s="31">
        <f t="shared" si="11"/>
        <v>0</v>
      </c>
      <c r="T73" s="30">
        <f t="shared" si="11"/>
        <v>0</v>
      </c>
      <c r="U73" s="30">
        <f t="shared" si="11"/>
        <v>0</v>
      </c>
      <c r="V73" s="30">
        <f t="shared" si="11"/>
        <v>0</v>
      </c>
      <c r="W73" s="30">
        <f t="shared" si="11"/>
        <v>0</v>
      </c>
      <c r="X73" s="30">
        <f t="shared" si="11"/>
        <v>0</v>
      </c>
      <c r="Y73" s="30">
        <f t="shared" si="11"/>
        <v>0</v>
      </c>
      <c r="Z73" s="30">
        <f t="shared" si="11"/>
        <v>0</v>
      </c>
      <c r="AA73" s="30">
        <f t="shared" si="11"/>
        <v>0</v>
      </c>
      <c r="AB73" s="30">
        <f t="shared" si="11"/>
        <v>0</v>
      </c>
      <c r="AC73" s="30">
        <f t="shared" si="11"/>
        <v>0</v>
      </c>
      <c r="AD73" s="32">
        <f t="shared" si="11"/>
        <v>2045164</v>
      </c>
    </row>
    <row r="74" spans="1:30" s="24" customFormat="1" ht="25.5" x14ac:dyDescent="0.2">
      <c r="A74" s="13" t="s">
        <v>76</v>
      </c>
      <c r="B74" s="2"/>
      <c r="C74" s="33"/>
      <c r="D74" s="34"/>
      <c r="E74" s="35"/>
      <c r="F74" s="34"/>
      <c r="G74" s="35"/>
      <c r="H74" s="35"/>
      <c r="I74" s="34"/>
      <c r="J74" s="34"/>
      <c r="K74" s="35"/>
      <c r="L74" s="34"/>
      <c r="M74" s="34"/>
      <c r="N74" s="34"/>
      <c r="O74" s="34"/>
      <c r="P74" s="34"/>
      <c r="Q74" s="35"/>
      <c r="R74" s="34"/>
      <c r="S74" s="35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18"/>
    </row>
    <row r="75" spans="1:30" s="24" customFormat="1" x14ac:dyDescent="0.2">
      <c r="A75" s="25" t="s">
        <v>53</v>
      </c>
      <c r="B75" s="26" t="s">
        <v>54</v>
      </c>
      <c r="C75" s="15">
        <v>5001656</v>
      </c>
      <c r="D75" s="16">
        <v>0</v>
      </c>
      <c r="E75" s="17">
        <v>0</v>
      </c>
      <c r="F75" s="16">
        <v>0</v>
      </c>
      <c r="G75" s="17">
        <v>0</v>
      </c>
      <c r="H75" s="17">
        <v>0</v>
      </c>
      <c r="I75" s="16">
        <v>0</v>
      </c>
      <c r="J75" s="16">
        <v>0</v>
      </c>
      <c r="K75" s="17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7">
        <v>175680</v>
      </c>
      <c r="R75" s="16">
        <v>0</v>
      </c>
      <c r="S75" s="17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8">
        <f t="shared" si="10"/>
        <v>5177336</v>
      </c>
    </row>
    <row r="76" spans="1:30" s="24" customFormat="1" x14ac:dyDescent="0.2">
      <c r="A76" s="25" t="s">
        <v>55</v>
      </c>
      <c r="B76" s="26" t="s">
        <v>56</v>
      </c>
      <c r="C76" s="15">
        <v>1794408</v>
      </c>
      <c r="D76" s="16">
        <v>0</v>
      </c>
      <c r="E76" s="17">
        <v>0</v>
      </c>
      <c r="F76" s="16">
        <v>0</v>
      </c>
      <c r="G76" s="17">
        <v>0</v>
      </c>
      <c r="H76" s="17">
        <v>0</v>
      </c>
      <c r="I76" s="16">
        <v>0</v>
      </c>
      <c r="J76" s="16">
        <v>0</v>
      </c>
      <c r="K76" s="17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7">
        <v>60557</v>
      </c>
      <c r="R76" s="16">
        <v>0</v>
      </c>
      <c r="S76" s="17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8">
        <f t="shared" si="10"/>
        <v>1854965</v>
      </c>
    </row>
    <row r="77" spans="1:30" s="24" customFormat="1" ht="25.5" x14ac:dyDescent="0.2">
      <c r="A77" s="25" t="s">
        <v>57</v>
      </c>
      <c r="B77" s="26" t="s">
        <v>58</v>
      </c>
      <c r="C77" s="15">
        <v>1905037</v>
      </c>
      <c r="D77" s="16">
        <v>0</v>
      </c>
      <c r="E77" s="17">
        <v>975000</v>
      </c>
      <c r="F77" s="16">
        <v>0</v>
      </c>
      <c r="G77" s="17">
        <v>0</v>
      </c>
      <c r="H77" s="17">
        <v>0</v>
      </c>
      <c r="I77" s="16">
        <v>0</v>
      </c>
      <c r="J77" s="16">
        <v>0</v>
      </c>
      <c r="K77" s="17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7">
        <v>0</v>
      </c>
      <c r="R77" s="16">
        <v>0</v>
      </c>
      <c r="S77" s="17">
        <v>452000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8">
        <f t="shared" si="10"/>
        <v>3332037</v>
      </c>
    </row>
    <row r="78" spans="1:30" s="24" customFormat="1" x14ac:dyDescent="0.2">
      <c r="A78" s="25" t="s">
        <v>59</v>
      </c>
      <c r="B78" s="26" t="s">
        <v>60</v>
      </c>
      <c r="C78" s="15">
        <v>3170012</v>
      </c>
      <c r="D78" s="16">
        <v>0</v>
      </c>
      <c r="E78" s="17">
        <v>0</v>
      </c>
      <c r="F78" s="16">
        <v>0</v>
      </c>
      <c r="G78" s="17">
        <v>0</v>
      </c>
      <c r="H78" s="17">
        <v>0</v>
      </c>
      <c r="I78" s="16">
        <v>0</v>
      </c>
      <c r="J78" s="16">
        <v>0</v>
      </c>
      <c r="K78" s="17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7">
        <v>0</v>
      </c>
      <c r="R78" s="16">
        <v>0</v>
      </c>
      <c r="S78" s="17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8">
        <f t="shared" si="10"/>
        <v>3170012</v>
      </c>
    </row>
    <row r="79" spans="1:30" s="24" customFormat="1" x14ac:dyDescent="0.2">
      <c r="A79" s="25" t="s">
        <v>61</v>
      </c>
      <c r="B79" s="26" t="s">
        <v>62</v>
      </c>
      <c r="C79" s="15">
        <v>77429</v>
      </c>
      <c r="D79" s="16">
        <v>0</v>
      </c>
      <c r="E79" s="17">
        <v>0</v>
      </c>
      <c r="F79" s="16">
        <v>0</v>
      </c>
      <c r="G79" s="17">
        <v>0</v>
      </c>
      <c r="H79" s="17">
        <v>0</v>
      </c>
      <c r="I79" s="16">
        <v>0</v>
      </c>
      <c r="J79" s="16">
        <v>0</v>
      </c>
      <c r="K79" s="17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7">
        <v>0</v>
      </c>
      <c r="R79" s="16">
        <v>0</v>
      </c>
      <c r="S79" s="17">
        <v>157600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8">
        <f t="shared" si="10"/>
        <v>235029</v>
      </c>
    </row>
    <row r="80" spans="1:30" s="24" customFormat="1" x14ac:dyDescent="0.2">
      <c r="A80" s="25" t="s">
        <v>63</v>
      </c>
      <c r="B80" s="26" t="s">
        <v>64</v>
      </c>
      <c r="C80" s="15">
        <v>4330</v>
      </c>
      <c r="D80" s="16">
        <v>0</v>
      </c>
      <c r="E80" s="17">
        <v>0</v>
      </c>
      <c r="F80" s="16">
        <v>0</v>
      </c>
      <c r="G80" s="17">
        <v>0</v>
      </c>
      <c r="H80" s="17">
        <v>0</v>
      </c>
      <c r="I80" s="16">
        <v>0</v>
      </c>
      <c r="J80" s="16">
        <v>0</v>
      </c>
      <c r="K80" s="17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7">
        <v>0</v>
      </c>
      <c r="R80" s="16">
        <v>0</v>
      </c>
      <c r="S80" s="17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8">
        <f t="shared" si="10"/>
        <v>4330</v>
      </c>
    </row>
    <row r="81" spans="1:30" s="24" customFormat="1" x14ac:dyDescent="0.2">
      <c r="A81" s="40" t="s">
        <v>77</v>
      </c>
      <c r="B81" s="28"/>
      <c r="C81" s="29">
        <f t="shared" ref="C81:AD81" si="12">SUM(C75:C80)</f>
        <v>11952872</v>
      </c>
      <c r="D81" s="30">
        <f t="shared" si="12"/>
        <v>0</v>
      </c>
      <c r="E81" s="31">
        <f t="shared" si="12"/>
        <v>975000</v>
      </c>
      <c r="F81" s="30">
        <f t="shared" si="12"/>
        <v>0</v>
      </c>
      <c r="G81" s="31">
        <f t="shared" si="12"/>
        <v>0</v>
      </c>
      <c r="H81" s="31">
        <f t="shared" si="12"/>
        <v>0</v>
      </c>
      <c r="I81" s="30">
        <f t="shared" si="12"/>
        <v>0</v>
      </c>
      <c r="J81" s="30">
        <f t="shared" si="12"/>
        <v>0</v>
      </c>
      <c r="K81" s="31">
        <f t="shared" si="12"/>
        <v>0</v>
      </c>
      <c r="L81" s="30">
        <f t="shared" si="12"/>
        <v>0</v>
      </c>
      <c r="M81" s="30">
        <f t="shared" si="12"/>
        <v>0</v>
      </c>
      <c r="N81" s="30">
        <f t="shared" si="12"/>
        <v>0</v>
      </c>
      <c r="O81" s="30">
        <f t="shared" si="12"/>
        <v>0</v>
      </c>
      <c r="P81" s="30">
        <f t="shared" si="12"/>
        <v>0</v>
      </c>
      <c r="Q81" s="31">
        <f t="shared" si="12"/>
        <v>236237</v>
      </c>
      <c r="R81" s="30">
        <f t="shared" si="12"/>
        <v>0</v>
      </c>
      <c r="S81" s="31">
        <f t="shared" si="12"/>
        <v>609600</v>
      </c>
      <c r="T81" s="30">
        <f t="shared" si="12"/>
        <v>0</v>
      </c>
      <c r="U81" s="30">
        <f t="shared" si="12"/>
        <v>0</v>
      </c>
      <c r="V81" s="30">
        <f t="shared" si="12"/>
        <v>0</v>
      </c>
      <c r="W81" s="30">
        <f t="shared" si="12"/>
        <v>0</v>
      </c>
      <c r="X81" s="30">
        <f t="shared" si="12"/>
        <v>0</v>
      </c>
      <c r="Y81" s="30">
        <f t="shared" si="12"/>
        <v>0</v>
      </c>
      <c r="Z81" s="30">
        <f t="shared" si="12"/>
        <v>0</v>
      </c>
      <c r="AA81" s="30">
        <f t="shared" si="12"/>
        <v>0</v>
      </c>
      <c r="AB81" s="30">
        <f t="shared" si="12"/>
        <v>0</v>
      </c>
      <c r="AC81" s="30">
        <f t="shared" si="12"/>
        <v>0</v>
      </c>
      <c r="AD81" s="32">
        <f t="shared" si="12"/>
        <v>13773709</v>
      </c>
    </row>
    <row r="82" spans="1:30" s="24" customFormat="1" ht="1.9" customHeight="1" x14ac:dyDescent="0.2">
      <c r="A82" s="13"/>
      <c r="B82" s="2"/>
      <c r="C82" s="33"/>
      <c r="D82" s="34"/>
      <c r="E82" s="35"/>
      <c r="F82" s="34"/>
      <c r="G82" s="35"/>
      <c r="H82" s="35"/>
      <c r="I82" s="34"/>
      <c r="J82" s="34"/>
      <c r="K82" s="35"/>
      <c r="L82" s="34"/>
      <c r="M82" s="34"/>
      <c r="N82" s="34"/>
      <c r="O82" s="34"/>
      <c r="P82" s="34"/>
      <c r="Q82" s="35"/>
      <c r="R82" s="34"/>
      <c r="S82" s="35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18"/>
    </row>
    <row r="83" spans="1:30" s="24" customFormat="1" x14ac:dyDescent="0.2">
      <c r="A83" s="13" t="s">
        <v>78</v>
      </c>
      <c r="B83" s="2"/>
      <c r="C83" s="33"/>
      <c r="D83" s="34"/>
      <c r="E83" s="35"/>
      <c r="F83" s="34"/>
      <c r="G83" s="35"/>
      <c r="H83" s="35"/>
      <c r="I83" s="34"/>
      <c r="J83" s="34"/>
      <c r="K83" s="35"/>
      <c r="L83" s="34"/>
      <c r="M83" s="34"/>
      <c r="N83" s="34"/>
      <c r="O83" s="34"/>
      <c r="P83" s="34"/>
      <c r="Q83" s="35"/>
      <c r="R83" s="34"/>
      <c r="S83" s="35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18"/>
    </row>
    <row r="84" spans="1:30" s="24" customFormat="1" x14ac:dyDescent="0.2">
      <c r="A84" s="25" t="s">
        <v>53</v>
      </c>
      <c r="B84" s="26" t="s">
        <v>54</v>
      </c>
      <c r="C84" s="15">
        <v>3977199</v>
      </c>
      <c r="D84" s="16">
        <v>0</v>
      </c>
      <c r="E84" s="17">
        <v>0</v>
      </c>
      <c r="F84" s="16">
        <v>0</v>
      </c>
      <c r="G84" s="17">
        <v>0</v>
      </c>
      <c r="H84" s="17">
        <v>0</v>
      </c>
      <c r="I84" s="16">
        <v>0</v>
      </c>
      <c r="J84" s="16">
        <v>0</v>
      </c>
      <c r="K84" s="17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7">
        <v>0</v>
      </c>
      <c r="R84" s="16">
        <v>0</v>
      </c>
      <c r="S84" s="17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8">
        <f t="shared" si="10"/>
        <v>3977199</v>
      </c>
    </row>
    <row r="85" spans="1:30" s="24" customFormat="1" x14ac:dyDescent="0.2">
      <c r="A85" s="25" t="s">
        <v>55</v>
      </c>
      <c r="B85" s="26" t="s">
        <v>56</v>
      </c>
      <c r="C85" s="15">
        <v>1470206</v>
      </c>
      <c r="D85" s="16">
        <v>0</v>
      </c>
      <c r="E85" s="17">
        <v>0</v>
      </c>
      <c r="F85" s="16">
        <v>0</v>
      </c>
      <c r="G85" s="17">
        <v>0</v>
      </c>
      <c r="H85" s="17">
        <v>0</v>
      </c>
      <c r="I85" s="16">
        <v>0</v>
      </c>
      <c r="J85" s="16">
        <v>0</v>
      </c>
      <c r="K85" s="17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7">
        <v>0</v>
      </c>
      <c r="R85" s="16">
        <v>0</v>
      </c>
      <c r="S85" s="17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8">
        <f t="shared" si="10"/>
        <v>1470206</v>
      </c>
    </row>
    <row r="86" spans="1:30" s="24" customFormat="1" ht="25.5" x14ac:dyDescent="0.2">
      <c r="A86" s="25" t="s">
        <v>57</v>
      </c>
      <c r="B86" s="26" t="s">
        <v>58</v>
      </c>
      <c r="C86" s="15">
        <v>221182</v>
      </c>
      <c r="D86" s="16">
        <v>0</v>
      </c>
      <c r="E86" s="17">
        <f>40000+170000</f>
        <v>210000</v>
      </c>
      <c r="F86" s="16">
        <v>0</v>
      </c>
      <c r="G86" s="17">
        <v>0</v>
      </c>
      <c r="H86" s="17">
        <v>0</v>
      </c>
      <c r="I86" s="16">
        <v>0</v>
      </c>
      <c r="J86" s="16">
        <v>0</v>
      </c>
      <c r="K86" s="17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7">
        <v>0</v>
      </c>
      <c r="R86" s="16">
        <v>0</v>
      </c>
      <c r="S86" s="17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8">
        <f t="shared" si="10"/>
        <v>431182</v>
      </c>
    </row>
    <row r="87" spans="1:30" s="24" customFormat="1" x14ac:dyDescent="0.2">
      <c r="A87" s="25" t="s">
        <v>59</v>
      </c>
      <c r="B87" s="26" t="s">
        <v>60</v>
      </c>
      <c r="C87" s="15">
        <v>525500</v>
      </c>
      <c r="D87" s="16">
        <v>0</v>
      </c>
      <c r="E87" s="17">
        <v>0</v>
      </c>
      <c r="F87" s="16">
        <v>0</v>
      </c>
      <c r="G87" s="17">
        <v>0</v>
      </c>
      <c r="H87" s="17">
        <v>0</v>
      </c>
      <c r="I87" s="16">
        <v>0</v>
      </c>
      <c r="J87" s="16">
        <v>0</v>
      </c>
      <c r="K87" s="17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7">
        <v>0</v>
      </c>
      <c r="R87" s="16">
        <v>0</v>
      </c>
      <c r="S87" s="17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8">
        <f t="shared" si="10"/>
        <v>525500</v>
      </c>
    </row>
    <row r="88" spans="1:30" s="24" customFormat="1" x14ac:dyDescent="0.2">
      <c r="A88" s="25" t="s">
        <v>61</v>
      </c>
      <c r="B88" s="26" t="s">
        <v>62</v>
      </c>
      <c r="C88" s="15">
        <v>6000</v>
      </c>
      <c r="D88" s="16">
        <v>0</v>
      </c>
      <c r="E88" s="17">
        <v>0</v>
      </c>
      <c r="F88" s="16">
        <v>0</v>
      </c>
      <c r="G88" s="17">
        <v>0</v>
      </c>
      <c r="H88" s="17">
        <v>0</v>
      </c>
      <c r="I88" s="16">
        <v>0</v>
      </c>
      <c r="J88" s="16">
        <v>0</v>
      </c>
      <c r="K88" s="17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7">
        <v>0</v>
      </c>
      <c r="R88" s="16">
        <v>0</v>
      </c>
      <c r="S88" s="17">
        <v>623724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8">
        <f t="shared" si="10"/>
        <v>629724</v>
      </c>
    </row>
    <row r="89" spans="1:30" s="24" customFormat="1" x14ac:dyDescent="0.2">
      <c r="A89" s="25" t="s">
        <v>63</v>
      </c>
      <c r="B89" s="26" t="s">
        <v>64</v>
      </c>
      <c r="C89" s="15">
        <v>-73000</v>
      </c>
      <c r="D89" s="16">
        <v>0</v>
      </c>
      <c r="E89" s="17">
        <v>0</v>
      </c>
      <c r="F89" s="16">
        <v>0</v>
      </c>
      <c r="G89" s="17">
        <v>0</v>
      </c>
      <c r="H89" s="17">
        <v>0</v>
      </c>
      <c r="I89" s="16">
        <v>0</v>
      </c>
      <c r="J89" s="16">
        <v>0</v>
      </c>
      <c r="K89" s="17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7">
        <v>0</v>
      </c>
      <c r="R89" s="16">
        <v>0</v>
      </c>
      <c r="S89" s="17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8">
        <f t="shared" si="10"/>
        <v>-73000</v>
      </c>
    </row>
    <row r="90" spans="1:30" s="24" customFormat="1" x14ac:dyDescent="0.2">
      <c r="A90" s="40" t="s">
        <v>79</v>
      </c>
      <c r="B90" s="28"/>
      <c r="C90" s="29">
        <f t="shared" ref="C90:AD90" si="13">SUM(C84:C89)</f>
        <v>6127087</v>
      </c>
      <c r="D90" s="30">
        <f t="shared" si="13"/>
        <v>0</v>
      </c>
      <c r="E90" s="31">
        <f t="shared" si="13"/>
        <v>210000</v>
      </c>
      <c r="F90" s="30">
        <f t="shared" si="13"/>
        <v>0</v>
      </c>
      <c r="G90" s="31">
        <f t="shared" si="13"/>
        <v>0</v>
      </c>
      <c r="H90" s="31">
        <f t="shared" si="13"/>
        <v>0</v>
      </c>
      <c r="I90" s="30">
        <f t="shared" si="13"/>
        <v>0</v>
      </c>
      <c r="J90" s="30">
        <f t="shared" si="13"/>
        <v>0</v>
      </c>
      <c r="K90" s="31">
        <f t="shared" si="13"/>
        <v>0</v>
      </c>
      <c r="L90" s="30">
        <f t="shared" si="13"/>
        <v>0</v>
      </c>
      <c r="M90" s="30">
        <f t="shared" si="13"/>
        <v>0</v>
      </c>
      <c r="N90" s="30">
        <f t="shared" si="13"/>
        <v>0</v>
      </c>
      <c r="O90" s="30">
        <f t="shared" si="13"/>
        <v>0</v>
      </c>
      <c r="P90" s="30">
        <f t="shared" si="13"/>
        <v>0</v>
      </c>
      <c r="Q90" s="31">
        <f t="shared" si="13"/>
        <v>0</v>
      </c>
      <c r="R90" s="30">
        <f t="shared" si="13"/>
        <v>0</v>
      </c>
      <c r="S90" s="31">
        <f t="shared" si="13"/>
        <v>623724</v>
      </c>
      <c r="T90" s="30">
        <f t="shared" si="13"/>
        <v>0</v>
      </c>
      <c r="U90" s="30">
        <f t="shared" si="13"/>
        <v>0</v>
      </c>
      <c r="V90" s="30">
        <f t="shared" si="13"/>
        <v>0</v>
      </c>
      <c r="W90" s="30">
        <f t="shared" si="13"/>
        <v>0</v>
      </c>
      <c r="X90" s="30">
        <f t="shared" si="13"/>
        <v>0</v>
      </c>
      <c r="Y90" s="30">
        <f t="shared" si="13"/>
        <v>0</v>
      </c>
      <c r="Z90" s="30">
        <f t="shared" si="13"/>
        <v>0</v>
      </c>
      <c r="AA90" s="30">
        <f t="shared" si="13"/>
        <v>0</v>
      </c>
      <c r="AB90" s="30">
        <f t="shared" si="13"/>
        <v>0</v>
      </c>
      <c r="AC90" s="30">
        <f t="shared" si="13"/>
        <v>0</v>
      </c>
      <c r="AD90" s="32">
        <f t="shared" si="13"/>
        <v>6960811</v>
      </c>
    </row>
    <row r="91" spans="1:30" s="24" customFormat="1" ht="1.9" customHeight="1" x14ac:dyDescent="0.2">
      <c r="A91" s="13"/>
      <c r="B91" s="2"/>
      <c r="C91" s="33"/>
      <c r="D91" s="34"/>
      <c r="E91" s="35"/>
      <c r="F91" s="34"/>
      <c r="G91" s="35"/>
      <c r="H91" s="35"/>
      <c r="I91" s="34"/>
      <c r="J91" s="34"/>
      <c r="K91" s="35"/>
      <c r="L91" s="34"/>
      <c r="M91" s="34"/>
      <c r="N91" s="34"/>
      <c r="O91" s="34"/>
      <c r="P91" s="34"/>
      <c r="Q91" s="35"/>
      <c r="R91" s="34"/>
      <c r="S91" s="35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18"/>
    </row>
    <row r="92" spans="1:30" s="24" customFormat="1" ht="25.5" x14ac:dyDescent="0.2">
      <c r="A92" s="13" t="s">
        <v>80</v>
      </c>
      <c r="B92" s="2"/>
      <c r="C92" s="33"/>
      <c r="D92" s="34"/>
      <c r="E92" s="35"/>
      <c r="F92" s="34"/>
      <c r="G92" s="35"/>
      <c r="H92" s="35"/>
      <c r="I92" s="34"/>
      <c r="J92" s="34"/>
      <c r="K92" s="35"/>
      <c r="L92" s="34"/>
      <c r="M92" s="34"/>
      <c r="N92" s="34"/>
      <c r="O92" s="34"/>
      <c r="P92" s="34"/>
      <c r="Q92" s="35"/>
      <c r="R92" s="34"/>
      <c r="S92" s="35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18"/>
    </row>
    <row r="93" spans="1:30" s="24" customFormat="1" x14ac:dyDescent="0.2">
      <c r="A93" s="25" t="s">
        <v>53</v>
      </c>
      <c r="B93" s="26" t="s">
        <v>54</v>
      </c>
      <c r="C93" s="15">
        <v>2531444</v>
      </c>
      <c r="D93" s="16">
        <v>0</v>
      </c>
      <c r="E93" s="17">
        <v>0</v>
      </c>
      <c r="F93" s="16">
        <v>0</v>
      </c>
      <c r="G93" s="17">
        <v>0</v>
      </c>
      <c r="H93" s="17">
        <v>0</v>
      </c>
      <c r="I93" s="16">
        <v>0</v>
      </c>
      <c r="J93" s="16">
        <v>0</v>
      </c>
      <c r="K93" s="17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7">
        <v>0</v>
      </c>
      <c r="R93" s="16">
        <v>0</v>
      </c>
      <c r="S93" s="17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8">
        <f t="shared" si="10"/>
        <v>2531444</v>
      </c>
    </row>
    <row r="94" spans="1:30" s="24" customFormat="1" x14ac:dyDescent="0.2">
      <c r="A94" s="25" t="s">
        <v>55</v>
      </c>
      <c r="B94" s="26" t="s">
        <v>56</v>
      </c>
      <c r="C94" s="15">
        <v>839458</v>
      </c>
      <c r="D94" s="16">
        <v>0</v>
      </c>
      <c r="E94" s="17">
        <v>0</v>
      </c>
      <c r="F94" s="16">
        <v>0</v>
      </c>
      <c r="G94" s="17">
        <v>0</v>
      </c>
      <c r="H94" s="17">
        <v>0</v>
      </c>
      <c r="I94" s="16">
        <v>0</v>
      </c>
      <c r="J94" s="16">
        <v>0</v>
      </c>
      <c r="K94" s="17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7">
        <v>0</v>
      </c>
      <c r="R94" s="16">
        <v>0</v>
      </c>
      <c r="S94" s="17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8">
        <f t="shared" si="10"/>
        <v>839458</v>
      </c>
    </row>
    <row r="95" spans="1:30" s="24" customFormat="1" ht="25.5" x14ac:dyDescent="0.2">
      <c r="A95" s="25" t="s">
        <v>57</v>
      </c>
      <c r="B95" s="26" t="s">
        <v>58</v>
      </c>
      <c r="C95" s="15">
        <v>890521</v>
      </c>
      <c r="D95" s="16">
        <v>0</v>
      </c>
      <c r="E95" s="17">
        <v>970000</v>
      </c>
      <c r="F95" s="16">
        <v>0</v>
      </c>
      <c r="G95" s="17">
        <v>0</v>
      </c>
      <c r="H95" s="17">
        <v>22500</v>
      </c>
      <c r="I95" s="16">
        <v>0</v>
      </c>
      <c r="J95" s="16">
        <v>0</v>
      </c>
      <c r="K95" s="17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7">
        <v>0</v>
      </c>
      <c r="R95" s="16">
        <v>0</v>
      </c>
      <c r="S95" s="17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8">
        <f t="shared" si="10"/>
        <v>1883021</v>
      </c>
    </row>
    <row r="96" spans="1:30" s="24" customFormat="1" x14ac:dyDescent="0.2">
      <c r="A96" s="25" t="s">
        <v>59</v>
      </c>
      <c r="B96" s="26" t="s">
        <v>60</v>
      </c>
      <c r="C96" s="15">
        <v>125050</v>
      </c>
      <c r="D96" s="16">
        <v>0</v>
      </c>
      <c r="E96" s="17">
        <v>0</v>
      </c>
      <c r="F96" s="16">
        <v>0</v>
      </c>
      <c r="G96" s="17">
        <v>0</v>
      </c>
      <c r="H96" s="17">
        <v>0</v>
      </c>
      <c r="I96" s="16">
        <v>0</v>
      </c>
      <c r="J96" s="16">
        <v>0</v>
      </c>
      <c r="K96" s="17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7">
        <v>0</v>
      </c>
      <c r="R96" s="16">
        <v>0</v>
      </c>
      <c r="S96" s="17">
        <v>18000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8">
        <f t="shared" si="10"/>
        <v>143050</v>
      </c>
    </row>
    <row r="97" spans="1:30" s="24" customFormat="1" x14ac:dyDescent="0.2">
      <c r="A97" s="25" t="s">
        <v>61</v>
      </c>
      <c r="B97" s="26" t="s">
        <v>62</v>
      </c>
      <c r="C97" s="15">
        <v>14000</v>
      </c>
      <c r="D97" s="16">
        <v>0</v>
      </c>
      <c r="E97" s="17">
        <v>0</v>
      </c>
      <c r="F97" s="16">
        <v>0</v>
      </c>
      <c r="G97" s="17">
        <v>0</v>
      </c>
      <c r="H97" s="17">
        <v>0</v>
      </c>
      <c r="I97" s="16">
        <v>0</v>
      </c>
      <c r="J97" s="16">
        <v>0</v>
      </c>
      <c r="K97" s="17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7">
        <v>0</v>
      </c>
      <c r="R97" s="16">
        <v>0</v>
      </c>
      <c r="S97" s="17">
        <v>130000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8">
        <f t="shared" si="10"/>
        <v>144000</v>
      </c>
    </row>
    <row r="98" spans="1:30" s="24" customFormat="1" x14ac:dyDescent="0.2">
      <c r="A98" s="25" t="s">
        <v>63</v>
      </c>
      <c r="B98" s="26" t="s">
        <v>64</v>
      </c>
      <c r="C98" s="15">
        <v>57375</v>
      </c>
      <c r="D98" s="16">
        <v>0</v>
      </c>
      <c r="E98" s="17">
        <v>0</v>
      </c>
      <c r="F98" s="16">
        <v>0</v>
      </c>
      <c r="G98" s="17">
        <v>0</v>
      </c>
      <c r="H98" s="17">
        <v>0</v>
      </c>
      <c r="I98" s="16">
        <v>0</v>
      </c>
      <c r="J98" s="16">
        <v>0</v>
      </c>
      <c r="K98" s="17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7">
        <v>0</v>
      </c>
      <c r="R98" s="16">
        <v>0</v>
      </c>
      <c r="S98" s="17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8">
        <f t="shared" si="10"/>
        <v>57375</v>
      </c>
    </row>
    <row r="99" spans="1:30" s="24" customFormat="1" x14ac:dyDescent="0.2">
      <c r="A99" s="40" t="s">
        <v>81</v>
      </c>
      <c r="B99" s="28"/>
      <c r="C99" s="29">
        <f t="shared" ref="C99:AD99" si="14">SUM(C93:C98)</f>
        <v>4457848</v>
      </c>
      <c r="D99" s="30">
        <f t="shared" si="14"/>
        <v>0</v>
      </c>
      <c r="E99" s="31">
        <f t="shared" si="14"/>
        <v>970000</v>
      </c>
      <c r="F99" s="30">
        <f t="shared" si="14"/>
        <v>0</v>
      </c>
      <c r="G99" s="31">
        <f t="shared" si="14"/>
        <v>0</v>
      </c>
      <c r="H99" s="31">
        <f t="shared" si="14"/>
        <v>22500</v>
      </c>
      <c r="I99" s="30">
        <f t="shared" si="14"/>
        <v>0</v>
      </c>
      <c r="J99" s="30">
        <f t="shared" si="14"/>
        <v>0</v>
      </c>
      <c r="K99" s="31">
        <f t="shared" si="14"/>
        <v>0</v>
      </c>
      <c r="L99" s="30">
        <f t="shared" si="14"/>
        <v>0</v>
      </c>
      <c r="M99" s="30">
        <f t="shared" si="14"/>
        <v>0</v>
      </c>
      <c r="N99" s="30">
        <f t="shared" si="14"/>
        <v>0</v>
      </c>
      <c r="O99" s="30">
        <f t="shared" si="14"/>
        <v>0</v>
      </c>
      <c r="P99" s="30">
        <f t="shared" si="14"/>
        <v>0</v>
      </c>
      <c r="Q99" s="31">
        <f t="shared" si="14"/>
        <v>0</v>
      </c>
      <c r="R99" s="30">
        <f t="shared" si="14"/>
        <v>0</v>
      </c>
      <c r="S99" s="31">
        <f t="shared" si="14"/>
        <v>148000</v>
      </c>
      <c r="T99" s="30">
        <f t="shared" si="14"/>
        <v>0</v>
      </c>
      <c r="U99" s="30">
        <f t="shared" si="14"/>
        <v>0</v>
      </c>
      <c r="V99" s="30">
        <f t="shared" si="14"/>
        <v>0</v>
      </c>
      <c r="W99" s="30">
        <f t="shared" si="14"/>
        <v>0</v>
      </c>
      <c r="X99" s="30">
        <f t="shared" si="14"/>
        <v>0</v>
      </c>
      <c r="Y99" s="30">
        <f t="shared" si="14"/>
        <v>0</v>
      </c>
      <c r="Z99" s="30">
        <f t="shared" si="14"/>
        <v>0</v>
      </c>
      <c r="AA99" s="30">
        <f t="shared" si="14"/>
        <v>0</v>
      </c>
      <c r="AB99" s="30">
        <f t="shared" si="14"/>
        <v>0</v>
      </c>
      <c r="AC99" s="30">
        <f t="shared" si="14"/>
        <v>0</v>
      </c>
      <c r="AD99" s="32">
        <f t="shared" si="14"/>
        <v>5598348</v>
      </c>
    </row>
    <row r="100" spans="1:30" s="24" customFormat="1" ht="1.9" customHeight="1" x14ac:dyDescent="0.2">
      <c r="A100" s="13"/>
      <c r="B100" s="2"/>
      <c r="C100" s="33"/>
      <c r="D100" s="34"/>
      <c r="E100" s="35"/>
      <c r="F100" s="34"/>
      <c r="G100" s="35"/>
      <c r="H100" s="35"/>
      <c r="I100" s="34"/>
      <c r="J100" s="34"/>
      <c r="K100" s="35"/>
      <c r="L100" s="34"/>
      <c r="M100" s="34"/>
      <c r="N100" s="34"/>
      <c r="O100" s="34"/>
      <c r="P100" s="34"/>
      <c r="Q100" s="35"/>
      <c r="R100" s="34"/>
      <c r="S100" s="35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18"/>
    </row>
    <row r="101" spans="1:30" s="24" customFormat="1" x14ac:dyDescent="0.2">
      <c r="A101" s="13" t="s">
        <v>82</v>
      </c>
      <c r="B101" s="2"/>
      <c r="C101" s="33"/>
      <c r="D101" s="34"/>
      <c r="E101" s="35"/>
      <c r="F101" s="34"/>
      <c r="G101" s="35"/>
      <c r="H101" s="35"/>
      <c r="I101" s="34"/>
      <c r="J101" s="34"/>
      <c r="K101" s="35"/>
      <c r="L101" s="34"/>
      <c r="M101" s="34"/>
      <c r="N101" s="34"/>
      <c r="O101" s="34"/>
      <c r="P101" s="34"/>
      <c r="Q101" s="35"/>
      <c r="R101" s="34"/>
      <c r="S101" s="35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18"/>
    </row>
    <row r="102" spans="1:30" s="24" customFormat="1" x14ac:dyDescent="0.2">
      <c r="A102" s="25" t="s">
        <v>53</v>
      </c>
      <c r="B102" s="26" t="s">
        <v>54</v>
      </c>
      <c r="C102" s="15">
        <v>166500</v>
      </c>
      <c r="D102" s="16">
        <v>0</v>
      </c>
      <c r="E102" s="17">
        <v>0</v>
      </c>
      <c r="F102" s="16">
        <v>0</v>
      </c>
      <c r="G102" s="17">
        <v>0</v>
      </c>
      <c r="H102" s="17">
        <v>0</v>
      </c>
      <c r="I102" s="16">
        <v>0</v>
      </c>
      <c r="J102" s="16">
        <v>0</v>
      </c>
      <c r="K102" s="17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7">
        <v>0</v>
      </c>
      <c r="R102" s="16">
        <v>0</v>
      </c>
      <c r="S102" s="17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8">
        <f t="shared" si="10"/>
        <v>166500</v>
      </c>
    </row>
    <row r="103" spans="1:30" s="24" customFormat="1" x14ac:dyDescent="0.2">
      <c r="A103" s="25" t="s">
        <v>55</v>
      </c>
      <c r="B103" s="26" t="s">
        <v>56</v>
      </c>
      <c r="C103" s="15">
        <v>42324</v>
      </c>
      <c r="D103" s="16">
        <v>0</v>
      </c>
      <c r="E103" s="17">
        <v>0</v>
      </c>
      <c r="F103" s="16">
        <v>0</v>
      </c>
      <c r="G103" s="17">
        <v>0</v>
      </c>
      <c r="H103" s="17">
        <v>0</v>
      </c>
      <c r="I103" s="16">
        <v>0</v>
      </c>
      <c r="J103" s="16">
        <v>0</v>
      </c>
      <c r="K103" s="17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7">
        <v>0</v>
      </c>
      <c r="R103" s="16">
        <v>0</v>
      </c>
      <c r="S103" s="17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8">
        <f t="shared" si="10"/>
        <v>42324</v>
      </c>
    </row>
    <row r="104" spans="1:30" s="24" customFormat="1" ht="25.5" x14ac:dyDescent="0.2">
      <c r="A104" s="25" t="s">
        <v>57</v>
      </c>
      <c r="B104" s="26" t="s">
        <v>58</v>
      </c>
      <c r="C104" s="15">
        <v>1598060</v>
      </c>
      <c r="D104" s="16">
        <v>0</v>
      </c>
      <c r="E104" s="17"/>
      <c r="F104" s="16">
        <v>0</v>
      </c>
      <c r="G104" s="17">
        <v>0</v>
      </c>
      <c r="H104" s="17">
        <v>0</v>
      </c>
      <c r="I104" s="16">
        <v>0</v>
      </c>
      <c r="J104" s="16">
        <v>0</v>
      </c>
      <c r="K104" s="17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7">
        <v>0</v>
      </c>
      <c r="R104" s="16">
        <v>0</v>
      </c>
      <c r="S104" s="17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8">
        <f t="shared" si="10"/>
        <v>1598060</v>
      </c>
    </row>
    <row r="105" spans="1:30" s="24" customFormat="1" x14ac:dyDescent="0.2">
      <c r="A105" s="25" t="s">
        <v>59</v>
      </c>
      <c r="B105" s="26" t="s">
        <v>60</v>
      </c>
      <c r="C105" s="15">
        <v>59000</v>
      </c>
      <c r="D105" s="16">
        <v>0</v>
      </c>
      <c r="E105" s="17">
        <v>0</v>
      </c>
      <c r="F105" s="16">
        <v>0</v>
      </c>
      <c r="G105" s="17">
        <v>0</v>
      </c>
      <c r="H105" s="17">
        <v>0</v>
      </c>
      <c r="I105" s="16">
        <v>0</v>
      </c>
      <c r="J105" s="16">
        <v>0</v>
      </c>
      <c r="K105" s="17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7">
        <v>0</v>
      </c>
      <c r="R105" s="16">
        <v>0</v>
      </c>
      <c r="S105" s="17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8">
        <f t="shared" si="10"/>
        <v>59000</v>
      </c>
    </row>
    <row r="106" spans="1:30" s="24" customFormat="1" x14ac:dyDescent="0.2">
      <c r="A106" s="25" t="s">
        <v>61</v>
      </c>
      <c r="B106" s="26" t="s">
        <v>62</v>
      </c>
      <c r="C106" s="15">
        <v>4000</v>
      </c>
      <c r="D106" s="16">
        <v>0</v>
      </c>
      <c r="E106" s="17">
        <v>0</v>
      </c>
      <c r="F106" s="16">
        <v>0</v>
      </c>
      <c r="G106" s="17">
        <v>0</v>
      </c>
      <c r="H106" s="17">
        <v>0</v>
      </c>
      <c r="I106" s="16">
        <v>0</v>
      </c>
      <c r="J106" s="16">
        <v>0</v>
      </c>
      <c r="K106" s="17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7">
        <v>0</v>
      </c>
      <c r="R106" s="16">
        <v>0</v>
      </c>
      <c r="S106" s="17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8">
        <f t="shared" si="10"/>
        <v>4000</v>
      </c>
    </row>
    <row r="107" spans="1:30" s="24" customFormat="1" x14ac:dyDescent="0.2">
      <c r="A107" s="25" t="s">
        <v>63</v>
      </c>
      <c r="B107" s="26" t="s">
        <v>64</v>
      </c>
      <c r="C107" s="15">
        <v>0</v>
      </c>
      <c r="D107" s="16">
        <v>0</v>
      </c>
      <c r="E107" s="17">
        <v>0</v>
      </c>
      <c r="F107" s="16">
        <v>0</v>
      </c>
      <c r="G107" s="17">
        <v>0</v>
      </c>
      <c r="H107" s="17">
        <v>0</v>
      </c>
      <c r="I107" s="16">
        <v>0</v>
      </c>
      <c r="J107" s="16">
        <v>0</v>
      </c>
      <c r="K107" s="17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7">
        <v>0</v>
      </c>
      <c r="R107" s="16">
        <v>0</v>
      </c>
      <c r="S107" s="17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8">
        <f t="shared" si="10"/>
        <v>0</v>
      </c>
    </row>
    <row r="108" spans="1:30" s="24" customFormat="1" x14ac:dyDescent="0.2">
      <c r="A108" s="40" t="s">
        <v>83</v>
      </c>
      <c r="B108" s="28"/>
      <c r="C108" s="29">
        <f t="shared" ref="C108:AD108" si="15">SUM(C102:C107)</f>
        <v>1869884</v>
      </c>
      <c r="D108" s="30">
        <f t="shared" si="15"/>
        <v>0</v>
      </c>
      <c r="E108" s="31">
        <f t="shared" si="15"/>
        <v>0</v>
      </c>
      <c r="F108" s="30">
        <f t="shared" si="15"/>
        <v>0</v>
      </c>
      <c r="G108" s="31">
        <f t="shared" si="15"/>
        <v>0</v>
      </c>
      <c r="H108" s="31">
        <f t="shared" si="15"/>
        <v>0</v>
      </c>
      <c r="I108" s="30">
        <f t="shared" si="15"/>
        <v>0</v>
      </c>
      <c r="J108" s="30">
        <f t="shared" si="15"/>
        <v>0</v>
      </c>
      <c r="K108" s="31">
        <f t="shared" si="15"/>
        <v>0</v>
      </c>
      <c r="L108" s="30">
        <f t="shared" si="15"/>
        <v>0</v>
      </c>
      <c r="M108" s="30">
        <f t="shared" si="15"/>
        <v>0</v>
      </c>
      <c r="N108" s="30">
        <f t="shared" si="15"/>
        <v>0</v>
      </c>
      <c r="O108" s="30">
        <f t="shared" si="15"/>
        <v>0</v>
      </c>
      <c r="P108" s="30">
        <f t="shared" si="15"/>
        <v>0</v>
      </c>
      <c r="Q108" s="31">
        <f t="shared" si="15"/>
        <v>0</v>
      </c>
      <c r="R108" s="30">
        <f t="shared" si="15"/>
        <v>0</v>
      </c>
      <c r="S108" s="31">
        <f t="shared" si="15"/>
        <v>0</v>
      </c>
      <c r="T108" s="30">
        <f t="shared" si="15"/>
        <v>0</v>
      </c>
      <c r="U108" s="30">
        <f t="shared" si="15"/>
        <v>0</v>
      </c>
      <c r="V108" s="30">
        <f t="shared" si="15"/>
        <v>0</v>
      </c>
      <c r="W108" s="30">
        <f t="shared" si="15"/>
        <v>0</v>
      </c>
      <c r="X108" s="30">
        <f t="shared" si="15"/>
        <v>0</v>
      </c>
      <c r="Y108" s="30">
        <f t="shared" si="15"/>
        <v>0</v>
      </c>
      <c r="Z108" s="30">
        <f t="shared" si="15"/>
        <v>0</v>
      </c>
      <c r="AA108" s="30">
        <f t="shared" si="15"/>
        <v>0</v>
      </c>
      <c r="AB108" s="30">
        <f t="shared" si="15"/>
        <v>0</v>
      </c>
      <c r="AC108" s="30">
        <f t="shared" si="15"/>
        <v>0</v>
      </c>
      <c r="AD108" s="32">
        <f t="shared" si="15"/>
        <v>1869884</v>
      </c>
    </row>
    <row r="109" spans="1:30" s="24" customFormat="1" ht="1.9" customHeight="1" x14ac:dyDescent="0.2">
      <c r="A109" s="13"/>
      <c r="B109" s="2"/>
      <c r="C109" s="33"/>
      <c r="D109" s="34"/>
      <c r="E109" s="35"/>
      <c r="F109" s="34"/>
      <c r="G109" s="35"/>
      <c r="H109" s="35"/>
      <c r="I109" s="34"/>
      <c r="J109" s="34"/>
      <c r="K109" s="35"/>
      <c r="L109" s="34"/>
      <c r="M109" s="34"/>
      <c r="N109" s="34"/>
      <c r="O109" s="34"/>
      <c r="P109" s="34"/>
      <c r="Q109" s="35"/>
      <c r="R109" s="34"/>
      <c r="S109" s="35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18"/>
    </row>
    <row r="110" spans="1:30" s="24" customFormat="1" x14ac:dyDescent="0.2">
      <c r="A110" s="13" t="s">
        <v>84</v>
      </c>
      <c r="B110" s="2"/>
      <c r="C110" s="33"/>
      <c r="D110" s="34"/>
      <c r="E110" s="35"/>
      <c r="F110" s="34"/>
      <c r="G110" s="35"/>
      <c r="H110" s="35"/>
      <c r="I110" s="34"/>
      <c r="J110" s="34"/>
      <c r="K110" s="35"/>
      <c r="L110" s="34"/>
      <c r="M110" s="34"/>
      <c r="N110" s="34"/>
      <c r="O110" s="34"/>
      <c r="P110" s="34"/>
      <c r="Q110" s="35"/>
      <c r="R110" s="34"/>
      <c r="S110" s="35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18"/>
    </row>
    <row r="111" spans="1:30" s="24" customFormat="1" x14ac:dyDescent="0.2">
      <c r="A111" s="25" t="s">
        <v>53</v>
      </c>
      <c r="B111" s="26" t="s">
        <v>54</v>
      </c>
      <c r="C111" s="15">
        <v>0</v>
      </c>
      <c r="D111" s="16">
        <v>0</v>
      </c>
      <c r="E111" s="17">
        <v>0</v>
      </c>
      <c r="F111" s="16">
        <v>0</v>
      </c>
      <c r="G111" s="17">
        <f>64300+500</f>
        <v>64800</v>
      </c>
      <c r="H111" s="17">
        <v>0</v>
      </c>
      <c r="I111" s="16">
        <v>0</v>
      </c>
      <c r="J111" s="16">
        <v>0</v>
      </c>
      <c r="K111" s="17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7">
        <v>0</v>
      </c>
      <c r="R111" s="16">
        <v>0</v>
      </c>
      <c r="S111" s="17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8">
        <f t="shared" si="10"/>
        <v>64800</v>
      </c>
    </row>
    <row r="112" spans="1:30" s="24" customFormat="1" x14ac:dyDescent="0.2">
      <c r="A112" s="25" t="s">
        <v>55</v>
      </c>
      <c r="B112" s="26" t="s">
        <v>56</v>
      </c>
      <c r="C112" s="15">
        <v>0</v>
      </c>
      <c r="D112" s="16">
        <v>0</v>
      </c>
      <c r="E112" s="17">
        <v>0</v>
      </c>
      <c r="F112" s="16">
        <v>0</v>
      </c>
      <c r="G112" s="17">
        <v>14860</v>
      </c>
      <c r="H112" s="17">
        <v>0</v>
      </c>
      <c r="I112" s="16">
        <v>0</v>
      </c>
      <c r="J112" s="16">
        <v>0</v>
      </c>
      <c r="K112" s="17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7">
        <v>0</v>
      </c>
      <c r="R112" s="16">
        <v>0</v>
      </c>
      <c r="S112" s="17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8">
        <f t="shared" si="10"/>
        <v>14860</v>
      </c>
    </row>
    <row r="113" spans="1:30" s="24" customFormat="1" ht="25.5" x14ac:dyDescent="0.2">
      <c r="A113" s="25" t="s">
        <v>57</v>
      </c>
      <c r="B113" s="26" t="s">
        <v>58</v>
      </c>
      <c r="C113" s="15">
        <v>0</v>
      </c>
      <c r="D113" s="16">
        <v>0</v>
      </c>
      <c r="E113" s="17">
        <v>0</v>
      </c>
      <c r="F113" s="16">
        <v>0</v>
      </c>
      <c r="G113" s="17">
        <v>2489409</v>
      </c>
      <c r="H113" s="17">
        <v>0</v>
      </c>
      <c r="I113" s="16">
        <v>0</v>
      </c>
      <c r="J113" s="16">
        <v>0</v>
      </c>
      <c r="K113" s="17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7">
        <v>0</v>
      </c>
      <c r="R113" s="16">
        <v>0</v>
      </c>
      <c r="S113" s="17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8">
        <f t="shared" si="10"/>
        <v>2489409</v>
      </c>
    </row>
    <row r="114" spans="1:30" s="24" customFormat="1" x14ac:dyDescent="0.2">
      <c r="A114" s="25" t="s">
        <v>59</v>
      </c>
      <c r="B114" s="26" t="s">
        <v>60</v>
      </c>
      <c r="C114" s="15">
        <v>0</v>
      </c>
      <c r="D114" s="16">
        <v>0</v>
      </c>
      <c r="E114" s="17">
        <v>0</v>
      </c>
      <c r="F114" s="16">
        <v>0</v>
      </c>
      <c r="G114" s="17">
        <v>2707482</v>
      </c>
      <c r="H114" s="17">
        <v>0</v>
      </c>
      <c r="I114" s="16">
        <v>0</v>
      </c>
      <c r="J114" s="16">
        <v>0</v>
      </c>
      <c r="K114" s="17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7">
        <v>0</v>
      </c>
      <c r="R114" s="16">
        <v>0</v>
      </c>
      <c r="S114" s="17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8">
        <f t="shared" si="10"/>
        <v>2707482</v>
      </c>
    </row>
    <row r="115" spans="1:30" s="24" customFormat="1" x14ac:dyDescent="0.2">
      <c r="A115" s="25" t="s">
        <v>61</v>
      </c>
      <c r="B115" s="26" t="s">
        <v>62</v>
      </c>
      <c r="C115" s="15">
        <v>0</v>
      </c>
      <c r="D115" s="16">
        <v>0</v>
      </c>
      <c r="E115" s="17">
        <v>0</v>
      </c>
      <c r="F115" s="16">
        <v>0</v>
      </c>
      <c r="G115" s="17">
        <v>0</v>
      </c>
      <c r="H115" s="17">
        <v>0</v>
      </c>
      <c r="I115" s="16">
        <v>0</v>
      </c>
      <c r="J115" s="16">
        <v>0</v>
      </c>
      <c r="K115" s="17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7">
        <v>0</v>
      </c>
      <c r="R115" s="16">
        <v>0</v>
      </c>
      <c r="S115" s="17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8">
        <f t="shared" si="10"/>
        <v>0</v>
      </c>
    </row>
    <row r="116" spans="1:30" s="24" customFormat="1" x14ac:dyDescent="0.2">
      <c r="A116" s="25" t="s">
        <v>63</v>
      </c>
      <c r="B116" s="26" t="s">
        <v>64</v>
      </c>
      <c r="C116" s="15">
        <v>0</v>
      </c>
      <c r="D116" s="16">
        <v>0</v>
      </c>
      <c r="E116" s="17">
        <v>0</v>
      </c>
      <c r="F116" s="16">
        <v>0</v>
      </c>
      <c r="G116" s="17">
        <v>84000</v>
      </c>
      <c r="H116" s="17">
        <v>0</v>
      </c>
      <c r="I116" s="16">
        <v>0</v>
      </c>
      <c r="J116" s="16">
        <v>0</v>
      </c>
      <c r="K116" s="17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7">
        <v>0</v>
      </c>
      <c r="R116" s="16">
        <v>0</v>
      </c>
      <c r="S116" s="17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8">
        <f t="shared" si="10"/>
        <v>84000</v>
      </c>
    </row>
    <row r="117" spans="1:30" s="24" customFormat="1" x14ac:dyDescent="0.2">
      <c r="A117" s="40" t="s">
        <v>83</v>
      </c>
      <c r="B117" s="28"/>
      <c r="C117" s="29">
        <f t="shared" ref="C117:AD117" si="16">SUM(C111:C116)</f>
        <v>0</v>
      </c>
      <c r="D117" s="30">
        <f t="shared" si="16"/>
        <v>0</v>
      </c>
      <c r="E117" s="31">
        <f t="shared" si="16"/>
        <v>0</v>
      </c>
      <c r="F117" s="30">
        <f t="shared" si="16"/>
        <v>0</v>
      </c>
      <c r="G117" s="31">
        <f t="shared" si="16"/>
        <v>5360551</v>
      </c>
      <c r="H117" s="31">
        <f t="shared" si="16"/>
        <v>0</v>
      </c>
      <c r="I117" s="30">
        <f t="shared" si="16"/>
        <v>0</v>
      </c>
      <c r="J117" s="30">
        <f t="shared" si="16"/>
        <v>0</v>
      </c>
      <c r="K117" s="31">
        <f t="shared" si="16"/>
        <v>0</v>
      </c>
      <c r="L117" s="30">
        <f t="shared" si="16"/>
        <v>0</v>
      </c>
      <c r="M117" s="30">
        <f t="shared" si="16"/>
        <v>0</v>
      </c>
      <c r="N117" s="30">
        <f t="shared" si="16"/>
        <v>0</v>
      </c>
      <c r="O117" s="30">
        <f t="shared" si="16"/>
        <v>0</v>
      </c>
      <c r="P117" s="30">
        <f t="shared" si="16"/>
        <v>0</v>
      </c>
      <c r="Q117" s="31">
        <f t="shared" si="16"/>
        <v>0</v>
      </c>
      <c r="R117" s="30">
        <f t="shared" si="16"/>
        <v>0</v>
      </c>
      <c r="S117" s="31">
        <f t="shared" si="16"/>
        <v>0</v>
      </c>
      <c r="T117" s="30">
        <f t="shared" si="16"/>
        <v>0</v>
      </c>
      <c r="U117" s="30">
        <f t="shared" si="16"/>
        <v>0</v>
      </c>
      <c r="V117" s="30">
        <f t="shared" si="16"/>
        <v>0</v>
      </c>
      <c r="W117" s="30">
        <f t="shared" si="16"/>
        <v>0</v>
      </c>
      <c r="X117" s="30">
        <f t="shared" si="16"/>
        <v>0</v>
      </c>
      <c r="Y117" s="30">
        <f t="shared" si="16"/>
        <v>0</v>
      </c>
      <c r="Z117" s="30">
        <f t="shared" si="16"/>
        <v>0</v>
      </c>
      <c r="AA117" s="30">
        <f t="shared" si="16"/>
        <v>0</v>
      </c>
      <c r="AB117" s="30">
        <f t="shared" si="16"/>
        <v>0</v>
      </c>
      <c r="AC117" s="30">
        <f t="shared" si="16"/>
        <v>0</v>
      </c>
      <c r="AD117" s="32">
        <f t="shared" si="16"/>
        <v>5360551</v>
      </c>
    </row>
    <row r="118" spans="1:30" s="24" customFormat="1" x14ac:dyDescent="0.2">
      <c r="A118" s="13" t="s">
        <v>85</v>
      </c>
      <c r="B118" s="2"/>
      <c r="C118" s="33"/>
      <c r="D118" s="34"/>
      <c r="E118" s="35"/>
      <c r="F118" s="34"/>
      <c r="G118" s="35"/>
      <c r="H118" s="35"/>
      <c r="I118" s="34"/>
      <c r="J118" s="34"/>
      <c r="K118" s="35"/>
      <c r="L118" s="34"/>
      <c r="M118" s="34"/>
      <c r="N118" s="34"/>
      <c r="O118" s="34"/>
      <c r="P118" s="34"/>
      <c r="Q118" s="35"/>
      <c r="R118" s="34"/>
      <c r="S118" s="35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18"/>
    </row>
    <row r="119" spans="1:30" s="24" customFormat="1" x14ac:dyDescent="0.2">
      <c r="A119" s="25" t="s">
        <v>53</v>
      </c>
      <c r="B119" s="26" t="s">
        <v>54</v>
      </c>
      <c r="C119" s="15">
        <v>0</v>
      </c>
      <c r="D119" s="16">
        <v>0</v>
      </c>
      <c r="E119" s="17">
        <v>0</v>
      </c>
      <c r="F119" s="16">
        <v>0</v>
      </c>
      <c r="G119" s="17">
        <v>0</v>
      </c>
      <c r="H119" s="17">
        <v>0</v>
      </c>
      <c r="I119" s="16">
        <v>0</v>
      </c>
      <c r="J119" s="16">
        <v>0</v>
      </c>
      <c r="K119" s="17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7">
        <v>0</v>
      </c>
      <c r="R119" s="16">
        <v>0</v>
      </c>
      <c r="S119" s="17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8">
        <f t="shared" si="10"/>
        <v>0</v>
      </c>
    </row>
    <row r="120" spans="1:30" s="24" customFormat="1" x14ac:dyDescent="0.2">
      <c r="A120" s="25" t="s">
        <v>55</v>
      </c>
      <c r="B120" s="26" t="s">
        <v>56</v>
      </c>
      <c r="C120" s="15">
        <v>0</v>
      </c>
      <c r="D120" s="16">
        <v>0</v>
      </c>
      <c r="E120" s="17">
        <v>0</v>
      </c>
      <c r="F120" s="16">
        <v>0</v>
      </c>
      <c r="G120" s="17">
        <v>0</v>
      </c>
      <c r="H120" s="17">
        <v>0</v>
      </c>
      <c r="I120" s="16">
        <v>0</v>
      </c>
      <c r="J120" s="16">
        <v>0</v>
      </c>
      <c r="K120" s="17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7">
        <v>0</v>
      </c>
      <c r="R120" s="16">
        <v>0</v>
      </c>
      <c r="S120" s="17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8">
        <f t="shared" si="10"/>
        <v>0</v>
      </c>
    </row>
    <row r="121" spans="1:30" s="24" customFormat="1" ht="25.5" x14ac:dyDescent="0.2">
      <c r="A121" s="25" t="s">
        <v>57</v>
      </c>
      <c r="B121" s="26" t="s">
        <v>58</v>
      </c>
      <c r="C121" s="15">
        <v>0</v>
      </c>
      <c r="D121" s="16">
        <v>0</v>
      </c>
      <c r="E121" s="17">
        <v>0</v>
      </c>
      <c r="F121" s="16">
        <v>0</v>
      </c>
      <c r="G121" s="17">
        <v>0</v>
      </c>
      <c r="H121" s="17">
        <v>0</v>
      </c>
      <c r="I121" s="16">
        <v>0</v>
      </c>
      <c r="J121" s="16">
        <v>0</v>
      </c>
      <c r="K121" s="17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7">
        <v>0</v>
      </c>
      <c r="R121" s="16">
        <v>0</v>
      </c>
      <c r="S121" s="17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8">
        <f t="shared" si="10"/>
        <v>0</v>
      </c>
    </row>
    <row r="122" spans="1:30" s="24" customFormat="1" x14ac:dyDescent="0.2">
      <c r="A122" s="25" t="s">
        <v>59</v>
      </c>
      <c r="B122" s="26" t="s">
        <v>60</v>
      </c>
      <c r="C122" s="15">
        <v>0</v>
      </c>
      <c r="D122" s="16">
        <v>0</v>
      </c>
      <c r="E122" s="17">
        <v>0</v>
      </c>
      <c r="F122" s="16">
        <v>0</v>
      </c>
      <c r="G122" s="17">
        <v>0</v>
      </c>
      <c r="H122" s="17">
        <v>0</v>
      </c>
      <c r="I122" s="16">
        <v>0</v>
      </c>
      <c r="J122" s="16">
        <v>0</v>
      </c>
      <c r="K122" s="17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7">
        <v>0</v>
      </c>
      <c r="R122" s="16">
        <v>0</v>
      </c>
      <c r="S122" s="17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8">
        <f t="shared" si="10"/>
        <v>0</v>
      </c>
    </row>
    <row r="123" spans="1:30" s="24" customFormat="1" x14ac:dyDescent="0.2">
      <c r="A123" s="25" t="s">
        <v>61</v>
      </c>
      <c r="B123" s="26" t="s">
        <v>62</v>
      </c>
      <c r="C123" s="15">
        <v>0</v>
      </c>
      <c r="D123" s="16">
        <v>0</v>
      </c>
      <c r="E123" s="17">
        <v>0</v>
      </c>
      <c r="F123" s="16">
        <v>0</v>
      </c>
      <c r="G123" s="17">
        <v>0</v>
      </c>
      <c r="H123" s="17">
        <v>0</v>
      </c>
      <c r="I123" s="16">
        <v>0</v>
      </c>
      <c r="J123" s="16">
        <v>0</v>
      </c>
      <c r="K123" s="17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7">
        <v>0</v>
      </c>
      <c r="R123" s="16">
        <v>0</v>
      </c>
      <c r="S123" s="17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8">
        <f t="shared" si="10"/>
        <v>0</v>
      </c>
    </row>
    <row r="124" spans="1:30" s="24" customFormat="1" x14ac:dyDescent="0.2">
      <c r="A124" s="25" t="s">
        <v>63</v>
      </c>
      <c r="B124" s="26" t="s">
        <v>64</v>
      </c>
      <c r="C124" s="15">
        <v>0</v>
      </c>
      <c r="D124" s="16">
        <v>0</v>
      </c>
      <c r="E124" s="17">
        <v>0</v>
      </c>
      <c r="F124" s="16">
        <v>0</v>
      </c>
      <c r="G124" s="17">
        <v>0</v>
      </c>
      <c r="H124" s="17">
        <v>0</v>
      </c>
      <c r="I124" s="16">
        <v>0</v>
      </c>
      <c r="J124" s="16">
        <v>0</v>
      </c>
      <c r="K124" s="17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7">
        <v>0</v>
      </c>
      <c r="R124" s="16">
        <v>0</v>
      </c>
      <c r="S124" s="17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8">
        <f t="shared" si="10"/>
        <v>0</v>
      </c>
    </row>
    <row r="125" spans="1:30" s="24" customFormat="1" x14ac:dyDescent="0.2">
      <c r="A125" s="40" t="s">
        <v>86</v>
      </c>
      <c r="B125" s="28"/>
      <c r="C125" s="29">
        <f t="shared" ref="C125:AD125" si="17">SUM(C119:C124)</f>
        <v>0</v>
      </c>
      <c r="D125" s="30">
        <f t="shared" si="17"/>
        <v>0</v>
      </c>
      <c r="E125" s="31">
        <f t="shared" si="17"/>
        <v>0</v>
      </c>
      <c r="F125" s="30">
        <f t="shared" si="17"/>
        <v>0</v>
      </c>
      <c r="G125" s="31">
        <f t="shared" si="17"/>
        <v>0</v>
      </c>
      <c r="H125" s="31">
        <f t="shared" si="17"/>
        <v>0</v>
      </c>
      <c r="I125" s="30">
        <f t="shared" si="17"/>
        <v>0</v>
      </c>
      <c r="J125" s="30">
        <f t="shared" si="17"/>
        <v>0</v>
      </c>
      <c r="K125" s="31">
        <f t="shared" si="17"/>
        <v>0</v>
      </c>
      <c r="L125" s="30">
        <f t="shared" si="17"/>
        <v>0</v>
      </c>
      <c r="M125" s="30">
        <f t="shared" si="17"/>
        <v>0</v>
      </c>
      <c r="N125" s="30">
        <f t="shared" si="17"/>
        <v>0</v>
      </c>
      <c r="O125" s="30">
        <f t="shared" si="17"/>
        <v>0</v>
      </c>
      <c r="P125" s="30">
        <f t="shared" si="17"/>
        <v>0</v>
      </c>
      <c r="Q125" s="31">
        <f t="shared" si="17"/>
        <v>0</v>
      </c>
      <c r="R125" s="30">
        <f t="shared" si="17"/>
        <v>0</v>
      </c>
      <c r="S125" s="31">
        <f t="shared" si="17"/>
        <v>0</v>
      </c>
      <c r="T125" s="30">
        <f t="shared" si="17"/>
        <v>0</v>
      </c>
      <c r="U125" s="30">
        <f t="shared" si="17"/>
        <v>0</v>
      </c>
      <c r="V125" s="30">
        <f t="shared" si="17"/>
        <v>0</v>
      </c>
      <c r="W125" s="30">
        <f t="shared" si="17"/>
        <v>0</v>
      </c>
      <c r="X125" s="30">
        <f t="shared" si="17"/>
        <v>0</v>
      </c>
      <c r="Y125" s="30">
        <f t="shared" si="17"/>
        <v>0</v>
      </c>
      <c r="Z125" s="30">
        <f t="shared" si="17"/>
        <v>0</v>
      </c>
      <c r="AA125" s="30">
        <f t="shared" si="17"/>
        <v>0</v>
      </c>
      <c r="AB125" s="30">
        <f t="shared" si="17"/>
        <v>0</v>
      </c>
      <c r="AC125" s="30">
        <f t="shared" si="17"/>
        <v>0</v>
      </c>
      <c r="AD125" s="32">
        <f t="shared" si="17"/>
        <v>0</v>
      </c>
    </row>
    <row r="126" spans="1:30" s="24" customFormat="1" ht="1.9" customHeight="1" x14ac:dyDescent="0.2">
      <c r="A126" s="13"/>
      <c r="B126" s="2"/>
      <c r="C126" s="33"/>
      <c r="D126" s="34"/>
      <c r="E126" s="35"/>
      <c r="F126" s="34"/>
      <c r="G126" s="35"/>
      <c r="H126" s="35"/>
      <c r="I126" s="34"/>
      <c r="J126" s="34"/>
      <c r="K126" s="35"/>
      <c r="L126" s="34"/>
      <c r="M126" s="34"/>
      <c r="N126" s="34"/>
      <c r="O126" s="34"/>
      <c r="P126" s="34"/>
      <c r="Q126" s="35"/>
      <c r="R126" s="34"/>
      <c r="S126" s="35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18"/>
    </row>
    <row r="127" spans="1:30" s="24" customFormat="1" x14ac:dyDescent="0.2">
      <c r="A127" s="13" t="s">
        <v>87</v>
      </c>
      <c r="B127" s="2"/>
      <c r="C127" s="33"/>
      <c r="D127" s="34"/>
      <c r="E127" s="35"/>
      <c r="F127" s="34"/>
      <c r="G127" s="35"/>
      <c r="H127" s="35"/>
      <c r="I127" s="34"/>
      <c r="J127" s="34"/>
      <c r="K127" s="35"/>
      <c r="L127" s="34"/>
      <c r="M127" s="34"/>
      <c r="N127" s="34"/>
      <c r="O127" s="34"/>
      <c r="P127" s="34"/>
      <c r="Q127" s="35"/>
      <c r="R127" s="34"/>
      <c r="S127" s="35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18"/>
    </row>
    <row r="128" spans="1:30" s="24" customFormat="1" x14ac:dyDescent="0.2">
      <c r="A128" s="25" t="s">
        <v>53</v>
      </c>
      <c r="B128" s="26" t="s">
        <v>54</v>
      </c>
      <c r="C128" s="15">
        <v>0</v>
      </c>
      <c r="D128" s="16">
        <v>0</v>
      </c>
      <c r="E128" s="17">
        <v>0</v>
      </c>
      <c r="F128" s="16">
        <v>0</v>
      </c>
      <c r="G128" s="17">
        <v>0</v>
      </c>
      <c r="H128" s="17">
        <v>0</v>
      </c>
      <c r="I128" s="16">
        <v>0</v>
      </c>
      <c r="J128" s="16">
        <v>0</v>
      </c>
      <c r="K128" s="17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7">
        <v>0</v>
      </c>
      <c r="R128" s="16">
        <v>0</v>
      </c>
      <c r="S128" s="17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8">
        <f t="shared" si="10"/>
        <v>0</v>
      </c>
    </row>
    <row r="129" spans="1:30" s="24" customFormat="1" x14ac:dyDescent="0.2">
      <c r="A129" s="25" t="s">
        <v>55</v>
      </c>
      <c r="B129" s="26" t="s">
        <v>56</v>
      </c>
      <c r="C129" s="15">
        <v>0</v>
      </c>
      <c r="D129" s="16">
        <v>0</v>
      </c>
      <c r="E129" s="17">
        <v>0</v>
      </c>
      <c r="F129" s="16">
        <v>0</v>
      </c>
      <c r="G129" s="17">
        <v>0</v>
      </c>
      <c r="H129" s="17">
        <v>0</v>
      </c>
      <c r="I129" s="16">
        <v>0</v>
      </c>
      <c r="J129" s="16">
        <v>0</v>
      </c>
      <c r="K129" s="17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7">
        <v>0</v>
      </c>
      <c r="R129" s="16">
        <v>0</v>
      </c>
      <c r="S129" s="17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8">
        <f t="shared" si="10"/>
        <v>0</v>
      </c>
    </row>
    <row r="130" spans="1:30" s="24" customFormat="1" ht="25.5" x14ac:dyDescent="0.2">
      <c r="A130" s="25" t="s">
        <v>57</v>
      </c>
      <c r="B130" s="26" t="s">
        <v>58</v>
      </c>
      <c r="C130" s="15">
        <v>0</v>
      </c>
      <c r="D130" s="16">
        <v>0</v>
      </c>
      <c r="E130" s="17">
        <v>0</v>
      </c>
      <c r="F130" s="16">
        <v>0</v>
      </c>
      <c r="G130" s="17">
        <v>0</v>
      </c>
      <c r="H130" s="17">
        <v>4375</v>
      </c>
      <c r="I130" s="16">
        <v>0</v>
      </c>
      <c r="J130" s="16">
        <v>0</v>
      </c>
      <c r="K130" s="17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7">
        <v>0</v>
      </c>
      <c r="R130" s="16">
        <v>0</v>
      </c>
      <c r="S130" s="17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8">
        <f t="shared" si="10"/>
        <v>4375</v>
      </c>
    </row>
    <row r="131" spans="1:30" s="24" customFormat="1" x14ac:dyDescent="0.2">
      <c r="A131" s="25" t="s">
        <v>59</v>
      </c>
      <c r="B131" s="26" t="s">
        <v>60</v>
      </c>
      <c r="C131" s="15">
        <v>0</v>
      </c>
      <c r="D131" s="16">
        <v>0</v>
      </c>
      <c r="E131" s="17">
        <v>0</v>
      </c>
      <c r="F131" s="16">
        <v>0</v>
      </c>
      <c r="G131" s="17">
        <v>0</v>
      </c>
      <c r="H131" s="17">
        <v>14582</v>
      </c>
      <c r="I131" s="16">
        <v>0</v>
      </c>
      <c r="J131" s="16">
        <v>0</v>
      </c>
      <c r="K131" s="17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7">
        <v>0</v>
      </c>
      <c r="R131" s="16">
        <v>0</v>
      </c>
      <c r="S131" s="17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8">
        <f t="shared" si="10"/>
        <v>14582</v>
      </c>
    </row>
    <row r="132" spans="1:30" s="24" customFormat="1" x14ac:dyDescent="0.2">
      <c r="A132" s="25" t="s">
        <v>61</v>
      </c>
      <c r="B132" s="26" t="s">
        <v>62</v>
      </c>
      <c r="C132" s="15">
        <v>0</v>
      </c>
      <c r="D132" s="16">
        <v>0</v>
      </c>
      <c r="E132" s="17">
        <v>0</v>
      </c>
      <c r="F132" s="16">
        <v>0</v>
      </c>
      <c r="G132" s="17">
        <v>0</v>
      </c>
      <c r="H132" s="17">
        <v>0</v>
      </c>
      <c r="I132" s="16">
        <v>0</v>
      </c>
      <c r="J132" s="16">
        <v>0</v>
      </c>
      <c r="K132" s="17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7">
        <v>0</v>
      </c>
      <c r="R132" s="16">
        <v>0</v>
      </c>
      <c r="S132" s="17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8">
        <f t="shared" ref="AD132:AD194" si="18">SUM(C132:AC132)</f>
        <v>0</v>
      </c>
    </row>
    <row r="133" spans="1:30" s="24" customFormat="1" x14ac:dyDescent="0.2">
      <c r="A133" s="25" t="s">
        <v>63</v>
      </c>
      <c r="B133" s="26" t="s">
        <v>64</v>
      </c>
      <c r="C133" s="15">
        <v>0</v>
      </c>
      <c r="D133" s="16">
        <v>0</v>
      </c>
      <c r="E133" s="17">
        <v>0</v>
      </c>
      <c r="F133" s="16">
        <v>0</v>
      </c>
      <c r="G133" s="17">
        <v>0</v>
      </c>
      <c r="H133" s="17">
        <v>6000</v>
      </c>
      <c r="I133" s="16">
        <v>0</v>
      </c>
      <c r="J133" s="16">
        <v>0</v>
      </c>
      <c r="K133" s="17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7">
        <v>0</v>
      </c>
      <c r="R133" s="16">
        <v>0</v>
      </c>
      <c r="S133" s="17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8">
        <f t="shared" si="18"/>
        <v>6000</v>
      </c>
    </row>
    <row r="134" spans="1:30" s="24" customFormat="1" x14ac:dyDescent="0.2">
      <c r="A134" s="40" t="s">
        <v>88</v>
      </c>
      <c r="B134" s="28"/>
      <c r="C134" s="29">
        <f t="shared" ref="C134:AD134" si="19">SUM(C128:C133)</f>
        <v>0</v>
      </c>
      <c r="D134" s="30">
        <f t="shared" si="19"/>
        <v>0</v>
      </c>
      <c r="E134" s="31">
        <f t="shared" si="19"/>
        <v>0</v>
      </c>
      <c r="F134" s="30">
        <f t="shared" si="19"/>
        <v>0</v>
      </c>
      <c r="G134" s="31">
        <f t="shared" si="19"/>
        <v>0</v>
      </c>
      <c r="H134" s="31">
        <f t="shared" si="19"/>
        <v>24957</v>
      </c>
      <c r="I134" s="30">
        <f t="shared" si="19"/>
        <v>0</v>
      </c>
      <c r="J134" s="30">
        <f t="shared" si="19"/>
        <v>0</v>
      </c>
      <c r="K134" s="31">
        <f t="shared" si="19"/>
        <v>0</v>
      </c>
      <c r="L134" s="30">
        <f t="shared" si="19"/>
        <v>0</v>
      </c>
      <c r="M134" s="30">
        <f t="shared" si="19"/>
        <v>0</v>
      </c>
      <c r="N134" s="30">
        <f t="shared" si="19"/>
        <v>0</v>
      </c>
      <c r="O134" s="30">
        <f t="shared" si="19"/>
        <v>0</v>
      </c>
      <c r="P134" s="30">
        <f t="shared" si="19"/>
        <v>0</v>
      </c>
      <c r="Q134" s="31">
        <f t="shared" si="19"/>
        <v>0</v>
      </c>
      <c r="R134" s="30">
        <f t="shared" si="19"/>
        <v>0</v>
      </c>
      <c r="S134" s="31">
        <f t="shared" si="19"/>
        <v>0</v>
      </c>
      <c r="T134" s="30">
        <f t="shared" si="19"/>
        <v>0</v>
      </c>
      <c r="U134" s="30">
        <f t="shared" si="19"/>
        <v>0</v>
      </c>
      <c r="V134" s="30">
        <f t="shared" si="19"/>
        <v>0</v>
      </c>
      <c r="W134" s="30">
        <f t="shared" si="19"/>
        <v>0</v>
      </c>
      <c r="X134" s="30">
        <f t="shared" si="19"/>
        <v>0</v>
      </c>
      <c r="Y134" s="30">
        <f t="shared" si="19"/>
        <v>0</v>
      </c>
      <c r="Z134" s="30">
        <f t="shared" si="19"/>
        <v>0</v>
      </c>
      <c r="AA134" s="30">
        <f t="shared" si="19"/>
        <v>0</v>
      </c>
      <c r="AB134" s="30">
        <f t="shared" si="19"/>
        <v>0</v>
      </c>
      <c r="AC134" s="30">
        <f t="shared" si="19"/>
        <v>0</v>
      </c>
      <c r="AD134" s="32">
        <f t="shared" si="19"/>
        <v>24957</v>
      </c>
    </row>
    <row r="135" spans="1:30" s="24" customFormat="1" ht="1.9" customHeight="1" x14ac:dyDescent="0.2">
      <c r="A135" s="13"/>
      <c r="B135" s="2"/>
      <c r="C135" s="33"/>
      <c r="D135" s="34"/>
      <c r="E135" s="35"/>
      <c r="F135" s="34"/>
      <c r="G135" s="35"/>
      <c r="H135" s="35"/>
      <c r="I135" s="34"/>
      <c r="J135" s="34"/>
      <c r="K135" s="35"/>
      <c r="L135" s="34"/>
      <c r="M135" s="34"/>
      <c r="N135" s="34"/>
      <c r="O135" s="34"/>
      <c r="P135" s="34"/>
      <c r="Q135" s="35"/>
      <c r="R135" s="34"/>
      <c r="S135" s="35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18"/>
    </row>
    <row r="136" spans="1:30" s="24" customFormat="1" x14ac:dyDescent="0.2">
      <c r="A136" s="13" t="s">
        <v>89</v>
      </c>
      <c r="B136" s="2"/>
      <c r="C136" s="33"/>
      <c r="D136" s="34"/>
      <c r="E136" s="35"/>
      <c r="F136" s="34"/>
      <c r="G136" s="35"/>
      <c r="H136" s="35"/>
      <c r="I136" s="34"/>
      <c r="J136" s="34"/>
      <c r="K136" s="35"/>
      <c r="L136" s="34"/>
      <c r="M136" s="34"/>
      <c r="N136" s="34"/>
      <c r="O136" s="34"/>
      <c r="P136" s="34"/>
      <c r="Q136" s="35"/>
      <c r="R136" s="34"/>
      <c r="S136" s="35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18"/>
    </row>
    <row r="137" spans="1:30" s="24" customFormat="1" x14ac:dyDescent="0.2">
      <c r="A137" s="25" t="s">
        <v>53</v>
      </c>
      <c r="B137" s="26" t="s">
        <v>54</v>
      </c>
      <c r="C137" s="15">
        <v>0</v>
      </c>
      <c r="D137" s="16">
        <v>0</v>
      </c>
      <c r="E137" s="17">
        <v>0</v>
      </c>
      <c r="F137" s="16">
        <v>0</v>
      </c>
      <c r="G137" s="17">
        <v>0</v>
      </c>
      <c r="H137" s="17">
        <v>0</v>
      </c>
      <c r="I137" s="16">
        <v>0</v>
      </c>
      <c r="J137" s="16">
        <v>0</v>
      </c>
      <c r="K137" s="17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7">
        <v>0</v>
      </c>
      <c r="R137" s="16">
        <v>0</v>
      </c>
      <c r="S137" s="17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8">
        <f t="shared" si="18"/>
        <v>0</v>
      </c>
    </row>
    <row r="138" spans="1:30" s="24" customFormat="1" x14ac:dyDescent="0.2">
      <c r="A138" s="25" t="s">
        <v>55</v>
      </c>
      <c r="B138" s="26" t="s">
        <v>56</v>
      </c>
      <c r="C138" s="15">
        <v>0</v>
      </c>
      <c r="D138" s="16">
        <v>0</v>
      </c>
      <c r="E138" s="17">
        <v>0</v>
      </c>
      <c r="F138" s="16">
        <v>0</v>
      </c>
      <c r="G138" s="17">
        <v>0</v>
      </c>
      <c r="H138" s="17">
        <v>0</v>
      </c>
      <c r="I138" s="16">
        <v>0</v>
      </c>
      <c r="J138" s="16">
        <v>0</v>
      </c>
      <c r="K138" s="17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7">
        <v>0</v>
      </c>
      <c r="R138" s="16">
        <v>0</v>
      </c>
      <c r="S138" s="17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8">
        <f t="shared" si="18"/>
        <v>0</v>
      </c>
    </row>
    <row r="139" spans="1:30" s="24" customFormat="1" ht="25.5" x14ac:dyDescent="0.2">
      <c r="A139" s="25" t="s">
        <v>57</v>
      </c>
      <c r="B139" s="26" t="s">
        <v>58</v>
      </c>
      <c r="C139" s="15">
        <v>0</v>
      </c>
      <c r="D139" s="16">
        <v>0</v>
      </c>
      <c r="E139" s="17">
        <v>0</v>
      </c>
      <c r="F139" s="16">
        <v>0</v>
      </c>
      <c r="G139" s="17">
        <v>0</v>
      </c>
      <c r="H139" s="17">
        <v>0</v>
      </c>
      <c r="I139" s="16">
        <v>0</v>
      </c>
      <c r="J139" s="16">
        <v>0</v>
      </c>
      <c r="K139" s="17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7">
        <v>0</v>
      </c>
      <c r="R139" s="16">
        <v>0</v>
      </c>
      <c r="S139" s="17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8">
        <f t="shared" si="18"/>
        <v>0</v>
      </c>
    </row>
    <row r="140" spans="1:30" s="24" customFormat="1" x14ac:dyDescent="0.2">
      <c r="A140" s="25" t="s">
        <v>59</v>
      </c>
      <c r="B140" s="26" t="s">
        <v>60</v>
      </c>
      <c r="C140" s="15">
        <v>0</v>
      </c>
      <c r="D140" s="16">
        <v>0</v>
      </c>
      <c r="E140" s="17">
        <v>0</v>
      </c>
      <c r="F140" s="16">
        <v>0</v>
      </c>
      <c r="G140" s="17">
        <v>0</v>
      </c>
      <c r="H140" s="17">
        <v>0</v>
      </c>
      <c r="I140" s="16">
        <v>0</v>
      </c>
      <c r="J140" s="16">
        <v>0</v>
      </c>
      <c r="K140" s="17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7">
        <v>0</v>
      </c>
      <c r="R140" s="16">
        <v>0</v>
      </c>
      <c r="S140" s="17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8">
        <f t="shared" si="18"/>
        <v>0</v>
      </c>
    </row>
    <row r="141" spans="1:30" s="24" customFormat="1" x14ac:dyDescent="0.2">
      <c r="A141" s="25" t="s">
        <v>61</v>
      </c>
      <c r="B141" s="26" t="s">
        <v>62</v>
      </c>
      <c r="C141" s="15">
        <v>0</v>
      </c>
      <c r="D141" s="16">
        <v>0</v>
      </c>
      <c r="E141" s="17">
        <v>0</v>
      </c>
      <c r="F141" s="16">
        <v>0</v>
      </c>
      <c r="G141" s="17">
        <v>0</v>
      </c>
      <c r="H141" s="17">
        <v>0</v>
      </c>
      <c r="I141" s="16">
        <v>0</v>
      </c>
      <c r="J141" s="16">
        <v>0</v>
      </c>
      <c r="K141" s="17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7">
        <v>0</v>
      </c>
      <c r="R141" s="16">
        <v>0</v>
      </c>
      <c r="S141" s="17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8">
        <f t="shared" si="18"/>
        <v>0</v>
      </c>
    </row>
    <row r="142" spans="1:30" s="24" customFormat="1" x14ac:dyDescent="0.2">
      <c r="A142" s="25" t="s">
        <v>63</v>
      </c>
      <c r="B142" s="26" t="s">
        <v>64</v>
      </c>
      <c r="C142" s="15">
        <v>0</v>
      </c>
      <c r="D142" s="16">
        <v>0</v>
      </c>
      <c r="E142" s="17">
        <v>0</v>
      </c>
      <c r="F142" s="16">
        <v>0</v>
      </c>
      <c r="G142" s="17">
        <v>0</v>
      </c>
      <c r="H142" s="17">
        <v>0</v>
      </c>
      <c r="I142" s="16">
        <v>0</v>
      </c>
      <c r="J142" s="16">
        <v>0</v>
      </c>
      <c r="K142" s="17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7">
        <v>0</v>
      </c>
      <c r="R142" s="16">
        <v>0</v>
      </c>
      <c r="S142" s="17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8">
        <f t="shared" si="18"/>
        <v>0</v>
      </c>
    </row>
    <row r="143" spans="1:30" s="24" customFormat="1" x14ac:dyDescent="0.2">
      <c r="A143" s="40" t="s">
        <v>90</v>
      </c>
      <c r="B143" s="28"/>
      <c r="C143" s="29">
        <f t="shared" ref="C143:AD143" si="20">SUM(C137:C142)</f>
        <v>0</v>
      </c>
      <c r="D143" s="30">
        <f t="shared" si="20"/>
        <v>0</v>
      </c>
      <c r="E143" s="31">
        <f t="shared" si="20"/>
        <v>0</v>
      </c>
      <c r="F143" s="30">
        <f t="shared" si="20"/>
        <v>0</v>
      </c>
      <c r="G143" s="31">
        <f t="shared" si="20"/>
        <v>0</v>
      </c>
      <c r="H143" s="31">
        <f t="shared" si="20"/>
        <v>0</v>
      </c>
      <c r="I143" s="30">
        <f t="shared" si="20"/>
        <v>0</v>
      </c>
      <c r="J143" s="30">
        <f t="shared" si="20"/>
        <v>0</v>
      </c>
      <c r="K143" s="31">
        <f t="shared" si="20"/>
        <v>0</v>
      </c>
      <c r="L143" s="30">
        <f t="shared" si="20"/>
        <v>0</v>
      </c>
      <c r="M143" s="30">
        <f t="shared" si="20"/>
        <v>0</v>
      </c>
      <c r="N143" s="30">
        <f t="shared" si="20"/>
        <v>0</v>
      </c>
      <c r="O143" s="30">
        <f t="shared" si="20"/>
        <v>0</v>
      </c>
      <c r="P143" s="30">
        <f t="shared" si="20"/>
        <v>0</v>
      </c>
      <c r="Q143" s="31">
        <f t="shared" si="20"/>
        <v>0</v>
      </c>
      <c r="R143" s="30">
        <f t="shared" si="20"/>
        <v>0</v>
      </c>
      <c r="S143" s="31">
        <f t="shared" si="20"/>
        <v>0</v>
      </c>
      <c r="T143" s="30">
        <f t="shared" si="20"/>
        <v>0</v>
      </c>
      <c r="U143" s="30">
        <f t="shared" si="20"/>
        <v>0</v>
      </c>
      <c r="V143" s="30">
        <f t="shared" si="20"/>
        <v>0</v>
      </c>
      <c r="W143" s="30">
        <f t="shared" si="20"/>
        <v>0</v>
      </c>
      <c r="X143" s="30">
        <f t="shared" si="20"/>
        <v>0</v>
      </c>
      <c r="Y143" s="30">
        <f t="shared" si="20"/>
        <v>0</v>
      </c>
      <c r="Z143" s="30">
        <f t="shared" si="20"/>
        <v>0</v>
      </c>
      <c r="AA143" s="30">
        <f t="shared" si="20"/>
        <v>0</v>
      </c>
      <c r="AB143" s="30">
        <f t="shared" si="20"/>
        <v>0</v>
      </c>
      <c r="AC143" s="30">
        <f t="shared" si="20"/>
        <v>0</v>
      </c>
      <c r="AD143" s="32">
        <f t="shared" si="20"/>
        <v>0</v>
      </c>
    </row>
    <row r="144" spans="1:30" s="24" customFormat="1" ht="1.9" customHeight="1" x14ac:dyDescent="0.2">
      <c r="A144" s="13"/>
      <c r="B144" s="2"/>
      <c r="C144" s="33"/>
      <c r="D144" s="34"/>
      <c r="E144" s="35"/>
      <c r="F144" s="34"/>
      <c r="G144" s="35"/>
      <c r="H144" s="35"/>
      <c r="I144" s="34"/>
      <c r="J144" s="34"/>
      <c r="K144" s="35"/>
      <c r="L144" s="34"/>
      <c r="M144" s="34"/>
      <c r="N144" s="34"/>
      <c r="O144" s="34"/>
      <c r="P144" s="34"/>
      <c r="Q144" s="35"/>
      <c r="R144" s="34"/>
      <c r="S144" s="35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18"/>
    </row>
    <row r="145" spans="1:30" s="24" customFormat="1" x14ac:dyDescent="0.2">
      <c r="A145" s="40" t="s">
        <v>91</v>
      </c>
      <c r="B145" s="28"/>
      <c r="C145" s="29">
        <f t="shared" ref="C145:AD145" si="21">SUM(C134+C125+C117+C108+C99+C90+C81+C73+C64+C55+C46+C37+C143)</f>
        <v>54578081</v>
      </c>
      <c r="D145" s="30">
        <f t="shared" si="21"/>
        <v>0</v>
      </c>
      <c r="E145" s="31">
        <f t="shared" si="21"/>
        <v>2155000</v>
      </c>
      <c r="F145" s="30">
        <f t="shared" si="21"/>
        <v>0</v>
      </c>
      <c r="G145" s="31">
        <f t="shared" si="21"/>
        <v>5360551</v>
      </c>
      <c r="H145" s="31">
        <f t="shared" si="21"/>
        <v>774149</v>
      </c>
      <c r="I145" s="30">
        <f t="shared" si="21"/>
        <v>0</v>
      </c>
      <c r="J145" s="30">
        <f t="shared" si="21"/>
        <v>0</v>
      </c>
      <c r="K145" s="31">
        <f t="shared" si="21"/>
        <v>0</v>
      </c>
      <c r="L145" s="30">
        <f t="shared" si="21"/>
        <v>0</v>
      </c>
      <c r="M145" s="30">
        <f t="shared" si="21"/>
        <v>0</v>
      </c>
      <c r="N145" s="30">
        <f t="shared" si="21"/>
        <v>0</v>
      </c>
      <c r="O145" s="30">
        <f t="shared" si="21"/>
        <v>0</v>
      </c>
      <c r="P145" s="30">
        <f t="shared" si="21"/>
        <v>0</v>
      </c>
      <c r="Q145" s="31">
        <f t="shared" si="21"/>
        <v>236237</v>
      </c>
      <c r="R145" s="30">
        <f t="shared" si="21"/>
        <v>0</v>
      </c>
      <c r="S145" s="31">
        <f t="shared" si="21"/>
        <v>1381324</v>
      </c>
      <c r="T145" s="30">
        <f t="shared" si="21"/>
        <v>0</v>
      </c>
      <c r="U145" s="30">
        <f t="shared" si="21"/>
        <v>0</v>
      </c>
      <c r="V145" s="30">
        <f t="shared" si="21"/>
        <v>0</v>
      </c>
      <c r="W145" s="30">
        <f t="shared" si="21"/>
        <v>0</v>
      </c>
      <c r="X145" s="30">
        <f t="shared" si="21"/>
        <v>0</v>
      </c>
      <c r="Y145" s="30">
        <f t="shared" si="21"/>
        <v>0</v>
      </c>
      <c r="Z145" s="30">
        <f t="shared" si="21"/>
        <v>0</v>
      </c>
      <c r="AA145" s="30">
        <f t="shared" si="21"/>
        <v>0</v>
      </c>
      <c r="AB145" s="30">
        <f t="shared" si="21"/>
        <v>0</v>
      </c>
      <c r="AC145" s="30">
        <f t="shared" si="21"/>
        <v>0</v>
      </c>
      <c r="AD145" s="32">
        <f t="shared" si="21"/>
        <v>64485342</v>
      </c>
    </row>
    <row r="146" spans="1:30" s="24" customFormat="1" ht="1.9" customHeight="1" x14ac:dyDescent="0.2">
      <c r="A146" s="13"/>
      <c r="B146" s="2"/>
      <c r="C146" s="33"/>
      <c r="D146" s="34"/>
      <c r="E146" s="35"/>
      <c r="F146" s="34"/>
      <c r="G146" s="35"/>
      <c r="H146" s="35"/>
      <c r="I146" s="34"/>
      <c r="J146" s="34"/>
      <c r="K146" s="35"/>
      <c r="L146" s="34"/>
      <c r="M146" s="34"/>
      <c r="N146" s="34"/>
      <c r="O146" s="34"/>
      <c r="P146" s="34"/>
      <c r="Q146" s="35"/>
      <c r="R146" s="34"/>
      <c r="S146" s="35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18"/>
    </row>
    <row r="147" spans="1:30" s="24" customFormat="1" x14ac:dyDescent="0.2">
      <c r="A147" s="13" t="s">
        <v>92</v>
      </c>
      <c r="B147" s="2"/>
      <c r="C147" s="33"/>
      <c r="D147" s="34"/>
      <c r="E147" s="35"/>
      <c r="F147" s="34"/>
      <c r="G147" s="35"/>
      <c r="H147" s="35"/>
      <c r="I147" s="34"/>
      <c r="J147" s="34"/>
      <c r="K147" s="35"/>
      <c r="L147" s="34"/>
      <c r="M147" s="34"/>
      <c r="N147" s="34"/>
      <c r="O147" s="34"/>
      <c r="P147" s="34"/>
      <c r="Q147" s="35"/>
      <c r="R147" s="34"/>
      <c r="S147" s="35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18"/>
    </row>
    <row r="148" spans="1:30" s="24" customFormat="1" x14ac:dyDescent="0.2">
      <c r="A148" s="25" t="s">
        <v>53</v>
      </c>
      <c r="B148" s="26" t="s">
        <v>54</v>
      </c>
      <c r="C148" s="15">
        <v>0</v>
      </c>
      <c r="D148" s="16">
        <v>0</v>
      </c>
      <c r="E148" s="17">
        <v>0</v>
      </c>
      <c r="F148" s="16">
        <v>0</v>
      </c>
      <c r="G148" s="17">
        <v>0</v>
      </c>
      <c r="H148" s="17">
        <v>0</v>
      </c>
      <c r="I148" s="16">
        <v>0</v>
      </c>
      <c r="J148" s="16">
        <v>0</v>
      </c>
      <c r="K148" s="17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7">
        <v>0</v>
      </c>
      <c r="R148" s="16">
        <v>0</v>
      </c>
      <c r="S148" s="17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8">
        <f t="shared" si="18"/>
        <v>0</v>
      </c>
    </row>
    <row r="149" spans="1:30" s="24" customFormat="1" x14ac:dyDescent="0.2">
      <c r="A149" s="25" t="s">
        <v>55</v>
      </c>
      <c r="B149" s="26" t="s">
        <v>56</v>
      </c>
      <c r="C149" s="15">
        <v>0</v>
      </c>
      <c r="D149" s="16">
        <v>0</v>
      </c>
      <c r="E149" s="17">
        <v>0</v>
      </c>
      <c r="F149" s="16">
        <v>0</v>
      </c>
      <c r="G149" s="17">
        <v>0</v>
      </c>
      <c r="H149" s="17">
        <v>0</v>
      </c>
      <c r="I149" s="16">
        <v>0</v>
      </c>
      <c r="J149" s="16">
        <v>0</v>
      </c>
      <c r="K149" s="17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7">
        <v>0</v>
      </c>
      <c r="R149" s="16">
        <v>0</v>
      </c>
      <c r="S149" s="17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8">
        <f t="shared" si="18"/>
        <v>0</v>
      </c>
    </row>
    <row r="150" spans="1:30" s="24" customFormat="1" ht="25.5" x14ac:dyDescent="0.2">
      <c r="A150" s="25" t="s">
        <v>57</v>
      </c>
      <c r="B150" s="26" t="s">
        <v>58</v>
      </c>
      <c r="C150" s="15">
        <v>0</v>
      </c>
      <c r="D150" s="16">
        <v>0</v>
      </c>
      <c r="E150" s="17">
        <v>0</v>
      </c>
      <c r="F150" s="16">
        <v>0</v>
      </c>
      <c r="G150" s="17">
        <v>0</v>
      </c>
      <c r="H150" s="17">
        <v>0</v>
      </c>
      <c r="I150" s="16">
        <v>0</v>
      </c>
      <c r="J150" s="16">
        <v>0</v>
      </c>
      <c r="K150" s="17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7">
        <v>126000</v>
      </c>
      <c r="R150" s="16">
        <v>0</v>
      </c>
      <c r="S150" s="17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8">
        <f t="shared" si="18"/>
        <v>126000</v>
      </c>
    </row>
    <row r="151" spans="1:30" s="24" customFormat="1" x14ac:dyDescent="0.2">
      <c r="A151" s="25" t="s">
        <v>59</v>
      </c>
      <c r="B151" s="26" t="s">
        <v>60</v>
      </c>
      <c r="C151" s="15">
        <v>0</v>
      </c>
      <c r="D151" s="16">
        <v>0</v>
      </c>
      <c r="E151" s="17">
        <v>0</v>
      </c>
      <c r="F151" s="16">
        <v>0</v>
      </c>
      <c r="G151" s="17">
        <v>0</v>
      </c>
      <c r="H151" s="17">
        <v>0</v>
      </c>
      <c r="I151" s="16">
        <v>0</v>
      </c>
      <c r="J151" s="16">
        <v>0</v>
      </c>
      <c r="K151" s="17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7">
        <v>0</v>
      </c>
      <c r="R151" s="16">
        <v>0</v>
      </c>
      <c r="S151" s="17">
        <v>0</v>
      </c>
      <c r="T151" s="16">
        <v>0</v>
      </c>
      <c r="U151" s="16">
        <v>0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0</v>
      </c>
      <c r="AB151" s="16">
        <v>0</v>
      </c>
      <c r="AC151" s="16">
        <v>0</v>
      </c>
      <c r="AD151" s="18">
        <f t="shared" si="18"/>
        <v>0</v>
      </c>
    </row>
    <row r="152" spans="1:30" s="24" customFormat="1" x14ac:dyDescent="0.2">
      <c r="A152" s="25" t="s">
        <v>61</v>
      </c>
      <c r="B152" s="26" t="s">
        <v>62</v>
      </c>
      <c r="C152" s="15">
        <v>0</v>
      </c>
      <c r="D152" s="16">
        <v>0</v>
      </c>
      <c r="E152" s="17">
        <v>0</v>
      </c>
      <c r="F152" s="16">
        <v>0</v>
      </c>
      <c r="G152" s="17">
        <v>0</v>
      </c>
      <c r="H152" s="17">
        <v>0</v>
      </c>
      <c r="I152" s="16">
        <v>0</v>
      </c>
      <c r="J152" s="16">
        <v>0</v>
      </c>
      <c r="K152" s="17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7">
        <v>13500000</v>
      </c>
      <c r="R152" s="16">
        <v>0</v>
      </c>
      <c r="S152" s="17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8">
        <f t="shared" si="18"/>
        <v>13500000</v>
      </c>
    </row>
    <row r="153" spans="1:30" s="24" customFormat="1" x14ac:dyDescent="0.2">
      <c r="A153" s="25" t="s">
        <v>63</v>
      </c>
      <c r="B153" s="26" t="s">
        <v>64</v>
      </c>
      <c r="C153" s="15">
        <v>0</v>
      </c>
      <c r="D153" s="16">
        <v>0</v>
      </c>
      <c r="E153" s="17">
        <v>0</v>
      </c>
      <c r="F153" s="16">
        <v>0</v>
      </c>
      <c r="G153" s="17">
        <v>0</v>
      </c>
      <c r="H153" s="17">
        <v>0</v>
      </c>
      <c r="I153" s="16">
        <v>0</v>
      </c>
      <c r="J153" s="16">
        <v>0</v>
      </c>
      <c r="K153" s="17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7">
        <v>50000</v>
      </c>
      <c r="R153" s="16">
        <v>0</v>
      </c>
      <c r="S153" s="17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8">
        <f t="shared" si="18"/>
        <v>50000</v>
      </c>
    </row>
    <row r="154" spans="1:30" s="24" customFormat="1" x14ac:dyDescent="0.2">
      <c r="A154" s="40" t="s">
        <v>93</v>
      </c>
      <c r="B154" s="28"/>
      <c r="C154" s="29">
        <f t="shared" ref="C154:AD154" si="22">SUM(C148:C153)</f>
        <v>0</v>
      </c>
      <c r="D154" s="30">
        <f t="shared" si="22"/>
        <v>0</v>
      </c>
      <c r="E154" s="31">
        <f t="shared" si="22"/>
        <v>0</v>
      </c>
      <c r="F154" s="30">
        <f t="shared" si="22"/>
        <v>0</v>
      </c>
      <c r="G154" s="31">
        <f t="shared" si="22"/>
        <v>0</v>
      </c>
      <c r="H154" s="31">
        <f t="shared" si="22"/>
        <v>0</v>
      </c>
      <c r="I154" s="30">
        <f t="shared" si="22"/>
        <v>0</v>
      </c>
      <c r="J154" s="30">
        <f t="shared" ref="J154" si="23">SUM(J148:J153)</f>
        <v>0</v>
      </c>
      <c r="K154" s="31">
        <f t="shared" si="22"/>
        <v>0</v>
      </c>
      <c r="L154" s="30">
        <f t="shared" si="22"/>
        <v>0</v>
      </c>
      <c r="M154" s="30">
        <f t="shared" si="22"/>
        <v>0</v>
      </c>
      <c r="N154" s="30">
        <f t="shared" si="22"/>
        <v>0</v>
      </c>
      <c r="O154" s="30">
        <f t="shared" si="22"/>
        <v>0</v>
      </c>
      <c r="P154" s="30">
        <f t="shared" si="22"/>
        <v>0</v>
      </c>
      <c r="Q154" s="31">
        <f t="shared" si="22"/>
        <v>13676000</v>
      </c>
      <c r="R154" s="30">
        <f t="shared" si="22"/>
        <v>0</v>
      </c>
      <c r="S154" s="31">
        <f t="shared" si="22"/>
        <v>0</v>
      </c>
      <c r="T154" s="30">
        <f t="shared" si="22"/>
        <v>0</v>
      </c>
      <c r="U154" s="30">
        <f t="shared" si="22"/>
        <v>0</v>
      </c>
      <c r="V154" s="30">
        <f t="shared" si="22"/>
        <v>0</v>
      </c>
      <c r="W154" s="30">
        <f t="shared" si="22"/>
        <v>0</v>
      </c>
      <c r="X154" s="30">
        <f t="shared" si="22"/>
        <v>0</v>
      </c>
      <c r="Y154" s="30">
        <f t="shared" si="22"/>
        <v>0</v>
      </c>
      <c r="Z154" s="30">
        <f t="shared" si="22"/>
        <v>0</v>
      </c>
      <c r="AA154" s="30">
        <f t="shared" si="22"/>
        <v>0</v>
      </c>
      <c r="AB154" s="30">
        <f t="shared" si="22"/>
        <v>0</v>
      </c>
      <c r="AC154" s="30">
        <f t="shared" si="22"/>
        <v>0</v>
      </c>
      <c r="AD154" s="32">
        <f t="shared" si="22"/>
        <v>13676000</v>
      </c>
    </row>
    <row r="155" spans="1:30" s="24" customFormat="1" ht="1.9" customHeight="1" x14ac:dyDescent="0.2">
      <c r="A155" s="13"/>
      <c r="B155" s="2"/>
      <c r="C155" s="33"/>
      <c r="D155" s="34"/>
      <c r="E155" s="35"/>
      <c r="F155" s="34"/>
      <c r="G155" s="35"/>
      <c r="H155" s="35"/>
      <c r="I155" s="34"/>
      <c r="J155" s="34"/>
      <c r="K155" s="35"/>
      <c r="L155" s="34"/>
      <c r="M155" s="34"/>
      <c r="N155" s="34"/>
      <c r="O155" s="34"/>
      <c r="P155" s="34"/>
      <c r="Q155" s="35"/>
      <c r="R155" s="34"/>
      <c r="S155" s="35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18"/>
    </row>
    <row r="156" spans="1:30" s="24" customFormat="1" ht="38.25" x14ac:dyDescent="0.2">
      <c r="A156" s="13" t="s">
        <v>94</v>
      </c>
      <c r="B156" s="2"/>
      <c r="C156" s="33"/>
      <c r="D156" s="34"/>
      <c r="E156" s="35"/>
      <c r="F156" s="34"/>
      <c r="G156" s="35"/>
      <c r="H156" s="35"/>
      <c r="I156" s="34"/>
      <c r="J156" s="34"/>
      <c r="K156" s="35"/>
      <c r="L156" s="34"/>
      <c r="M156" s="34"/>
      <c r="N156" s="34"/>
      <c r="O156" s="34"/>
      <c r="P156" s="34"/>
      <c r="Q156" s="35"/>
      <c r="R156" s="34"/>
      <c r="S156" s="35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18"/>
    </row>
    <row r="157" spans="1:30" s="24" customFormat="1" x14ac:dyDescent="0.2">
      <c r="A157" s="25" t="s">
        <v>53</v>
      </c>
      <c r="B157" s="26" t="s">
        <v>54</v>
      </c>
      <c r="C157" s="41" t="s">
        <v>95</v>
      </c>
      <c r="D157" s="42" t="s">
        <v>95</v>
      </c>
      <c r="E157" s="43" t="s">
        <v>95</v>
      </c>
      <c r="F157" s="42" t="s">
        <v>95</v>
      </c>
      <c r="G157" s="43" t="s">
        <v>95</v>
      </c>
      <c r="H157" s="43" t="s">
        <v>95</v>
      </c>
      <c r="I157" s="42" t="s">
        <v>95</v>
      </c>
      <c r="J157" s="42" t="s">
        <v>95</v>
      </c>
      <c r="K157" s="43" t="s">
        <v>95</v>
      </c>
      <c r="L157" s="42" t="s">
        <v>95</v>
      </c>
      <c r="M157" s="42" t="s">
        <v>95</v>
      </c>
      <c r="N157" s="42" t="s">
        <v>95</v>
      </c>
      <c r="O157" s="42" t="s">
        <v>95</v>
      </c>
      <c r="P157" s="42" t="s">
        <v>95</v>
      </c>
      <c r="Q157" s="43">
        <v>0</v>
      </c>
      <c r="R157" s="42" t="s">
        <v>95</v>
      </c>
      <c r="S157" s="43" t="s">
        <v>95</v>
      </c>
      <c r="T157" s="42" t="s">
        <v>95</v>
      </c>
      <c r="U157" s="42" t="s">
        <v>95</v>
      </c>
      <c r="V157" s="42" t="s">
        <v>95</v>
      </c>
      <c r="W157" s="42" t="s">
        <v>95</v>
      </c>
      <c r="X157" s="42" t="s">
        <v>95</v>
      </c>
      <c r="Y157" s="42" t="s">
        <v>95</v>
      </c>
      <c r="Z157" s="42" t="s">
        <v>95</v>
      </c>
      <c r="AA157" s="42" t="s">
        <v>95</v>
      </c>
      <c r="AB157" s="42" t="s">
        <v>95</v>
      </c>
      <c r="AC157" s="42" t="s">
        <v>95</v>
      </c>
      <c r="AD157" s="44">
        <f t="shared" si="18"/>
        <v>0</v>
      </c>
    </row>
    <row r="158" spans="1:30" s="24" customFormat="1" x14ac:dyDescent="0.2">
      <c r="A158" s="25" t="s">
        <v>55</v>
      </c>
      <c r="B158" s="26" t="s">
        <v>56</v>
      </c>
      <c r="C158" s="41" t="s">
        <v>95</v>
      </c>
      <c r="D158" s="42" t="s">
        <v>95</v>
      </c>
      <c r="E158" s="43" t="s">
        <v>95</v>
      </c>
      <c r="F158" s="42" t="s">
        <v>95</v>
      </c>
      <c r="G158" s="43" t="s">
        <v>95</v>
      </c>
      <c r="H158" s="43" t="s">
        <v>95</v>
      </c>
      <c r="I158" s="42" t="s">
        <v>95</v>
      </c>
      <c r="J158" s="42" t="s">
        <v>95</v>
      </c>
      <c r="K158" s="43" t="s">
        <v>95</v>
      </c>
      <c r="L158" s="42" t="s">
        <v>95</v>
      </c>
      <c r="M158" s="42" t="s">
        <v>95</v>
      </c>
      <c r="N158" s="42" t="s">
        <v>95</v>
      </c>
      <c r="O158" s="42" t="s">
        <v>95</v>
      </c>
      <c r="P158" s="42" t="s">
        <v>95</v>
      </c>
      <c r="Q158" s="43">
        <v>0</v>
      </c>
      <c r="R158" s="42" t="s">
        <v>95</v>
      </c>
      <c r="S158" s="43" t="s">
        <v>95</v>
      </c>
      <c r="T158" s="42" t="s">
        <v>95</v>
      </c>
      <c r="U158" s="42" t="s">
        <v>95</v>
      </c>
      <c r="V158" s="42" t="s">
        <v>95</v>
      </c>
      <c r="W158" s="42" t="s">
        <v>95</v>
      </c>
      <c r="X158" s="42" t="s">
        <v>95</v>
      </c>
      <c r="Y158" s="42" t="s">
        <v>95</v>
      </c>
      <c r="Z158" s="42" t="s">
        <v>95</v>
      </c>
      <c r="AA158" s="42" t="s">
        <v>95</v>
      </c>
      <c r="AB158" s="42" t="s">
        <v>95</v>
      </c>
      <c r="AC158" s="42" t="s">
        <v>95</v>
      </c>
      <c r="AD158" s="44">
        <f t="shared" si="18"/>
        <v>0</v>
      </c>
    </row>
    <row r="159" spans="1:30" s="24" customFormat="1" ht="25.5" x14ac:dyDescent="0.2">
      <c r="A159" s="25" t="s">
        <v>57</v>
      </c>
      <c r="B159" s="26" t="s">
        <v>58</v>
      </c>
      <c r="C159" s="41" t="s">
        <v>95</v>
      </c>
      <c r="D159" s="42" t="s">
        <v>95</v>
      </c>
      <c r="E159" s="43" t="s">
        <v>95</v>
      </c>
      <c r="F159" s="42" t="s">
        <v>95</v>
      </c>
      <c r="G159" s="43" t="s">
        <v>95</v>
      </c>
      <c r="H159" s="43" t="s">
        <v>95</v>
      </c>
      <c r="I159" s="42" t="s">
        <v>95</v>
      </c>
      <c r="J159" s="42" t="s">
        <v>95</v>
      </c>
      <c r="K159" s="43" t="s">
        <v>95</v>
      </c>
      <c r="L159" s="42" t="s">
        <v>95</v>
      </c>
      <c r="M159" s="42" t="s">
        <v>95</v>
      </c>
      <c r="N159" s="42" t="s">
        <v>95</v>
      </c>
      <c r="O159" s="42" t="s">
        <v>95</v>
      </c>
      <c r="P159" s="42" t="s">
        <v>95</v>
      </c>
      <c r="Q159" s="43">
        <v>1500</v>
      </c>
      <c r="R159" s="42" t="s">
        <v>95</v>
      </c>
      <c r="S159" s="43" t="s">
        <v>95</v>
      </c>
      <c r="T159" s="42" t="s">
        <v>95</v>
      </c>
      <c r="U159" s="42" t="s">
        <v>95</v>
      </c>
      <c r="V159" s="42" t="s">
        <v>95</v>
      </c>
      <c r="W159" s="42" t="s">
        <v>95</v>
      </c>
      <c r="X159" s="42" t="s">
        <v>95</v>
      </c>
      <c r="Y159" s="42" t="s">
        <v>95</v>
      </c>
      <c r="Z159" s="42" t="s">
        <v>95</v>
      </c>
      <c r="AA159" s="42" t="s">
        <v>95</v>
      </c>
      <c r="AB159" s="42" t="s">
        <v>95</v>
      </c>
      <c r="AC159" s="42" t="s">
        <v>95</v>
      </c>
      <c r="AD159" s="44">
        <f t="shared" si="18"/>
        <v>1500</v>
      </c>
    </row>
    <row r="160" spans="1:30" s="24" customFormat="1" x14ac:dyDescent="0.2">
      <c r="A160" s="25" t="s">
        <v>59</v>
      </c>
      <c r="B160" s="26" t="s">
        <v>60</v>
      </c>
      <c r="C160" s="41" t="s">
        <v>95</v>
      </c>
      <c r="D160" s="42" t="s">
        <v>95</v>
      </c>
      <c r="E160" s="43" t="s">
        <v>95</v>
      </c>
      <c r="F160" s="42" t="s">
        <v>95</v>
      </c>
      <c r="G160" s="43" t="s">
        <v>95</v>
      </c>
      <c r="H160" s="43" t="s">
        <v>95</v>
      </c>
      <c r="I160" s="42" t="s">
        <v>95</v>
      </c>
      <c r="J160" s="42" t="s">
        <v>95</v>
      </c>
      <c r="K160" s="43" t="s">
        <v>95</v>
      </c>
      <c r="L160" s="42" t="s">
        <v>95</v>
      </c>
      <c r="M160" s="42" t="s">
        <v>95</v>
      </c>
      <c r="N160" s="42" t="s">
        <v>95</v>
      </c>
      <c r="O160" s="42" t="s">
        <v>95</v>
      </c>
      <c r="P160" s="42" t="s">
        <v>95</v>
      </c>
      <c r="Q160" s="43">
        <v>0</v>
      </c>
      <c r="R160" s="42" t="s">
        <v>95</v>
      </c>
      <c r="S160" s="43" t="s">
        <v>95</v>
      </c>
      <c r="T160" s="42" t="s">
        <v>95</v>
      </c>
      <c r="U160" s="42" t="s">
        <v>95</v>
      </c>
      <c r="V160" s="42" t="s">
        <v>95</v>
      </c>
      <c r="W160" s="42" t="s">
        <v>95</v>
      </c>
      <c r="X160" s="42" t="s">
        <v>95</v>
      </c>
      <c r="Y160" s="42" t="s">
        <v>95</v>
      </c>
      <c r="Z160" s="42" t="s">
        <v>95</v>
      </c>
      <c r="AA160" s="42" t="s">
        <v>95</v>
      </c>
      <c r="AB160" s="42" t="s">
        <v>95</v>
      </c>
      <c r="AC160" s="42" t="s">
        <v>95</v>
      </c>
      <c r="AD160" s="44">
        <f t="shared" si="18"/>
        <v>0</v>
      </c>
    </row>
    <row r="161" spans="1:30" s="24" customFormat="1" x14ac:dyDescent="0.2">
      <c r="A161" s="25" t="s">
        <v>61</v>
      </c>
      <c r="B161" s="26" t="s">
        <v>62</v>
      </c>
      <c r="C161" s="41" t="s">
        <v>95</v>
      </c>
      <c r="D161" s="42" t="s">
        <v>95</v>
      </c>
      <c r="E161" s="43" t="s">
        <v>95</v>
      </c>
      <c r="F161" s="42" t="s">
        <v>95</v>
      </c>
      <c r="G161" s="43" t="s">
        <v>95</v>
      </c>
      <c r="H161" s="43" t="s">
        <v>95</v>
      </c>
      <c r="I161" s="42" t="s">
        <v>95</v>
      </c>
      <c r="J161" s="42" t="s">
        <v>95</v>
      </c>
      <c r="K161" s="43" t="s">
        <v>95</v>
      </c>
      <c r="L161" s="42" t="s">
        <v>95</v>
      </c>
      <c r="M161" s="42" t="s">
        <v>95</v>
      </c>
      <c r="N161" s="42" t="s">
        <v>95</v>
      </c>
      <c r="O161" s="42" t="s">
        <v>95</v>
      </c>
      <c r="P161" s="42" t="s">
        <v>95</v>
      </c>
      <c r="Q161" s="43">
        <v>0</v>
      </c>
      <c r="R161" s="42" t="s">
        <v>95</v>
      </c>
      <c r="S161" s="43" t="s">
        <v>95</v>
      </c>
      <c r="T161" s="42" t="s">
        <v>95</v>
      </c>
      <c r="U161" s="42" t="s">
        <v>95</v>
      </c>
      <c r="V161" s="42" t="s">
        <v>95</v>
      </c>
      <c r="W161" s="42" t="s">
        <v>95</v>
      </c>
      <c r="X161" s="42" t="s">
        <v>95</v>
      </c>
      <c r="Y161" s="42" t="s">
        <v>95</v>
      </c>
      <c r="Z161" s="42" t="s">
        <v>95</v>
      </c>
      <c r="AA161" s="42" t="s">
        <v>95</v>
      </c>
      <c r="AB161" s="42" t="s">
        <v>95</v>
      </c>
      <c r="AC161" s="42" t="s">
        <v>95</v>
      </c>
      <c r="AD161" s="44">
        <f t="shared" si="18"/>
        <v>0</v>
      </c>
    </row>
    <row r="162" spans="1:30" s="24" customFormat="1" x14ac:dyDescent="0.2">
      <c r="A162" s="25" t="s">
        <v>63</v>
      </c>
      <c r="B162" s="26" t="s">
        <v>64</v>
      </c>
      <c r="C162" s="15">
        <v>112432</v>
      </c>
      <c r="D162" s="16">
        <v>0</v>
      </c>
      <c r="E162" s="17">
        <v>0</v>
      </c>
      <c r="F162" s="16">
        <v>0</v>
      </c>
      <c r="G162" s="17">
        <v>0</v>
      </c>
      <c r="H162" s="17">
        <v>0</v>
      </c>
      <c r="I162" s="16">
        <v>0</v>
      </c>
      <c r="J162" s="16">
        <v>0</v>
      </c>
      <c r="K162" s="17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7">
        <f>1890000+1197790</f>
        <v>3087790</v>
      </c>
      <c r="R162" s="16">
        <v>0</v>
      </c>
      <c r="S162" s="17">
        <v>257085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0</v>
      </c>
      <c r="AA162" s="16">
        <v>0</v>
      </c>
      <c r="AB162" s="16">
        <v>0</v>
      </c>
      <c r="AC162" s="16">
        <v>0</v>
      </c>
      <c r="AD162" s="18">
        <f t="shared" si="18"/>
        <v>3457307</v>
      </c>
    </row>
    <row r="163" spans="1:30" s="24" customFormat="1" x14ac:dyDescent="0.2">
      <c r="A163" s="40" t="s">
        <v>96</v>
      </c>
      <c r="B163" s="28"/>
      <c r="C163" s="29">
        <f t="shared" ref="C163:AD163" si="24">SUM(C157:C162)</f>
        <v>112432</v>
      </c>
      <c r="D163" s="30">
        <f t="shared" si="24"/>
        <v>0</v>
      </c>
      <c r="E163" s="31">
        <f t="shared" si="24"/>
        <v>0</v>
      </c>
      <c r="F163" s="30">
        <f t="shared" si="24"/>
        <v>0</v>
      </c>
      <c r="G163" s="31">
        <f>SUM(G157:G162)</f>
        <v>0</v>
      </c>
      <c r="H163" s="31">
        <f t="shared" si="24"/>
        <v>0</v>
      </c>
      <c r="I163" s="30">
        <f t="shared" si="24"/>
        <v>0</v>
      </c>
      <c r="J163" s="30">
        <f t="shared" ref="J163" si="25">SUM(J157:J162)</f>
        <v>0</v>
      </c>
      <c r="K163" s="31">
        <f t="shared" si="24"/>
        <v>0</v>
      </c>
      <c r="L163" s="30">
        <f t="shared" si="24"/>
        <v>0</v>
      </c>
      <c r="M163" s="30">
        <f t="shared" si="24"/>
        <v>0</v>
      </c>
      <c r="N163" s="30">
        <f t="shared" si="24"/>
        <v>0</v>
      </c>
      <c r="O163" s="30">
        <f t="shared" si="24"/>
        <v>0</v>
      </c>
      <c r="P163" s="30">
        <f t="shared" si="24"/>
        <v>0</v>
      </c>
      <c r="Q163" s="31">
        <f t="shared" si="24"/>
        <v>3089290</v>
      </c>
      <c r="R163" s="30">
        <f t="shared" si="24"/>
        <v>0</v>
      </c>
      <c r="S163" s="31">
        <f t="shared" si="24"/>
        <v>257085</v>
      </c>
      <c r="T163" s="30">
        <f t="shared" si="24"/>
        <v>0</v>
      </c>
      <c r="U163" s="30">
        <f t="shared" si="24"/>
        <v>0</v>
      </c>
      <c r="V163" s="30">
        <f t="shared" si="24"/>
        <v>0</v>
      </c>
      <c r="W163" s="30">
        <f t="shared" si="24"/>
        <v>0</v>
      </c>
      <c r="X163" s="30">
        <f t="shared" si="24"/>
        <v>0</v>
      </c>
      <c r="Y163" s="30">
        <f t="shared" si="24"/>
        <v>0</v>
      </c>
      <c r="Z163" s="30">
        <f t="shared" si="24"/>
        <v>0</v>
      </c>
      <c r="AA163" s="30">
        <f t="shared" si="24"/>
        <v>0</v>
      </c>
      <c r="AB163" s="30">
        <f t="shared" si="24"/>
        <v>0</v>
      </c>
      <c r="AC163" s="30">
        <f t="shared" si="24"/>
        <v>0</v>
      </c>
      <c r="AD163" s="32">
        <f t="shared" si="24"/>
        <v>3458807</v>
      </c>
    </row>
    <row r="164" spans="1:30" s="24" customFormat="1" ht="1.9" customHeight="1" x14ac:dyDescent="0.2">
      <c r="A164" s="13"/>
      <c r="B164" s="2"/>
      <c r="C164" s="33"/>
      <c r="D164" s="34"/>
      <c r="E164" s="35"/>
      <c r="F164" s="34"/>
      <c r="G164" s="35"/>
      <c r="H164" s="35"/>
      <c r="I164" s="34"/>
      <c r="J164" s="34"/>
      <c r="K164" s="35"/>
      <c r="L164" s="34"/>
      <c r="M164" s="34"/>
      <c r="N164" s="34"/>
      <c r="O164" s="34"/>
      <c r="P164" s="34"/>
      <c r="Q164" s="35"/>
      <c r="R164" s="34"/>
      <c r="S164" s="35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18"/>
    </row>
    <row r="165" spans="1:30" s="24" customFormat="1" x14ac:dyDescent="0.2">
      <c r="A165" s="27" t="s">
        <v>97</v>
      </c>
      <c r="B165" s="28"/>
      <c r="C165" s="29">
        <f t="shared" ref="C165:AD165" si="26">SUM(C145+C28+C163+C154)</f>
        <v>120764072</v>
      </c>
      <c r="D165" s="30">
        <f t="shared" si="26"/>
        <v>0</v>
      </c>
      <c r="E165" s="31">
        <f t="shared" si="26"/>
        <v>2155000</v>
      </c>
      <c r="F165" s="30">
        <f t="shared" si="26"/>
        <v>0</v>
      </c>
      <c r="G165" s="31">
        <f t="shared" si="26"/>
        <v>5360551</v>
      </c>
      <c r="H165" s="31">
        <f t="shared" si="26"/>
        <v>2942488</v>
      </c>
      <c r="I165" s="30">
        <f t="shared" si="26"/>
        <v>0</v>
      </c>
      <c r="J165" s="30">
        <f t="shared" ref="J165" si="27">SUM(J145+J28+J163+J154)</f>
        <v>0</v>
      </c>
      <c r="K165" s="31">
        <f t="shared" si="26"/>
        <v>1075000</v>
      </c>
      <c r="L165" s="30">
        <f t="shared" si="26"/>
        <v>0</v>
      </c>
      <c r="M165" s="30">
        <f t="shared" si="26"/>
        <v>0</v>
      </c>
      <c r="N165" s="30">
        <f t="shared" si="26"/>
        <v>0</v>
      </c>
      <c r="O165" s="30">
        <f t="shared" si="26"/>
        <v>0</v>
      </c>
      <c r="P165" s="30">
        <f t="shared" si="26"/>
        <v>0</v>
      </c>
      <c r="Q165" s="31">
        <f t="shared" si="26"/>
        <v>17001527</v>
      </c>
      <c r="R165" s="30">
        <f t="shared" si="26"/>
        <v>0</v>
      </c>
      <c r="S165" s="31">
        <f t="shared" si="26"/>
        <v>2306800</v>
      </c>
      <c r="T165" s="30">
        <f t="shared" si="26"/>
        <v>0</v>
      </c>
      <c r="U165" s="30">
        <f t="shared" si="26"/>
        <v>0</v>
      </c>
      <c r="V165" s="30">
        <f t="shared" si="26"/>
        <v>0</v>
      </c>
      <c r="W165" s="30">
        <f t="shared" si="26"/>
        <v>0</v>
      </c>
      <c r="X165" s="30">
        <f t="shared" si="26"/>
        <v>0</v>
      </c>
      <c r="Y165" s="30">
        <f t="shared" si="26"/>
        <v>0</v>
      </c>
      <c r="Z165" s="30">
        <f t="shared" si="26"/>
        <v>0</v>
      </c>
      <c r="AA165" s="30">
        <f t="shared" si="26"/>
        <v>0</v>
      </c>
      <c r="AB165" s="30">
        <f t="shared" si="26"/>
        <v>0</v>
      </c>
      <c r="AC165" s="30">
        <f t="shared" si="26"/>
        <v>0</v>
      </c>
      <c r="AD165" s="32">
        <f t="shared" si="26"/>
        <v>151605438</v>
      </c>
    </row>
    <row r="166" spans="1:30" s="24" customFormat="1" ht="1.9" customHeight="1" x14ac:dyDescent="0.2">
      <c r="A166" s="13"/>
      <c r="B166" s="2"/>
      <c r="C166" s="33"/>
      <c r="D166" s="34"/>
      <c r="E166" s="35"/>
      <c r="F166" s="34"/>
      <c r="G166" s="35"/>
      <c r="H166" s="35"/>
      <c r="I166" s="34"/>
      <c r="J166" s="34"/>
      <c r="K166" s="35"/>
      <c r="L166" s="34"/>
      <c r="M166" s="34"/>
      <c r="N166" s="34"/>
      <c r="O166" s="34"/>
      <c r="P166" s="34"/>
      <c r="Q166" s="35"/>
      <c r="R166" s="34"/>
      <c r="S166" s="35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18"/>
    </row>
    <row r="167" spans="1:30" s="24" customFormat="1" x14ac:dyDescent="0.2">
      <c r="A167" s="13" t="s">
        <v>98</v>
      </c>
      <c r="B167" s="2"/>
      <c r="C167" s="33"/>
      <c r="D167" s="34"/>
      <c r="E167" s="35"/>
      <c r="F167" s="34"/>
      <c r="G167" s="35"/>
      <c r="H167" s="35"/>
      <c r="I167" s="34"/>
      <c r="J167" s="34"/>
      <c r="K167" s="35"/>
      <c r="L167" s="34"/>
      <c r="M167" s="34"/>
      <c r="N167" s="34"/>
      <c r="O167" s="34"/>
      <c r="P167" s="34"/>
      <c r="Q167" s="35"/>
      <c r="R167" s="34"/>
      <c r="S167" s="35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18"/>
    </row>
    <row r="168" spans="1:30" s="24" customFormat="1" x14ac:dyDescent="0.2">
      <c r="A168" s="36" t="s">
        <v>99</v>
      </c>
      <c r="B168" s="2" t="s">
        <v>100</v>
      </c>
      <c r="C168" s="15">
        <v>9038158</v>
      </c>
      <c r="D168" s="16">
        <v>0</v>
      </c>
      <c r="E168" s="17">
        <v>10300</v>
      </c>
      <c r="F168" s="16">
        <v>0</v>
      </c>
      <c r="G168" s="17">
        <v>1906819</v>
      </c>
      <c r="H168" s="17">
        <v>0</v>
      </c>
      <c r="I168" s="16">
        <v>0</v>
      </c>
      <c r="J168" s="16">
        <v>0</v>
      </c>
      <c r="K168" s="17">
        <v>630754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7">
        <v>3445237</v>
      </c>
      <c r="R168" s="16">
        <v>0</v>
      </c>
      <c r="S168" s="17">
        <f>1020234-60000</f>
        <v>960234</v>
      </c>
      <c r="T168" s="16">
        <v>0</v>
      </c>
      <c r="U168" s="16">
        <v>0</v>
      </c>
      <c r="V168" s="16">
        <v>0</v>
      </c>
      <c r="W168" s="16">
        <v>0</v>
      </c>
      <c r="X168" s="16">
        <v>0</v>
      </c>
      <c r="Y168" s="16">
        <v>0</v>
      </c>
      <c r="Z168" s="16">
        <v>0</v>
      </c>
      <c r="AA168" s="16">
        <v>0</v>
      </c>
      <c r="AB168" s="16">
        <v>0</v>
      </c>
      <c r="AC168" s="16">
        <v>0</v>
      </c>
      <c r="AD168" s="18">
        <f t="shared" si="18"/>
        <v>15991502</v>
      </c>
    </row>
    <row r="169" spans="1:30" s="24" customFormat="1" x14ac:dyDescent="0.2">
      <c r="A169" s="36" t="s">
        <v>101</v>
      </c>
      <c r="B169" s="2" t="s">
        <v>100</v>
      </c>
      <c r="C169" s="15">
        <v>164046</v>
      </c>
      <c r="D169" s="16">
        <v>0</v>
      </c>
      <c r="E169" s="17">
        <v>0</v>
      </c>
      <c r="F169" s="16">
        <v>0</v>
      </c>
      <c r="G169" s="17">
        <v>0</v>
      </c>
      <c r="H169" s="17">
        <v>0</v>
      </c>
      <c r="I169" s="16">
        <v>0</v>
      </c>
      <c r="J169" s="16">
        <v>0</v>
      </c>
      <c r="K169" s="17">
        <v>0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7">
        <v>0</v>
      </c>
      <c r="R169" s="16">
        <v>0</v>
      </c>
      <c r="S169" s="17">
        <v>0</v>
      </c>
      <c r="T169" s="16">
        <v>0</v>
      </c>
      <c r="U169" s="16">
        <v>0</v>
      </c>
      <c r="V169" s="16">
        <v>0</v>
      </c>
      <c r="W169" s="16">
        <v>0</v>
      </c>
      <c r="X169" s="16">
        <v>0</v>
      </c>
      <c r="Y169" s="16">
        <v>0</v>
      </c>
      <c r="Z169" s="16">
        <v>0</v>
      </c>
      <c r="AA169" s="16">
        <v>0</v>
      </c>
      <c r="AB169" s="16">
        <v>0</v>
      </c>
      <c r="AC169" s="16">
        <v>0</v>
      </c>
      <c r="AD169" s="18">
        <f t="shared" si="18"/>
        <v>164046</v>
      </c>
    </row>
    <row r="170" spans="1:30" s="24" customFormat="1" x14ac:dyDescent="0.2">
      <c r="A170" s="36" t="s">
        <v>102</v>
      </c>
      <c r="B170" s="2" t="s">
        <v>100</v>
      </c>
      <c r="C170" s="15">
        <v>0</v>
      </c>
      <c r="D170" s="16">
        <v>0</v>
      </c>
      <c r="E170" s="17">
        <v>0</v>
      </c>
      <c r="F170" s="16">
        <v>0</v>
      </c>
      <c r="G170" s="17">
        <v>0</v>
      </c>
      <c r="H170" s="17">
        <v>0</v>
      </c>
      <c r="I170" s="16">
        <v>0</v>
      </c>
      <c r="J170" s="16">
        <v>0</v>
      </c>
      <c r="K170" s="17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7">
        <v>0</v>
      </c>
      <c r="R170" s="16">
        <v>0</v>
      </c>
      <c r="S170" s="17">
        <v>0</v>
      </c>
      <c r="T170" s="16">
        <v>0</v>
      </c>
      <c r="U170" s="16">
        <v>0</v>
      </c>
      <c r="V170" s="16">
        <v>0</v>
      </c>
      <c r="W170" s="16">
        <v>0</v>
      </c>
      <c r="X170" s="16">
        <v>0</v>
      </c>
      <c r="Y170" s="16">
        <v>0</v>
      </c>
      <c r="Z170" s="16">
        <v>0</v>
      </c>
      <c r="AA170" s="16">
        <v>0</v>
      </c>
      <c r="AB170" s="16">
        <v>0</v>
      </c>
      <c r="AC170" s="16">
        <v>0</v>
      </c>
      <c r="AD170" s="18">
        <f t="shared" si="18"/>
        <v>0</v>
      </c>
    </row>
    <row r="171" spans="1:30" s="24" customFormat="1" x14ac:dyDescent="0.2">
      <c r="A171" s="36" t="s">
        <v>103</v>
      </c>
      <c r="B171" s="2" t="s">
        <v>100</v>
      </c>
      <c r="C171" s="15">
        <v>0</v>
      </c>
      <c r="D171" s="16">
        <v>0</v>
      </c>
      <c r="E171" s="17">
        <v>0</v>
      </c>
      <c r="F171" s="16">
        <v>0</v>
      </c>
      <c r="G171" s="17">
        <v>0</v>
      </c>
      <c r="H171" s="17">
        <v>0</v>
      </c>
      <c r="I171" s="16">
        <v>0</v>
      </c>
      <c r="J171" s="16">
        <v>0</v>
      </c>
      <c r="K171" s="17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7">
        <v>0</v>
      </c>
      <c r="R171" s="16">
        <v>0</v>
      </c>
      <c r="S171" s="17">
        <v>0</v>
      </c>
      <c r="T171" s="16">
        <v>0</v>
      </c>
      <c r="U171" s="16">
        <v>0</v>
      </c>
      <c r="V171" s="16">
        <v>0</v>
      </c>
      <c r="W171" s="16">
        <v>0</v>
      </c>
      <c r="X171" s="16">
        <v>0</v>
      </c>
      <c r="Y171" s="16">
        <v>0</v>
      </c>
      <c r="Z171" s="16">
        <v>0</v>
      </c>
      <c r="AA171" s="16">
        <v>0</v>
      </c>
      <c r="AB171" s="16">
        <v>0</v>
      </c>
      <c r="AC171" s="16">
        <v>0</v>
      </c>
      <c r="AD171" s="18">
        <f t="shared" si="18"/>
        <v>0</v>
      </c>
    </row>
    <row r="172" spans="1:30" s="24" customFormat="1" x14ac:dyDescent="0.2">
      <c r="A172" s="36" t="s">
        <v>104</v>
      </c>
      <c r="B172" s="2" t="s">
        <v>100</v>
      </c>
      <c r="C172" s="15">
        <v>3200000</v>
      </c>
      <c r="D172" s="16">
        <v>0</v>
      </c>
      <c r="E172" s="17">
        <v>0</v>
      </c>
      <c r="F172" s="16">
        <v>0</v>
      </c>
      <c r="G172" s="17">
        <v>0</v>
      </c>
      <c r="H172" s="17">
        <v>0</v>
      </c>
      <c r="I172" s="16">
        <v>0</v>
      </c>
      <c r="J172" s="16">
        <v>0</v>
      </c>
      <c r="K172" s="17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7">
        <v>0</v>
      </c>
      <c r="R172" s="16">
        <v>0</v>
      </c>
      <c r="S172" s="17">
        <v>0</v>
      </c>
      <c r="T172" s="16">
        <v>0</v>
      </c>
      <c r="U172" s="16">
        <v>0</v>
      </c>
      <c r="V172" s="16">
        <v>0</v>
      </c>
      <c r="W172" s="16">
        <v>0</v>
      </c>
      <c r="X172" s="16">
        <v>0</v>
      </c>
      <c r="Y172" s="16">
        <v>0</v>
      </c>
      <c r="Z172" s="16">
        <v>0</v>
      </c>
      <c r="AA172" s="16">
        <v>0</v>
      </c>
      <c r="AB172" s="16">
        <v>0</v>
      </c>
      <c r="AC172" s="16">
        <v>0</v>
      </c>
      <c r="AD172" s="18">
        <f t="shared" si="18"/>
        <v>3200000</v>
      </c>
    </row>
    <row r="173" spans="1:30" s="24" customFormat="1" ht="25.5" x14ac:dyDescent="0.2">
      <c r="A173" s="36" t="s">
        <v>105</v>
      </c>
      <c r="B173" s="2" t="s">
        <v>100</v>
      </c>
      <c r="C173" s="15">
        <v>517794</v>
      </c>
      <c r="D173" s="16">
        <v>0</v>
      </c>
      <c r="E173" s="17">
        <v>0</v>
      </c>
      <c r="F173" s="16">
        <v>0</v>
      </c>
      <c r="G173" s="17">
        <v>0</v>
      </c>
      <c r="H173" s="17">
        <v>0</v>
      </c>
      <c r="I173" s="16">
        <v>0</v>
      </c>
      <c r="J173" s="16">
        <v>0</v>
      </c>
      <c r="K173" s="17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7">
        <v>0</v>
      </c>
      <c r="R173" s="16">
        <v>0</v>
      </c>
      <c r="S173" s="17">
        <v>0</v>
      </c>
      <c r="T173" s="16">
        <v>0</v>
      </c>
      <c r="U173" s="16">
        <v>0</v>
      </c>
      <c r="V173" s="16">
        <v>0</v>
      </c>
      <c r="W173" s="16">
        <v>0</v>
      </c>
      <c r="X173" s="16">
        <v>0</v>
      </c>
      <c r="Y173" s="16">
        <v>0</v>
      </c>
      <c r="Z173" s="16">
        <v>0</v>
      </c>
      <c r="AA173" s="16">
        <v>0</v>
      </c>
      <c r="AB173" s="16">
        <v>0</v>
      </c>
      <c r="AC173" s="16">
        <v>0</v>
      </c>
      <c r="AD173" s="18">
        <f t="shared" si="18"/>
        <v>517794</v>
      </c>
    </row>
    <row r="174" spans="1:30" s="24" customFormat="1" x14ac:dyDescent="0.2">
      <c r="A174" s="27" t="s">
        <v>106</v>
      </c>
      <c r="B174" s="28"/>
      <c r="C174" s="29">
        <f>SUM(C168:C173)</f>
        <v>12919998</v>
      </c>
      <c r="D174" s="30">
        <f t="shared" ref="D174:AD174" si="28">SUM(D168:D173)</f>
        <v>0</v>
      </c>
      <c r="E174" s="31">
        <f t="shared" si="28"/>
        <v>10300</v>
      </c>
      <c r="F174" s="30">
        <f t="shared" si="28"/>
        <v>0</v>
      </c>
      <c r="G174" s="31">
        <f t="shared" si="28"/>
        <v>1906819</v>
      </c>
      <c r="H174" s="31">
        <f t="shared" si="28"/>
        <v>0</v>
      </c>
      <c r="I174" s="30">
        <f t="shared" si="28"/>
        <v>0</v>
      </c>
      <c r="J174" s="30">
        <f t="shared" si="28"/>
        <v>0</v>
      </c>
      <c r="K174" s="31">
        <f t="shared" si="28"/>
        <v>630754</v>
      </c>
      <c r="L174" s="30">
        <f t="shared" si="28"/>
        <v>0</v>
      </c>
      <c r="M174" s="30">
        <f t="shared" si="28"/>
        <v>0</v>
      </c>
      <c r="N174" s="30">
        <f t="shared" si="28"/>
        <v>0</v>
      </c>
      <c r="O174" s="30">
        <f t="shared" si="28"/>
        <v>0</v>
      </c>
      <c r="P174" s="30">
        <f t="shared" si="28"/>
        <v>0</v>
      </c>
      <c r="Q174" s="31">
        <f>SUM(Q168:Q173)</f>
        <v>3445237</v>
      </c>
      <c r="R174" s="30">
        <f t="shared" si="28"/>
        <v>0</v>
      </c>
      <c r="S174" s="31">
        <f t="shared" si="28"/>
        <v>960234</v>
      </c>
      <c r="T174" s="30">
        <f t="shared" si="28"/>
        <v>0</v>
      </c>
      <c r="U174" s="30">
        <f t="shared" si="28"/>
        <v>0</v>
      </c>
      <c r="V174" s="30">
        <f t="shared" si="28"/>
        <v>0</v>
      </c>
      <c r="W174" s="30">
        <f t="shared" si="28"/>
        <v>0</v>
      </c>
      <c r="X174" s="30">
        <f t="shared" si="28"/>
        <v>0</v>
      </c>
      <c r="Y174" s="30">
        <f t="shared" si="28"/>
        <v>0</v>
      </c>
      <c r="Z174" s="30">
        <f t="shared" si="28"/>
        <v>0</v>
      </c>
      <c r="AA174" s="30">
        <f t="shared" si="28"/>
        <v>0</v>
      </c>
      <c r="AB174" s="30">
        <f t="shared" si="28"/>
        <v>0</v>
      </c>
      <c r="AC174" s="30">
        <f t="shared" si="28"/>
        <v>0</v>
      </c>
      <c r="AD174" s="32">
        <f t="shared" si="28"/>
        <v>19873342</v>
      </c>
    </row>
    <row r="175" spans="1:30" s="24" customFormat="1" ht="1.9" customHeight="1" x14ac:dyDescent="0.2">
      <c r="A175" s="13"/>
      <c r="B175" s="2"/>
      <c r="C175" s="33"/>
      <c r="D175" s="34"/>
      <c r="E175" s="35"/>
      <c r="F175" s="34"/>
      <c r="G175" s="35"/>
      <c r="H175" s="35"/>
      <c r="I175" s="34"/>
      <c r="J175" s="34"/>
      <c r="K175" s="35"/>
      <c r="L175" s="34"/>
      <c r="M175" s="34"/>
      <c r="N175" s="34"/>
      <c r="O175" s="34"/>
      <c r="P175" s="34"/>
      <c r="Q175" s="35"/>
      <c r="R175" s="34"/>
      <c r="S175" s="35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18"/>
    </row>
    <row r="176" spans="1:30" s="24" customFormat="1" x14ac:dyDescent="0.2">
      <c r="A176" s="27" t="s">
        <v>107</v>
      </c>
      <c r="B176" s="28"/>
      <c r="C176" s="29">
        <f t="shared" ref="C176:AD176" si="29">C165+C174</f>
        <v>133684070</v>
      </c>
      <c r="D176" s="30">
        <f t="shared" si="29"/>
        <v>0</v>
      </c>
      <c r="E176" s="31">
        <f>E165+E174</f>
        <v>2165300</v>
      </c>
      <c r="F176" s="30">
        <f t="shared" si="29"/>
        <v>0</v>
      </c>
      <c r="G176" s="31">
        <f t="shared" si="29"/>
        <v>7267370</v>
      </c>
      <c r="H176" s="31">
        <f t="shared" si="29"/>
        <v>2942488</v>
      </c>
      <c r="I176" s="30">
        <f t="shared" si="29"/>
        <v>0</v>
      </c>
      <c r="J176" s="30">
        <f t="shared" si="29"/>
        <v>0</v>
      </c>
      <c r="K176" s="31">
        <f t="shared" si="29"/>
        <v>1705754</v>
      </c>
      <c r="L176" s="30">
        <f t="shared" si="29"/>
        <v>0</v>
      </c>
      <c r="M176" s="30">
        <f t="shared" si="29"/>
        <v>0</v>
      </c>
      <c r="N176" s="30">
        <f t="shared" si="29"/>
        <v>0</v>
      </c>
      <c r="O176" s="30">
        <f t="shared" si="29"/>
        <v>0</v>
      </c>
      <c r="P176" s="30">
        <f t="shared" si="29"/>
        <v>0</v>
      </c>
      <c r="Q176" s="31">
        <f t="shared" si="29"/>
        <v>20446764</v>
      </c>
      <c r="R176" s="30">
        <f t="shared" si="29"/>
        <v>0</v>
      </c>
      <c r="S176" s="31">
        <f t="shared" si="29"/>
        <v>3267034</v>
      </c>
      <c r="T176" s="30">
        <f t="shared" si="29"/>
        <v>0</v>
      </c>
      <c r="U176" s="30">
        <f t="shared" si="29"/>
        <v>0</v>
      </c>
      <c r="V176" s="30">
        <f t="shared" si="29"/>
        <v>0</v>
      </c>
      <c r="W176" s="30">
        <f t="shared" si="29"/>
        <v>0</v>
      </c>
      <c r="X176" s="30">
        <f t="shared" si="29"/>
        <v>0</v>
      </c>
      <c r="Y176" s="30">
        <f t="shared" si="29"/>
        <v>0</v>
      </c>
      <c r="Z176" s="30">
        <f t="shared" si="29"/>
        <v>0</v>
      </c>
      <c r="AA176" s="30">
        <f t="shared" si="29"/>
        <v>0</v>
      </c>
      <c r="AB176" s="30">
        <f t="shared" si="29"/>
        <v>0</v>
      </c>
      <c r="AC176" s="30">
        <f t="shared" si="29"/>
        <v>0</v>
      </c>
      <c r="AD176" s="32">
        <f t="shared" si="29"/>
        <v>171478780</v>
      </c>
    </row>
    <row r="177" spans="1:30" s="24" customFormat="1" ht="1.9" customHeight="1" x14ac:dyDescent="0.2">
      <c r="A177" s="13"/>
      <c r="B177" s="2"/>
      <c r="C177" s="33"/>
      <c r="D177" s="34"/>
      <c r="E177" s="35"/>
      <c r="F177" s="34"/>
      <c r="G177" s="35"/>
      <c r="H177" s="35"/>
      <c r="I177" s="34"/>
      <c r="J177" s="34"/>
      <c r="K177" s="35"/>
      <c r="L177" s="34"/>
      <c r="M177" s="34"/>
      <c r="N177" s="34"/>
      <c r="O177" s="34"/>
      <c r="P177" s="34"/>
      <c r="Q177" s="35"/>
      <c r="R177" s="34"/>
      <c r="S177" s="35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18"/>
    </row>
    <row r="178" spans="1:30" s="24" customFormat="1" hidden="1" x14ac:dyDescent="0.2">
      <c r="A178" s="13" t="s">
        <v>108</v>
      </c>
      <c r="B178" s="2"/>
      <c r="C178" s="33"/>
      <c r="D178" s="34"/>
      <c r="E178" s="35"/>
      <c r="F178" s="34"/>
      <c r="G178" s="35"/>
      <c r="H178" s="35"/>
      <c r="I178" s="34"/>
      <c r="J178" s="34"/>
      <c r="K178" s="35"/>
      <c r="L178" s="34"/>
      <c r="M178" s="34"/>
      <c r="N178" s="34"/>
      <c r="O178" s="34"/>
      <c r="P178" s="34"/>
      <c r="Q178" s="35"/>
      <c r="R178" s="34"/>
      <c r="S178" s="35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18"/>
    </row>
    <row r="179" spans="1:30" s="24" customFormat="1" hidden="1" x14ac:dyDescent="0.2">
      <c r="A179" s="36" t="s">
        <v>109</v>
      </c>
      <c r="B179" s="2" t="s">
        <v>110</v>
      </c>
      <c r="C179" s="15">
        <v>0</v>
      </c>
      <c r="D179" s="16">
        <v>0</v>
      </c>
      <c r="E179" s="17">
        <v>0</v>
      </c>
      <c r="F179" s="16">
        <v>0</v>
      </c>
      <c r="G179" s="17">
        <v>0</v>
      </c>
      <c r="H179" s="17">
        <v>0</v>
      </c>
      <c r="I179" s="16">
        <v>0</v>
      </c>
      <c r="J179" s="16">
        <v>0</v>
      </c>
      <c r="K179" s="17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7">
        <v>0</v>
      </c>
      <c r="R179" s="16">
        <v>0</v>
      </c>
      <c r="S179" s="17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8">
        <f t="shared" si="18"/>
        <v>0</v>
      </c>
    </row>
    <row r="180" spans="1:30" s="24" customFormat="1" hidden="1" x14ac:dyDescent="0.2">
      <c r="A180" s="36" t="s">
        <v>111</v>
      </c>
      <c r="B180" s="2" t="s">
        <v>112</v>
      </c>
      <c r="C180" s="15">
        <v>0</v>
      </c>
      <c r="D180" s="16">
        <v>0</v>
      </c>
      <c r="E180" s="17">
        <v>0</v>
      </c>
      <c r="F180" s="16">
        <v>0</v>
      </c>
      <c r="G180" s="17">
        <v>0</v>
      </c>
      <c r="H180" s="17">
        <v>0</v>
      </c>
      <c r="I180" s="16">
        <v>0</v>
      </c>
      <c r="J180" s="16">
        <v>0</v>
      </c>
      <c r="K180" s="17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7">
        <v>0</v>
      </c>
      <c r="R180" s="16">
        <v>0</v>
      </c>
      <c r="S180" s="17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8">
        <f t="shared" si="18"/>
        <v>0</v>
      </c>
    </row>
    <row r="181" spans="1:30" s="24" customFormat="1" hidden="1" x14ac:dyDescent="0.2">
      <c r="A181" s="36" t="s">
        <v>113</v>
      </c>
      <c r="B181" s="2" t="s">
        <v>114</v>
      </c>
      <c r="C181" s="15">
        <v>0</v>
      </c>
      <c r="D181" s="16">
        <v>0</v>
      </c>
      <c r="E181" s="17">
        <v>0</v>
      </c>
      <c r="F181" s="16">
        <v>0</v>
      </c>
      <c r="G181" s="17">
        <v>0</v>
      </c>
      <c r="H181" s="17">
        <v>0</v>
      </c>
      <c r="I181" s="16">
        <v>0</v>
      </c>
      <c r="J181" s="16">
        <v>0</v>
      </c>
      <c r="K181" s="17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7">
        <v>0</v>
      </c>
      <c r="R181" s="16">
        <v>0</v>
      </c>
      <c r="S181" s="17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8">
        <f t="shared" si="18"/>
        <v>0</v>
      </c>
    </row>
    <row r="182" spans="1:30" s="24" customFormat="1" hidden="1" x14ac:dyDescent="0.2">
      <c r="A182" s="36" t="s">
        <v>115</v>
      </c>
      <c r="B182" s="2" t="s">
        <v>116</v>
      </c>
      <c r="C182" s="15">
        <v>0</v>
      </c>
      <c r="D182" s="16">
        <v>0</v>
      </c>
      <c r="E182" s="17">
        <v>0</v>
      </c>
      <c r="F182" s="16">
        <v>0</v>
      </c>
      <c r="G182" s="17">
        <v>0</v>
      </c>
      <c r="H182" s="17">
        <v>0</v>
      </c>
      <c r="I182" s="16">
        <v>0</v>
      </c>
      <c r="J182" s="16">
        <v>0</v>
      </c>
      <c r="K182" s="17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7">
        <v>0</v>
      </c>
      <c r="R182" s="16">
        <v>0</v>
      </c>
      <c r="S182" s="17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8">
        <f t="shared" si="18"/>
        <v>0</v>
      </c>
    </row>
    <row r="183" spans="1:30" s="24" customFormat="1" ht="25.5" hidden="1" x14ac:dyDescent="0.2">
      <c r="A183" s="36" t="s">
        <v>117</v>
      </c>
      <c r="B183" s="2" t="s">
        <v>118</v>
      </c>
      <c r="C183" s="15">
        <v>0</v>
      </c>
      <c r="D183" s="16">
        <v>0</v>
      </c>
      <c r="E183" s="17">
        <v>0</v>
      </c>
      <c r="F183" s="16">
        <v>0</v>
      </c>
      <c r="G183" s="17">
        <v>0</v>
      </c>
      <c r="H183" s="17">
        <v>0</v>
      </c>
      <c r="I183" s="16">
        <v>0</v>
      </c>
      <c r="J183" s="16">
        <v>0</v>
      </c>
      <c r="K183" s="17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7">
        <v>0</v>
      </c>
      <c r="R183" s="16">
        <v>0</v>
      </c>
      <c r="S183" s="17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8">
        <f t="shared" si="18"/>
        <v>0</v>
      </c>
    </row>
    <row r="184" spans="1:30" s="24" customFormat="1" hidden="1" x14ac:dyDescent="0.2">
      <c r="A184" s="36" t="s">
        <v>119</v>
      </c>
      <c r="B184" s="2" t="s">
        <v>120</v>
      </c>
      <c r="C184" s="15">
        <v>0</v>
      </c>
      <c r="D184" s="16">
        <v>0</v>
      </c>
      <c r="E184" s="17">
        <v>0</v>
      </c>
      <c r="F184" s="16">
        <v>0</v>
      </c>
      <c r="G184" s="17">
        <v>0</v>
      </c>
      <c r="H184" s="17">
        <v>0</v>
      </c>
      <c r="I184" s="16">
        <v>0</v>
      </c>
      <c r="J184" s="16">
        <v>0</v>
      </c>
      <c r="K184" s="17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7">
        <v>0</v>
      </c>
      <c r="R184" s="16">
        <v>0</v>
      </c>
      <c r="S184" s="17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8">
        <f t="shared" si="18"/>
        <v>0</v>
      </c>
    </row>
    <row r="185" spans="1:30" s="24" customFormat="1" ht="25.5" hidden="1" x14ac:dyDescent="0.2">
      <c r="A185" s="36" t="s">
        <v>121</v>
      </c>
      <c r="B185" s="2" t="s">
        <v>122</v>
      </c>
      <c r="C185" s="15">
        <v>0</v>
      </c>
      <c r="D185" s="16">
        <v>0</v>
      </c>
      <c r="E185" s="17">
        <v>0</v>
      </c>
      <c r="F185" s="16">
        <v>0</v>
      </c>
      <c r="G185" s="17">
        <v>0</v>
      </c>
      <c r="H185" s="17">
        <v>0</v>
      </c>
      <c r="I185" s="16">
        <v>0</v>
      </c>
      <c r="J185" s="16">
        <v>0</v>
      </c>
      <c r="K185" s="17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7">
        <v>0</v>
      </c>
      <c r="R185" s="16">
        <v>0</v>
      </c>
      <c r="S185" s="17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  <c r="AD185" s="18">
        <f t="shared" si="18"/>
        <v>0</v>
      </c>
    </row>
    <row r="186" spans="1:30" s="24" customFormat="1" hidden="1" x14ac:dyDescent="0.2">
      <c r="A186" s="36" t="s">
        <v>123</v>
      </c>
      <c r="B186" s="2" t="s">
        <v>124</v>
      </c>
      <c r="C186" s="15">
        <v>0</v>
      </c>
      <c r="D186" s="16">
        <v>0</v>
      </c>
      <c r="E186" s="17">
        <v>0</v>
      </c>
      <c r="F186" s="16">
        <v>0</v>
      </c>
      <c r="G186" s="17">
        <v>0</v>
      </c>
      <c r="H186" s="17">
        <v>0</v>
      </c>
      <c r="I186" s="16">
        <v>0</v>
      </c>
      <c r="J186" s="16">
        <v>0</v>
      </c>
      <c r="K186" s="17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7">
        <v>0</v>
      </c>
      <c r="R186" s="16">
        <v>0</v>
      </c>
      <c r="S186" s="17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16">
        <v>0</v>
      </c>
      <c r="Z186" s="16">
        <v>0</v>
      </c>
      <c r="AA186" s="16">
        <v>0</v>
      </c>
      <c r="AB186" s="16">
        <v>0</v>
      </c>
      <c r="AC186" s="16">
        <v>0</v>
      </c>
      <c r="AD186" s="18">
        <f t="shared" si="18"/>
        <v>0</v>
      </c>
    </row>
    <row r="187" spans="1:30" s="24" customFormat="1" hidden="1" x14ac:dyDescent="0.2">
      <c r="A187" s="36" t="s">
        <v>125</v>
      </c>
      <c r="B187" s="2" t="s">
        <v>126</v>
      </c>
      <c r="C187" s="15">
        <v>0</v>
      </c>
      <c r="D187" s="16">
        <v>0</v>
      </c>
      <c r="E187" s="17">
        <v>0</v>
      </c>
      <c r="F187" s="16">
        <v>0</v>
      </c>
      <c r="G187" s="17">
        <v>0</v>
      </c>
      <c r="H187" s="17">
        <v>0</v>
      </c>
      <c r="I187" s="16">
        <v>0</v>
      </c>
      <c r="J187" s="16">
        <v>0</v>
      </c>
      <c r="K187" s="17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7">
        <v>0</v>
      </c>
      <c r="R187" s="16">
        <v>0</v>
      </c>
      <c r="S187" s="17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0</v>
      </c>
      <c r="AA187" s="16">
        <v>0</v>
      </c>
      <c r="AB187" s="16">
        <v>0</v>
      </c>
      <c r="AC187" s="16">
        <v>0</v>
      </c>
      <c r="AD187" s="18">
        <f t="shared" ref="AD187" si="30">SUM(C187:AC187)</f>
        <v>0</v>
      </c>
    </row>
    <row r="188" spans="1:30" s="24" customFormat="1" hidden="1" x14ac:dyDescent="0.2">
      <c r="A188" s="36" t="s">
        <v>127</v>
      </c>
      <c r="B188" s="2" t="s">
        <v>128</v>
      </c>
      <c r="C188" s="15">
        <v>0</v>
      </c>
      <c r="D188" s="16">
        <v>0</v>
      </c>
      <c r="E188" s="17">
        <v>0</v>
      </c>
      <c r="F188" s="16">
        <v>0</v>
      </c>
      <c r="G188" s="17">
        <v>0</v>
      </c>
      <c r="H188" s="17">
        <v>0</v>
      </c>
      <c r="I188" s="16">
        <v>0</v>
      </c>
      <c r="J188" s="16">
        <v>0</v>
      </c>
      <c r="K188" s="17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7">
        <v>0</v>
      </c>
      <c r="R188" s="16">
        <v>0</v>
      </c>
      <c r="S188" s="17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8">
        <f t="shared" si="18"/>
        <v>0</v>
      </c>
    </row>
    <row r="189" spans="1:30" s="24" customFormat="1" hidden="1" x14ac:dyDescent="0.2">
      <c r="A189" s="36" t="s">
        <v>129</v>
      </c>
      <c r="B189" s="2" t="s">
        <v>128</v>
      </c>
      <c r="C189" s="15">
        <v>0</v>
      </c>
      <c r="D189" s="16">
        <v>0</v>
      </c>
      <c r="E189" s="17">
        <v>0</v>
      </c>
      <c r="F189" s="16">
        <v>0</v>
      </c>
      <c r="G189" s="17">
        <v>0</v>
      </c>
      <c r="H189" s="17">
        <v>0</v>
      </c>
      <c r="I189" s="16">
        <v>0</v>
      </c>
      <c r="J189" s="16">
        <v>0</v>
      </c>
      <c r="K189" s="17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7">
        <v>0</v>
      </c>
      <c r="R189" s="16">
        <v>0</v>
      </c>
      <c r="S189" s="17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8">
        <f t="shared" si="18"/>
        <v>0</v>
      </c>
    </row>
    <row r="190" spans="1:30" s="24" customFormat="1" hidden="1" x14ac:dyDescent="0.2">
      <c r="A190" s="36" t="s">
        <v>130</v>
      </c>
      <c r="B190" s="2" t="s">
        <v>131</v>
      </c>
      <c r="C190" s="15">
        <v>0</v>
      </c>
      <c r="D190" s="16">
        <v>0</v>
      </c>
      <c r="E190" s="17">
        <v>0</v>
      </c>
      <c r="F190" s="16">
        <v>0</v>
      </c>
      <c r="G190" s="17">
        <v>0</v>
      </c>
      <c r="H190" s="17">
        <v>0</v>
      </c>
      <c r="I190" s="16">
        <v>0</v>
      </c>
      <c r="J190" s="16">
        <v>0</v>
      </c>
      <c r="K190" s="17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7">
        <v>0</v>
      </c>
      <c r="R190" s="16">
        <v>0</v>
      </c>
      <c r="S190" s="17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8">
        <f t="shared" si="18"/>
        <v>0</v>
      </c>
    </row>
    <row r="191" spans="1:30" s="24" customFormat="1" hidden="1" x14ac:dyDescent="0.2">
      <c r="A191" s="36" t="s">
        <v>132</v>
      </c>
      <c r="B191" s="2" t="s">
        <v>133</v>
      </c>
      <c r="C191" s="15">
        <v>0</v>
      </c>
      <c r="D191" s="16">
        <v>0</v>
      </c>
      <c r="E191" s="17">
        <v>0</v>
      </c>
      <c r="F191" s="16">
        <v>0</v>
      </c>
      <c r="G191" s="17">
        <v>0</v>
      </c>
      <c r="H191" s="17">
        <v>0</v>
      </c>
      <c r="I191" s="16">
        <v>0</v>
      </c>
      <c r="J191" s="16">
        <v>0</v>
      </c>
      <c r="K191" s="17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7">
        <v>0</v>
      </c>
      <c r="R191" s="16">
        <v>0</v>
      </c>
      <c r="S191" s="17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0</v>
      </c>
      <c r="AB191" s="16">
        <v>0</v>
      </c>
      <c r="AC191" s="16">
        <v>0</v>
      </c>
      <c r="AD191" s="18">
        <f t="shared" si="18"/>
        <v>0</v>
      </c>
    </row>
    <row r="192" spans="1:30" s="24" customFormat="1" hidden="1" x14ac:dyDescent="0.2">
      <c r="A192" s="36" t="s">
        <v>134</v>
      </c>
      <c r="B192" s="2" t="s">
        <v>135</v>
      </c>
      <c r="C192" s="15">
        <v>0</v>
      </c>
      <c r="D192" s="16">
        <v>0</v>
      </c>
      <c r="E192" s="17">
        <v>0</v>
      </c>
      <c r="F192" s="16">
        <v>0</v>
      </c>
      <c r="G192" s="17">
        <v>0</v>
      </c>
      <c r="H192" s="17">
        <v>0</v>
      </c>
      <c r="I192" s="16">
        <v>0</v>
      </c>
      <c r="J192" s="16">
        <v>0</v>
      </c>
      <c r="K192" s="17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7">
        <v>0</v>
      </c>
      <c r="R192" s="16">
        <v>0</v>
      </c>
      <c r="S192" s="17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</v>
      </c>
      <c r="AA192" s="16">
        <v>0</v>
      </c>
      <c r="AB192" s="16">
        <v>0</v>
      </c>
      <c r="AC192" s="16">
        <v>0</v>
      </c>
      <c r="AD192" s="18">
        <f t="shared" si="18"/>
        <v>0</v>
      </c>
    </row>
    <row r="193" spans="1:30" s="24" customFormat="1" hidden="1" x14ac:dyDescent="0.2">
      <c r="A193" s="36" t="s">
        <v>136</v>
      </c>
      <c r="B193" s="2" t="s">
        <v>137</v>
      </c>
      <c r="C193" s="15">
        <v>0</v>
      </c>
      <c r="D193" s="16">
        <v>0</v>
      </c>
      <c r="E193" s="17">
        <v>0</v>
      </c>
      <c r="F193" s="16">
        <v>0</v>
      </c>
      <c r="G193" s="17">
        <v>0</v>
      </c>
      <c r="H193" s="17">
        <v>0</v>
      </c>
      <c r="I193" s="16">
        <v>0</v>
      </c>
      <c r="J193" s="16">
        <v>0</v>
      </c>
      <c r="K193" s="17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7">
        <v>0</v>
      </c>
      <c r="R193" s="16">
        <v>0</v>
      </c>
      <c r="S193" s="17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0</v>
      </c>
      <c r="AB193" s="16">
        <v>0</v>
      </c>
      <c r="AC193" s="16">
        <v>0</v>
      </c>
      <c r="AD193" s="18">
        <f t="shared" si="18"/>
        <v>0</v>
      </c>
    </row>
    <row r="194" spans="1:30" s="24" customFormat="1" hidden="1" x14ac:dyDescent="0.2">
      <c r="A194" s="36" t="s">
        <v>138</v>
      </c>
      <c r="B194" s="2" t="s">
        <v>139</v>
      </c>
      <c r="C194" s="15">
        <v>0</v>
      </c>
      <c r="D194" s="16">
        <v>0</v>
      </c>
      <c r="E194" s="17">
        <v>0</v>
      </c>
      <c r="F194" s="16">
        <v>0</v>
      </c>
      <c r="G194" s="17">
        <v>0</v>
      </c>
      <c r="H194" s="17">
        <v>0</v>
      </c>
      <c r="I194" s="16">
        <v>0</v>
      </c>
      <c r="J194" s="16">
        <v>0</v>
      </c>
      <c r="K194" s="17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7">
        <v>0</v>
      </c>
      <c r="R194" s="16">
        <v>0</v>
      </c>
      <c r="S194" s="17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0</v>
      </c>
      <c r="Z194" s="16">
        <v>0</v>
      </c>
      <c r="AA194" s="16">
        <v>0</v>
      </c>
      <c r="AB194" s="16">
        <v>0</v>
      </c>
      <c r="AC194" s="16">
        <v>0</v>
      </c>
      <c r="AD194" s="18">
        <f t="shared" si="18"/>
        <v>0</v>
      </c>
    </row>
    <row r="195" spans="1:30" s="24" customFormat="1" hidden="1" x14ac:dyDescent="0.2">
      <c r="A195" s="27" t="s">
        <v>140</v>
      </c>
      <c r="B195" s="28"/>
      <c r="C195" s="29">
        <f t="shared" ref="C195:AD195" si="31">SUM(C179:C194)</f>
        <v>0</v>
      </c>
      <c r="D195" s="30">
        <f t="shared" si="31"/>
        <v>0</v>
      </c>
      <c r="E195" s="31">
        <f t="shared" si="31"/>
        <v>0</v>
      </c>
      <c r="F195" s="30">
        <f t="shared" si="31"/>
        <v>0</v>
      </c>
      <c r="G195" s="31">
        <f t="shared" si="31"/>
        <v>0</v>
      </c>
      <c r="H195" s="31">
        <f t="shared" si="31"/>
        <v>0</v>
      </c>
      <c r="I195" s="30">
        <f t="shared" si="31"/>
        <v>0</v>
      </c>
      <c r="J195" s="30">
        <f t="shared" si="31"/>
        <v>0</v>
      </c>
      <c r="K195" s="31">
        <f t="shared" si="31"/>
        <v>0</v>
      </c>
      <c r="L195" s="30">
        <f t="shared" si="31"/>
        <v>0</v>
      </c>
      <c r="M195" s="30">
        <f t="shared" si="31"/>
        <v>0</v>
      </c>
      <c r="N195" s="30">
        <f t="shared" si="31"/>
        <v>0</v>
      </c>
      <c r="O195" s="30">
        <f t="shared" si="31"/>
        <v>0</v>
      </c>
      <c r="P195" s="30">
        <f t="shared" si="31"/>
        <v>0</v>
      </c>
      <c r="Q195" s="31">
        <f t="shared" si="31"/>
        <v>0</v>
      </c>
      <c r="R195" s="30">
        <f t="shared" si="31"/>
        <v>0</v>
      </c>
      <c r="S195" s="31">
        <f t="shared" si="31"/>
        <v>0</v>
      </c>
      <c r="T195" s="30">
        <f t="shared" si="31"/>
        <v>0</v>
      </c>
      <c r="U195" s="30">
        <f t="shared" si="31"/>
        <v>0</v>
      </c>
      <c r="V195" s="30">
        <f t="shared" si="31"/>
        <v>0</v>
      </c>
      <c r="W195" s="30">
        <f t="shared" si="31"/>
        <v>0</v>
      </c>
      <c r="X195" s="30">
        <f t="shared" si="31"/>
        <v>0</v>
      </c>
      <c r="Y195" s="30">
        <f t="shared" si="31"/>
        <v>0</v>
      </c>
      <c r="Z195" s="30">
        <f t="shared" si="31"/>
        <v>0</v>
      </c>
      <c r="AA195" s="30">
        <f t="shared" si="31"/>
        <v>0</v>
      </c>
      <c r="AB195" s="30">
        <f t="shared" si="31"/>
        <v>0</v>
      </c>
      <c r="AC195" s="30">
        <f t="shared" si="31"/>
        <v>0</v>
      </c>
      <c r="AD195" s="32">
        <f t="shared" si="31"/>
        <v>0</v>
      </c>
    </row>
    <row r="196" spans="1:30" s="24" customFormat="1" ht="1.9" customHeight="1" x14ac:dyDescent="0.2">
      <c r="A196" s="13"/>
      <c r="B196" s="2"/>
      <c r="C196" s="33"/>
      <c r="D196" s="34"/>
      <c r="E196" s="35"/>
      <c r="F196" s="34"/>
      <c r="G196" s="35"/>
      <c r="H196" s="35"/>
      <c r="I196" s="34"/>
      <c r="J196" s="34"/>
      <c r="K196" s="35"/>
      <c r="L196" s="34"/>
      <c r="M196" s="34"/>
      <c r="N196" s="34"/>
      <c r="O196" s="34"/>
      <c r="P196" s="34"/>
      <c r="Q196" s="35"/>
      <c r="R196" s="34"/>
      <c r="S196" s="35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18"/>
    </row>
    <row r="197" spans="1:30" s="24" customFormat="1" ht="51" x14ac:dyDescent="0.2">
      <c r="A197" s="27" t="s">
        <v>141</v>
      </c>
      <c r="B197" s="28"/>
      <c r="C197" s="29">
        <f>C18-C176</f>
        <v>0</v>
      </c>
      <c r="D197" s="29">
        <f t="shared" ref="D197:AC197" si="32">D18-D176</f>
        <v>0</v>
      </c>
      <c r="E197" s="45">
        <f t="shared" si="32"/>
        <v>0</v>
      </c>
      <c r="F197" s="29">
        <f t="shared" si="32"/>
        <v>0</v>
      </c>
      <c r="G197" s="45">
        <f t="shared" si="32"/>
        <v>0</v>
      </c>
      <c r="H197" s="45">
        <f t="shared" si="32"/>
        <v>0</v>
      </c>
      <c r="I197" s="29">
        <f t="shared" si="32"/>
        <v>0</v>
      </c>
      <c r="J197" s="29">
        <f t="shared" si="32"/>
        <v>0</v>
      </c>
      <c r="K197" s="45">
        <f t="shared" si="32"/>
        <v>0</v>
      </c>
      <c r="L197" s="29">
        <f t="shared" si="32"/>
        <v>0</v>
      </c>
      <c r="M197" s="29">
        <f t="shared" si="32"/>
        <v>0</v>
      </c>
      <c r="N197" s="29">
        <f t="shared" si="32"/>
        <v>0</v>
      </c>
      <c r="O197" s="29">
        <f t="shared" si="32"/>
        <v>0</v>
      </c>
      <c r="P197" s="29">
        <f t="shared" si="32"/>
        <v>0</v>
      </c>
      <c r="Q197" s="45">
        <f t="shared" si="32"/>
        <v>0</v>
      </c>
      <c r="R197" s="29">
        <f t="shared" si="32"/>
        <v>0</v>
      </c>
      <c r="S197" s="45">
        <f t="shared" si="32"/>
        <v>0</v>
      </c>
      <c r="T197" s="29">
        <f t="shared" si="32"/>
        <v>0</v>
      </c>
      <c r="U197" s="29">
        <f t="shared" si="32"/>
        <v>0</v>
      </c>
      <c r="V197" s="29">
        <f t="shared" si="32"/>
        <v>0</v>
      </c>
      <c r="W197" s="29">
        <f t="shared" si="32"/>
        <v>0</v>
      </c>
      <c r="X197" s="29">
        <f t="shared" si="32"/>
        <v>0</v>
      </c>
      <c r="Y197" s="29">
        <f t="shared" si="32"/>
        <v>0</v>
      </c>
      <c r="Z197" s="29">
        <f t="shared" si="32"/>
        <v>0</v>
      </c>
      <c r="AA197" s="29">
        <f t="shared" si="32"/>
        <v>0</v>
      </c>
      <c r="AB197" s="29">
        <f t="shared" si="32"/>
        <v>0</v>
      </c>
      <c r="AC197" s="29">
        <f t="shared" si="32"/>
        <v>0</v>
      </c>
      <c r="AD197" s="29">
        <f>AD18-AD176</f>
        <v>0</v>
      </c>
    </row>
    <row r="198" spans="1:30" ht="1.9" customHeight="1" x14ac:dyDescent="0.2"/>
    <row r="199" spans="1:30" ht="25.5" x14ac:dyDescent="0.2">
      <c r="A199" s="46" t="s">
        <v>142</v>
      </c>
      <c r="C199" s="47" t="str">
        <f>IF(C3&gt;C174,"Yes","No")</f>
        <v>Yes</v>
      </c>
      <c r="D199" s="47" t="str">
        <f t="shared" ref="D199:AD199" si="33">IF(D3&gt;D174,"Yes","No")</f>
        <v>No</v>
      </c>
      <c r="E199" s="48" t="str">
        <f t="shared" si="33"/>
        <v>No</v>
      </c>
      <c r="F199" s="47" t="str">
        <f t="shared" si="33"/>
        <v>No</v>
      </c>
      <c r="G199" s="48" t="str">
        <f t="shared" si="33"/>
        <v>No</v>
      </c>
      <c r="H199" s="48" t="str">
        <f t="shared" si="33"/>
        <v>No</v>
      </c>
      <c r="I199" s="47" t="str">
        <f t="shared" si="33"/>
        <v>No</v>
      </c>
      <c r="J199" s="47" t="str">
        <f t="shared" si="33"/>
        <v>No</v>
      </c>
      <c r="K199" s="48" t="str">
        <f t="shared" si="33"/>
        <v>No</v>
      </c>
      <c r="L199" s="47" t="str">
        <f t="shared" si="33"/>
        <v>No</v>
      </c>
      <c r="M199" s="47" t="str">
        <f t="shared" si="33"/>
        <v>No</v>
      </c>
      <c r="N199" s="47" t="str">
        <f t="shared" si="33"/>
        <v>No</v>
      </c>
      <c r="O199" s="47" t="str">
        <f t="shared" si="33"/>
        <v>No</v>
      </c>
      <c r="P199" s="47" t="str">
        <f t="shared" si="33"/>
        <v>No</v>
      </c>
      <c r="Q199" s="48" t="str">
        <f t="shared" si="33"/>
        <v>Yes</v>
      </c>
      <c r="R199" s="47" t="str">
        <f t="shared" si="33"/>
        <v>No</v>
      </c>
      <c r="S199" s="48" t="str">
        <f t="shared" si="33"/>
        <v>No</v>
      </c>
      <c r="T199" s="47" t="str">
        <f t="shared" si="33"/>
        <v>No</v>
      </c>
      <c r="U199" s="47" t="str">
        <f t="shared" si="33"/>
        <v>No</v>
      </c>
      <c r="V199" s="47" t="str">
        <f t="shared" si="33"/>
        <v>No</v>
      </c>
      <c r="W199" s="47" t="str">
        <f t="shared" si="33"/>
        <v>No</v>
      </c>
      <c r="X199" s="47" t="str">
        <f t="shared" si="33"/>
        <v>No</v>
      </c>
      <c r="Y199" s="47" t="str">
        <f t="shared" si="33"/>
        <v>No</v>
      </c>
      <c r="Z199" s="47" t="str">
        <f t="shared" si="33"/>
        <v>No</v>
      </c>
      <c r="AA199" s="47" t="str">
        <f t="shared" si="33"/>
        <v>No</v>
      </c>
      <c r="AB199" s="47" t="str">
        <f t="shared" si="33"/>
        <v>No</v>
      </c>
      <c r="AC199" s="47" t="str">
        <f t="shared" si="33"/>
        <v>No</v>
      </c>
      <c r="AD199" s="47" t="str">
        <f t="shared" si="33"/>
        <v>Yes</v>
      </c>
    </row>
  </sheetData>
  <sheetProtection formatCells="0" formatColumns="0" formatRows="0"/>
  <conditionalFormatting sqref="C199:AD199">
    <cfRule type="cellIs" dxfId="0" priority="1" operator="equal">
      <formula>"Yes"</formula>
    </cfRule>
  </conditionalFormatting>
  <pageMargins left="0.25" right="0.25" top="0.5" bottom="0.75" header="0.5" footer="0.5"/>
  <pageSetup scale="80" fitToHeight="0" orientation="landscape" r:id="rId1"/>
  <headerFooter alignWithMargins="0">
    <oddFooter>&amp;LCDE, School Finance Division&amp;C&amp;P&amp;R&amp;D</oddFooter>
  </headerFooter>
  <rowBreaks count="3" manualBreakCount="3">
    <brk id="38" max="16383" man="1"/>
    <brk id="146" max="16383" man="1"/>
    <brk id="1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Uniform Budget Summary</vt:lpstr>
      <vt:lpstr>'Uniform Budget Summary'!Print_Titles</vt:lpstr>
    </vt:vector>
  </TitlesOfParts>
  <Company>Fountain Fort Carson School District 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Allison, Terryann M.</dc:creator>
  <cp:lastModifiedBy>Allison, Terryann M.</cp:lastModifiedBy>
  <dcterms:created xsi:type="dcterms:W3CDTF">2025-07-28T14:50:30Z</dcterms:created>
  <dcterms:modified xsi:type="dcterms:W3CDTF">2025-07-28T14:51:30Z</dcterms:modified>
</cp:coreProperties>
</file>