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L:\BIDS - RFPS\BID# 12-24-25 Paper Supplies\Submitted Bids\"/>
    </mc:Choice>
  </mc:AlternateContent>
  <xr:revisionPtr revIDLastSave="0" documentId="13_ncr:1_{B30F90B5-FF7A-4B10-8FCF-224B8F5FA7CF}" xr6:coauthVersionLast="47" xr6:coauthVersionMax="47" xr10:uidLastSave="{00000000-0000-0000-0000-000000000000}"/>
  <bookViews>
    <workbookView xWindow="30345" yWindow="690" windowWidth="21600" windowHeight="11295" activeTab="1" xr2:uid="{00000000-000D-0000-FFFF-FFFF00000000}"/>
  </bookViews>
  <sheets>
    <sheet name="Complete Bid" sheetId="1" r:id="rId1"/>
    <sheet name="No Bids - Update" sheetId="2" r:id="rId2"/>
  </sheets>
  <definedNames>
    <definedName name="_xlnm._FilterDatabase" localSheetId="0" hidden="1">'Complete Bid'!$A$4:$L$64</definedName>
    <definedName name="_xlnm._FilterDatabase" localSheetId="1" hidden="1">'No Bids - Update'!$A$4:$L$60</definedName>
    <definedName name="_xlnm.Print_Area" localSheetId="0">'Complete Bid'!$A$1:$Q$102</definedName>
    <definedName name="_xlnm.Print_Area" localSheetId="1">'No Bids - Update'!$A$1:$Q$96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03" i="1" l="1"/>
  <c r="L103" i="1"/>
  <c r="Q97" i="2"/>
  <c r="L97" i="2"/>
  <c r="L96" i="2"/>
  <c r="L95" i="2"/>
  <c r="L94" i="2"/>
  <c r="L93" i="2"/>
  <c r="L92" i="2"/>
  <c r="L91" i="2"/>
  <c r="L90" i="2"/>
  <c r="L89" i="2"/>
  <c r="L88" i="2"/>
  <c r="L87" i="2"/>
  <c r="L86" i="2"/>
  <c r="L85" i="2"/>
  <c r="L84" i="2"/>
  <c r="L83" i="2"/>
  <c r="L82" i="2"/>
  <c r="L81" i="2"/>
  <c r="L80" i="2"/>
  <c r="L79" i="2"/>
  <c r="L78" i="2"/>
  <c r="L77" i="2"/>
  <c r="L76" i="2"/>
  <c r="L75" i="2"/>
  <c r="L74" i="2"/>
  <c r="L73" i="2"/>
  <c r="L72" i="2"/>
  <c r="L71" i="2"/>
  <c r="L70" i="2"/>
  <c r="L69" i="2"/>
  <c r="L68" i="2"/>
  <c r="L67" i="2"/>
  <c r="L66" i="2"/>
  <c r="L65" i="2"/>
  <c r="L64" i="2"/>
  <c r="L63" i="2"/>
  <c r="L62" i="2"/>
  <c r="L61" i="2"/>
  <c r="L60" i="2"/>
  <c r="L59" i="2"/>
  <c r="L58" i="2"/>
  <c r="L57" i="2"/>
  <c r="L56" i="2"/>
  <c r="L55" i="2"/>
  <c r="L54" i="2"/>
  <c r="L53" i="2"/>
  <c r="L52" i="2"/>
  <c r="L51" i="2"/>
  <c r="L50" i="2"/>
  <c r="L49" i="2"/>
  <c r="L48" i="2"/>
  <c r="L47" i="2"/>
  <c r="L46" i="2"/>
  <c r="L45" i="2"/>
  <c r="L44" i="2"/>
  <c r="L43" i="2"/>
  <c r="L42" i="2"/>
  <c r="L41" i="2"/>
  <c r="L40" i="2"/>
  <c r="L39" i="2"/>
  <c r="L38" i="2"/>
  <c r="L37" i="2"/>
  <c r="L36" i="2"/>
  <c r="L35" i="2"/>
  <c r="L34" i="2"/>
  <c r="L33" i="2"/>
  <c r="L32" i="2"/>
  <c r="L31" i="2"/>
  <c r="L30" i="2"/>
  <c r="L29" i="2"/>
  <c r="L28" i="2"/>
  <c r="L27" i="2"/>
  <c r="L26" i="2"/>
  <c r="L25" i="2"/>
  <c r="L24" i="2"/>
  <c r="L23" i="2"/>
  <c r="L22" i="2"/>
  <c r="L21" i="2"/>
  <c r="L20" i="2"/>
  <c r="L19" i="2"/>
  <c r="L18" i="2"/>
  <c r="L17" i="2"/>
  <c r="L16" i="2"/>
  <c r="L15" i="2"/>
  <c r="L14" i="2"/>
  <c r="L13" i="2"/>
  <c r="L12" i="2"/>
  <c r="L11" i="2"/>
  <c r="L10" i="2"/>
  <c r="L9" i="2"/>
  <c r="L8" i="2"/>
  <c r="L7" i="2"/>
  <c r="L6" i="2"/>
  <c r="L5" i="2"/>
  <c r="L102" i="1"/>
  <c r="L101" i="1"/>
  <c r="L100" i="1"/>
  <c r="L99" i="1"/>
  <c r="L98" i="1"/>
  <c r="L97" i="1"/>
  <c r="L96" i="1"/>
  <c r="L95" i="1"/>
  <c r="L94" i="1"/>
  <c r="L93" i="1"/>
  <c r="L92" i="1"/>
  <c r="L91" i="1"/>
  <c r="L90" i="1"/>
  <c r="L89" i="1"/>
  <c r="L88" i="1"/>
  <c r="L87" i="1"/>
  <c r="L86" i="1"/>
  <c r="L85" i="1"/>
  <c r="L84" i="1"/>
  <c r="L83" i="1"/>
  <c r="L80" i="1"/>
  <c r="L79" i="1"/>
  <c r="L78" i="1"/>
  <c r="L77" i="1"/>
  <c r="L76" i="1"/>
  <c r="L75" i="1"/>
  <c r="L74" i="1"/>
  <c r="L73" i="1"/>
  <c r="L72" i="1"/>
  <c r="L71" i="1"/>
  <c r="L70" i="1"/>
  <c r="L69" i="1"/>
  <c r="L68" i="1"/>
  <c r="L67" i="1"/>
  <c r="L66" i="1"/>
  <c r="L65" i="1"/>
  <c r="L63" i="1"/>
  <c r="L62" i="1"/>
  <c r="L61" i="1"/>
  <c r="L60" i="1"/>
  <c r="L59" i="1"/>
  <c r="L58" i="1"/>
  <c r="L56" i="1"/>
  <c r="L55" i="1"/>
  <c r="L54" i="1"/>
  <c r="L53" i="1"/>
  <c r="L52" i="1"/>
  <c r="L51" i="1"/>
  <c r="L50" i="1"/>
  <c r="L49" i="1"/>
  <c r="L48" i="1"/>
  <c r="L47" i="1"/>
  <c r="L46" i="1"/>
  <c r="L45" i="1"/>
  <c r="L44" i="1"/>
  <c r="L43" i="1"/>
  <c r="L42" i="1"/>
  <c r="L41" i="1"/>
  <c r="L40" i="1"/>
  <c r="L39" i="1"/>
  <c r="L38" i="1"/>
  <c r="L37" i="1"/>
  <c r="L36" i="1"/>
  <c r="L32" i="1"/>
  <c r="L31" i="1"/>
  <c r="L30" i="1"/>
  <c r="L29" i="1"/>
  <c r="L28" i="1"/>
  <c r="L27" i="1"/>
  <c r="L26" i="1"/>
  <c r="L25" i="1"/>
  <c r="L24" i="1"/>
  <c r="L23" i="1"/>
  <c r="L22" i="1"/>
  <c r="L21" i="1"/>
  <c r="L20" i="1"/>
  <c r="L19" i="1"/>
  <c r="L18" i="1"/>
  <c r="L17" i="1"/>
  <c r="L16" i="1"/>
  <c r="L15" i="1"/>
  <c r="L14" i="1"/>
  <c r="L13" i="1"/>
  <c r="L12" i="1"/>
  <c r="L11" i="1"/>
  <c r="L10" i="1"/>
  <c r="L9" i="1"/>
  <c r="L8" i="1"/>
  <c r="L7" i="1"/>
  <c r="L6" i="1"/>
  <c r="L5" i="1"/>
</calcChain>
</file>

<file path=xl/sharedStrings.xml><?xml version="1.0" encoding="utf-8"?>
<sst xmlns="http://schemas.openxmlformats.org/spreadsheetml/2006/main" count="1628" uniqueCount="482">
  <si>
    <t xml:space="preserve">PARAMOUNT UNIFIED SCHOOL DISTRICT </t>
  </si>
  <si>
    <t xml:space="preserve">Brands name are included for descriptive purposes only to indicate the quality of product desired by the district. The specifications are not intended to restrict competition. Brands of equal make or type to those specified will be consider. Indicate manufacture name and code of the brand if bidding other specified. Alternate brands will require a testing in order to determine if product is equal to what is specified. </t>
  </si>
  <si>
    <t>ITEM #</t>
  </si>
  <si>
    <t>Category</t>
  </si>
  <si>
    <t>PRODUCT ITEM NUMBER</t>
  </si>
  <si>
    <t>DECRIPTION</t>
  </si>
  <si>
    <t>UNIT</t>
  </si>
  <si>
    <t>QTY</t>
  </si>
  <si>
    <t>PACK SIZE</t>
  </si>
  <si>
    <t xml:space="preserve">BRAND IF DIFFERENT </t>
  </si>
  <si>
    <t>MFG. ITEM NUMBER</t>
  </si>
  <si>
    <t>PACK SIZE IF DIFFERENT</t>
  </si>
  <si>
    <t>PRICE/CS</t>
  </si>
  <si>
    <t>TOTAL COST</t>
  </si>
  <si>
    <t>APRON/BIB</t>
  </si>
  <si>
    <t>GOL-1532</t>
  </si>
  <si>
    <t>28x46 1mil PLASTIC APRONS 10/100</t>
  </si>
  <si>
    <t>dd</t>
  </si>
  <si>
    <t>1,000/CS</t>
  </si>
  <si>
    <t>LIG-2846</t>
  </si>
  <si>
    <t>28x46 1mil PLASTIC APRON 10/100</t>
  </si>
  <si>
    <t>BOX</t>
  </si>
  <si>
    <t>1000/CS</t>
  </si>
  <si>
    <t>BAG-BUN PAN COVERS</t>
  </si>
  <si>
    <t>FDH-22-SB52D</t>
  </si>
  <si>
    <t>52"x80" BUN RACK COVER 50/CS</t>
  </si>
  <si>
    <t>CS</t>
  </si>
  <si>
    <t>50/CS</t>
  </si>
  <si>
    <t>HND-FB37</t>
  </si>
  <si>
    <t>27x37 BUN PAN BAG 200/CS</t>
  </si>
  <si>
    <t>2,00/CS</t>
  </si>
  <si>
    <t>BAG-GROCERY-BROWN-DUR</t>
  </si>
  <si>
    <t>DUR-18406</t>
  </si>
  <si>
    <t>6LB BROWN/KRAFT GROCERY BAG 500/BD</t>
  </si>
  <si>
    <t>BD</t>
  </si>
  <si>
    <t>500/CS</t>
  </si>
  <si>
    <t>BAG-GROCERY-WHITE</t>
  </si>
  <si>
    <t>ELK-TO1194</t>
  </si>
  <si>
    <t>11x9+4 FAST TAKE LUNCH BAG ON HEADER 1M/CS</t>
  </si>
  <si>
    <t>BAG-LINER-HI/D-BLACK</t>
  </si>
  <si>
    <t>KAN-R4048K16</t>
  </si>
  <si>
    <t>40x46 45gal 14.1 MIC BLACK LINER 250/CS</t>
  </si>
  <si>
    <t>250/CS</t>
  </si>
  <si>
    <t>BAG-POLY-SANDWICH-DELI</t>
  </si>
  <si>
    <t>ELK-DP6562</t>
  </si>
  <si>
    <t>SADDLE PACK PLAIN FLIP TOP 2M</t>
  </si>
  <si>
    <t>2,000/CS</t>
  </si>
  <si>
    <t>BAG-POLY-STORAGE-UTILITY</t>
  </si>
  <si>
    <t>HND-FB24</t>
  </si>
  <si>
    <t>18x24 FREEZER/FOOD BAG 250/CS</t>
  </si>
  <si>
    <t>BAG-POLY-ZIPLOCK</t>
  </si>
  <si>
    <t>ELK-H07RC</t>
  </si>
  <si>
    <t>6x6 1.2mil SANDWICH ZIP-LOCK BAG 1M/CS</t>
  </si>
  <si>
    <t>FDH-20-FH40</t>
  </si>
  <si>
    <t>6.5"x6" SANDWICH ZIP-LOCK 500</t>
  </si>
  <si>
    <t>BAG-TAKE OUT/POLY HANDLE</t>
  </si>
  <si>
    <t>COM-F11GG</t>
  </si>
  <si>
    <t>11x10 PLAIN GRAB &amp; GO BAG 500/CS</t>
  </si>
  <si>
    <t>COM-F11GP</t>
  </si>
  <si>
    <t>11x10 PRINTED GRAB &amp; GO BAG 500/CS</t>
  </si>
  <si>
    <t>BAKERY-PAN LINER</t>
  </si>
  <si>
    <t>DSP-DSWPL1612</t>
  </si>
  <si>
    <t>16-3/8x24-3/8 #GPQ WHITE PAN LINER 1M/CS</t>
  </si>
  <si>
    <t>PAT-2405161-0000</t>
  </si>
  <si>
    <t>SG01035 / 16-3/8x24-3/8 #GPQ PAN LINER 1M/CS</t>
  </si>
  <si>
    <t>PPF-1624BPL</t>
  </si>
  <si>
    <t>16x24 PREMIUM PAN LINER 1M/CS</t>
  </si>
  <si>
    <t>BOWL-MICRO</t>
  </si>
  <si>
    <t>ANC-4335800</t>
  </si>
  <si>
    <t>5.75" PP MICRO DOME LID FOR 12-24oz BOWLS 500/CS</t>
  </si>
  <si>
    <t>ANC-4605817</t>
  </si>
  <si>
    <t>12oz - 5.75"  BLACK MICRO BOWL 500/CS</t>
  </si>
  <si>
    <t>BOX-BIO/CHAMP-PAK</t>
  </si>
  <si>
    <t>ROY-FTB4NVB</t>
  </si>
  <si>
    <t>#4 KRAFT FOLDED TAKEOUT BOX 160/CS</t>
  </si>
  <si>
    <t>160/CS</t>
  </si>
  <si>
    <t>BUCKET-MOP PAIL/WRINGER</t>
  </si>
  <si>
    <t>CAR-3690404</t>
  </si>
  <si>
    <t>35qt YELLOW MOP BUCKET W/WRINGER  EA</t>
  </si>
  <si>
    <t>EA</t>
  </si>
  <si>
    <t>1/EA</t>
  </si>
  <si>
    <t>CATER-BEVERAGE CADDY</t>
  </si>
  <si>
    <t>SOU-0193</t>
  </si>
  <si>
    <t>96oz PLAIN  BEVERAGE CARAFE16/CS</t>
  </si>
  <si>
    <t>16/CS</t>
  </si>
  <si>
    <t>CLEAN-SPONGE/PAD</t>
  </si>
  <si>
    <t>ACS-10-100BX</t>
  </si>
  <si>
    <t>H/D STAINLESS STEEL SPONGE 6/12</t>
  </si>
  <si>
    <t>DZN</t>
  </si>
  <si>
    <t>6/12/CS</t>
  </si>
  <si>
    <t>ACS-SO96</t>
  </si>
  <si>
    <t>6x9 THIN GREEN SCOURING PAD 6/10</t>
  </si>
  <si>
    <t>PKG</t>
  </si>
  <si>
    <t>60/CS</t>
  </si>
  <si>
    <t>CONT-DELI-DPI</t>
  </si>
  <si>
    <t>DPI-8/12/16-DL-BB</t>
  </si>
  <si>
    <t>8/12/16oz FLAT DELI LID 600/CS</t>
  </si>
  <si>
    <t>600/CS</t>
  </si>
  <si>
    <t>DPI-DC-12-BB</t>
  </si>
  <si>
    <t>12oz DELI CONTAINER-BULK   600/CS</t>
  </si>
  <si>
    <t>CONT-FLEX-SOL/LLC</t>
  </si>
  <si>
    <t>LLC-KDP24W</t>
  </si>
  <si>
    <t>24oz WHITE FOOD CONTAINER 600/CS</t>
  </si>
  <si>
    <t>CONT-FRY-PAPER</t>
  </si>
  <si>
    <t>DOP-DFRY35BW</t>
  </si>
  <si>
    <t>REG FRY SCOOP 3.25x3.5 8/125</t>
  </si>
  <si>
    <t>125/CS</t>
  </si>
  <si>
    <t>CONT-HINGE-PAPER</t>
  </si>
  <si>
    <t>SOU-2449</t>
  </si>
  <si>
    <t>9x7x3 FIBERPAC LUNCH BOX 200</t>
  </si>
  <si>
    <t>200/CS</t>
  </si>
  <si>
    <t>CONT-MICRO-DW SCHOOL</t>
  </si>
  <si>
    <t>DNW-CT757-125-1</t>
  </si>
  <si>
    <t>12oz MEDIUM CRUISER BOWL   624/CS</t>
  </si>
  <si>
    <t>624/CS</t>
  </si>
  <si>
    <t>DNW-PL257-1001H3-1</t>
  </si>
  <si>
    <t>LID FOR SMALL CRUISER BOWL 500/CS</t>
  </si>
  <si>
    <t>DNW-PL257-2001H3-1</t>
  </si>
  <si>
    <t>LID FOR MEDIUM CRUISER BOWL 624/CS</t>
  </si>
  <si>
    <t>Plate</t>
  </si>
  <si>
    <t>VB1-DPB PPPC</t>
  </si>
  <si>
    <t xml:space="preserve">Plate, 10" Sugarcane </t>
  </si>
  <si>
    <t>500/cs</t>
  </si>
  <si>
    <t>CUP-PLAS-CLR-FLS</t>
  </si>
  <si>
    <t>FLS-310992</t>
  </si>
  <si>
    <t>9oz (92MM) CLEAR SQUAT  PET COLD CUP  1M/CS</t>
  </si>
  <si>
    <t>CUP-PLAS-CLR-SOL/FAB</t>
  </si>
  <si>
    <t>RPL-RPE-12</t>
  </si>
  <si>
    <t>12oz CLEAR 100% RPET COLD CUP  1M/CS</t>
  </si>
  <si>
    <t>SOL-TP12</t>
  </si>
  <si>
    <t>12oz CLEAR SOFT CUP 1M/CS</t>
  </si>
  <si>
    <t>CUP-PLAS-EES</t>
  </si>
  <si>
    <t>EES-D98RH</t>
  </si>
  <si>
    <t>12-24oz CLEAR DOME LID  W/HOLE 98MM  1M/CS</t>
  </si>
  <si>
    <t>EES-F98SS</t>
  </si>
  <si>
    <t>12-24oz 98mm CLEAR STRAW SLOT LID  1M/CS</t>
  </si>
  <si>
    <t>EES-PTC09-D92</t>
  </si>
  <si>
    <t>9oz CLEAR SQUAT PET CUP (92mm)  1M/CS</t>
  </si>
  <si>
    <t>EES-PTC14</t>
  </si>
  <si>
    <t>D98 CLEAR PET 12/14oz CLEAR SQUAT CUP 98mm  1M</t>
  </si>
  <si>
    <t>CUP-PLAS-LLC</t>
  </si>
  <si>
    <t>EDR-DL626</t>
  </si>
  <si>
    <t>12-24oz (98MM) CLEAR DOME LID  W/HOLE  1M/CS</t>
  </si>
  <si>
    <t>CUP-PLAS-PORTION-DLINK</t>
  </si>
  <si>
    <t>DLK-HP200</t>
  </si>
  <si>
    <t>2oz CLR (PP) HARMONY PORTION CUP  2500/CS</t>
  </si>
  <si>
    <t>2,500/CS</t>
  </si>
  <si>
    <t>DLK-HPLID2</t>
  </si>
  <si>
    <t>2oz CLEAR HARMONY PORTION LID 2500/CS</t>
  </si>
  <si>
    <t>CUP-PLAS-PORTION-LLC/PCA</t>
  </si>
  <si>
    <t>LLC-P400-PP</t>
  </si>
  <si>
    <t>4oz (PP) PORTION CUP 2500/CS</t>
  </si>
  <si>
    <t>LLC-PL400-PP</t>
  </si>
  <si>
    <t>CLEAR LID - FITS (3.25-5.5oz)  2500/CS</t>
  </si>
  <si>
    <t>CUP-PLASTIC-PORTION-VB</t>
  </si>
  <si>
    <t>COB-VBPC201PP</t>
  </si>
  <si>
    <t>2oz CLR (PP) PORTION CUP  2500/CS</t>
  </si>
  <si>
    <t>COB-VBPCLID250</t>
  </si>
  <si>
    <t>1.5-2oz CLEAR PORTION LID 2500/CS</t>
  </si>
  <si>
    <t>CUSTOM-PAPA/BURGER</t>
  </si>
  <si>
    <t>INT-SMR8-INTELL</t>
  </si>
  <si>
    <t>INTELLIGENTSIA 8oz PAPER HOTCUP 1M/CS</t>
  </si>
  <si>
    <t>CUTLERY-H/W-POLYPRO</t>
  </si>
  <si>
    <t>EDR-PPXHK-B</t>
  </si>
  <si>
    <t>HW PP BLACK KNIFE 1M/CS</t>
  </si>
  <si>
    <t>GOL-20631</t>
  </si>
  <si>
    <t>WHITE H-DUTY SOUP SPOON (PP) 20/50</t>
  </si>
  <si>
    <t>CUTLERY-H/W-POLYSTYRENE</t>
  </si>
  <si>
    <t>SAB-CMk600</t>
  </si>
  <si>
    <t>7.75" SILVER LOOK KNIFE 600/CS</t>
  </si>
  <si>
    <t>CUTLERY-M/W-POLYPRO</t>
  </si>
  <si>
    <t>NTR-3640</t>
  </si>
  <si>
    <t>MED WEIGHT FORK  (PP) 10/100</t>
  </si>
  <si>
    <t>CUTLERY-SCHOOL PACK</t>
  </si>
  <si>
    <t>COB-SPORK-MK</t>
  </si>
  <si>
    <t>SCHOOL LUNCH KIT W/MILK STRAW 1M/CS</t>
  </si>
  <si>
    <t>NTR-3605</t>
  </si>
  <si>
    <t>FORK NAPKIN MILK STRAW KIT 1M/CS</t>
  </si>
  <si>
    <t>NTR-3606</t>
  </si>
  <si>
    <t>SH3 - H/W SCHOOL LUNCH KIT 1M/CS</t>
  </si>
  <si>
    <t>NTR-3609</t>
  </si>
  <si>
    <t>SPORK-NAPKIN KIT 1M/CS</t>
  </si>
  <si>
    <t>PRP-414021</t>
  </si>
  <si>
    <t>"HARMONY" H/W SCHOOL LUNCH KIT 1M/CS</t>
  </si>
  <si>
    <t>FOODWRAP-FOIL ROLLS</t>
  </si>
  <si>
    <t>WPL-293</t>
  </si>
  <si>
    <t>18x1000 STANDARD EL DORADO FOIL ROLL</t>
  </si>
  <si>
    <t>RL</t>
  </si>
  <si>
    <t>FOODWRAP-FOIL SHEETS</t>
  </si>
  <si>
    <t>HFA-JIF-8950</t>
  </si>
  <si>
    <t>9x10.75 JIF FOIL SHEETS 6/500</t>
  </si>
  <si>
    <t>FOODWRAP-PVC FILM-RL</t>
  </si>
  <si>
    <t>ANC-307006</t>
  </si>
  <si>
    <t>VB 18x2000 CRYSTAL WRAP CLING FILM  RL</t>
  </si>
  <si>
    <t>GLOVES-NITRILE</t>
  </si>
  <si>
    <t>ANS-37185-8</t>
  </si>
  <si>
    <t>22ml MED NITRILE GLOVE 18" PR</t>
  </si>
  <si>
    <t>PR</t>
  </si>
  <si>
    <t>PAIR</t>
  </si>
  <si>
    <t>GLOVES-OVEN MITTS</t>
  </si>
  <si>
    <t>ARD-PG1</t>
  </si>
  <si>
    <t>8x11 PAN GRABBER 12/PK - 72/CS (6PKS/CS)</t>
  </si>
  <si>
    <t>ARD-PT8BKBK-2</t>
  </si>
  <si>
    <t>8" SQUARE PYRO/TERRY POT HOLDER BLACK</t>
  </si>
  <si>
    <t>GLOVES-POLY</t>
  </si>
  <si>
    <t>GOL-1503</t>
  </si>
  <si>
    <t>SMALL PLASTIC DISP GLOVE 10/1M</t>
  </si>
  <si>
    <t>CASE</t>
  </si>
  <si>
    <t>GOL-1527</t>
  </si>
  <si>
    <t>MEDIUM CLEAR POLY (CPE) HEAVY DUTY GLOVE 10/100</t>
  </si>
  <si>
    <t>GLOVES-VINYL</t>
  </si>
  <si>
    <t>ACR-2399-1</t>
  </si>
  <si>
    <t>EDGE VINYL GLOVE, PF, SMALL 10/100</t>
  </si>
  <si>
    <t>ACR-2399-2</t>
  </si>
  <si>
    <t>EDGE VINYL GLOVE, PF, MEDIUM 10/100</t>
  </si>
  <si>
    <t>ACR-2399-3</t>
  </si>
  <si>
    <t>EDGE VINYL GLOVE, PF, LARGE 10/100</t>
  </si>
  <si>
    <t>IMP-64V3000PFL</t>
  </si>
  <si>
    <t>LARGE PF CLEAR VINYL GLOVE 10/100</t>
  </si>
  <si>
    <t>IMP-64V3000PFM</t>
  </si>
  <si>
    <t>MEDIUM PF CLEAR VINYL GLOVE 10/100</t>
  </si>
  <si>
    <t>NET-754631</t>
  </si>
  <si>
    <t>MEDIUM VINYL P/F GLOVE 10/100</t>
  </si>
  <si>
    <t>NET-754633</t>
  </si>
  <si>
    <t>LARGE VINYL P/F GLOVE 10/100</t>
  </si>
  <si>
    <t>HINGE-EARTH-LINE</t>
  </si>
  <si>
    <t>DPI-COX-68-BB-BK</t>
  </si>
  <si>
    <t>6x8 BLACK/CLEAR HNGED 250/CS</t>
  </si>
  <si>
    <t>HINGE-PLAS-DRT/GPK</t>
  </si>
  <si>
    <t>GPK-AD32</t>
  </si>
  <si>
    <t>32oz CLEAR HINGED FLAT LID CONTAINER 200/CS</t>
  </si>
  <si>
    <t>LID-COLD-FAB</t>
  </si>
  <si>
    <t>FAB-DLKC1220</t>
  </si>
  <si>
    <t>CLEAR DOME LID FOR 9/12oz 1M/CS W/HOLE</t>
  </si>
  <si>
    <t>LID-COLD-LLC</t>
  </si>
  <si>
    <t>LLC-KC626TS</t>
  </si>
  <si>
    <t>STRAW SLOT LID FOR 12-24 98MM   1M/CS 20/50</t>
  </si>
  <si>
    <t>LID-COLD-SOL</t>
  </si>
  <si>
    <t>SOL-662TS</t>
  </si>
  <si>
    <t>STRAW SLOT LID (92MM) 1M/CS</t>
  </si>
  <si>
    <t>LID-DRT</t>
  </si>
  <si>
    <t>DRT-6JL</t>
  </si>
  <si>
    <t>WHITE VENTED LID 10/100</t>
  </si>
  <si>
    <t>DRT-8EL</t>
  </si>
  <si>
    <t>WHITE CAPPUCCINO SIP LID 10/100</t>
  </si>
  <si>
    <t>NAPKIN- KRAFT</t>
  </si>
  <si>
    <t>PAT-1110030-0000</t>
  </si>
  <si>
    <t>NG04261 - 9x9 1ply KRAFT BEVNAP 4M/CS</t>
  </si>
  <si>
    <t>4,000/CS</t>
  </si>
  <si>
    <t>NAPKIN-COCKTAIL</t>
  </si>
  <si>
    <t>HOF-180324</t>
  </si>
  <si>
    <t>10x10 BURGUNDY NAPKIN 1M/CS</t>
  </si>
  <si>
    <t>HOF-180330</t>
  </si>
  <si>
    <t>10x10 2ply WHITE BEVERAGE NAPKIN 3M/CS</t>
  </si>
  <si>
    <t>3,000/CS</t>
  </si>
  <si>
    <t>NAPKIN-DINNER 2-PLY</t>
  </si>
  <si>
    <t>PSC-ST527</t>
  </si>
  <si>
    <t>15x17 2ply DINNER NAPKIN  3M/CS</t>
  </si>
  <si>
    <t>PAN-SENIOR CITIZEN</t>
  </si>
  <si>
    <t>HFA-2045-35-250WL</t>
  </si>
  <si>
    <t>24oz 3comp OBLONG TRAY W/ LID 250/CS</t>
  </si>
  <si>
    <t>STRAW-PAPER</t>
  </si>
  <si>
    <t>AVS-61500207</t>
  </si>
  <si>
    <t>7.75" WHITE PAPER JUMBO STRAW WRAPPED 3200/CS</t>
  </si>
  <si>
    <t>3200/CS</t>
  </si>
  <si>
    <t>LLC-KE-C9300W</t>
  </si>
  <si>
    <t>7.75" WHITE PAPER JUMBO STRAW WRAPPED 2000/CS</t>
  </si>
  <si>
    <t>SUNDRY-STERNO</t>
  </si>
  <si>
    <t>CLC-10112</t>
  </si>
  <si>
    <t>2hr SAFE HEAT CHAFING FUEL W/ POWER PAD 72/CS</t>
  </si>
  <si>
    <t>72/CS</t>
  </si>
  <si>
    <t>TABLECOVER-SML</t>
  </si>
  <si>
    <t>HOF-210130</t>
  </si>
  <si>
    <t>54x108 WHITE TABLE-PAPER 25/CS</t>
  </si>
  <si>
    <t>25/CS</t>
  </si>
  <si>
    <t>TRAY-CARRYOUT-CHIP</t>
  </si>
  <si>
    <t>SOU-0122</t>
  </si>
  <si>
    <t>8-5/8 SNAP UP TRAY KRAFT  500/CS</t>
  </si>
  <si>
    <t>TRAY-FOOD</t>
  </si>
  <si>
    <t>CHI-FT050</t>
  </si>
  <si>
    <t>1/2# FOOD TRAY RED PLAID  4/250</t>
  </si>
  <si>
    <t>CHI-FT250</t>
  </si>
  <si>
    <t>2.5# FOOD TRAY RED PLAID  2/250</t>
  </si>
  <si>
    <t>CHI-FT500</t>
  </si>
  <si>
    <t>5# FOOD TRAY RED PLAID 2/250</t>
  </si>
  <si>
    <t>GWP-KB300</t>
  </si>
  <si>
    <t>3# KRAFTBACK FOOD TRAY 500/CS</t>
  </si>
  <si>
    <t>SQP-8702</t>
  </si>
  <si>
    <t>2# FOOD TRAY RED PLAID1M /CS</t>
  </si>
  <si>
    <t>SQP-8705</t>
  </si>
  <si>
    <t>TRAY-MEAT-WHT</t>
  </si>
  <si>
    <t>PAC-51P102</t>
  </si>
  <si>
    <t>PACTIV #2 WHITE TRAY 500/CS</t>
  </si>
  <si>
    <t>TRAY-SCHOOL</t>
  </si>
  <si>
    <t>CHI-21032</t>
  </si>
  <si>
    <t>#SLT5- 5comp NATURAL TRAY 240/CS</t>
  </si>
  <si>
    <t>240/CS</t>
  </si>
  <si>
    <t>CHI-21114</t>
  </si>
  <si>
    <t>SLT5SW1 - 5comp NATURAL SCHOOL TRAY 240/CS</t>
  </si>
  <si>
    <t>CONT-HINGE</t>
  </si>
  <si>
    <t>SOL-806015</t>
  </si>
  <si>
    <t>Dart® OctaView® Select Hinged Container - 6", Medium 2/100/CS</t>
  </si>
  <si>
    <t>JOHNSON WILSHIRE</t>
  </si>
  <si>
    <t>2846500CASE (IFS 65527)</t>
  </si>
  <si>
    <t>ELKAY</t>
  </si>
  <si>
    <t>BOR5280 (IFS 6559)</t>
  </si>
  <si>
    <t>BOR2737HD</t>
  </si>
  <si>
    <t>PACKER</t>
  </si>
  <si>
    <t>IFS6B</t>
  </si>
  <si>
    <t>48-16BK</t>
  </si>
  <si>
    <t>DP6562 (IFS 15570)</t>
  </si>
  <si>
    <t>BOR1824HD</t>
  </si>
  <si>
    <t>H07</t>
  </si>
  <si>
    <t>H07RC (IFS 18243)</t>
  </si>
  <si>
    <t>F11GG (IFS 56827)</t>
  </si>
  <si>
    <t>F11GP (IFS 56827)</t>
  </si>
  <si>
    <t>PATERSON</t>
  </si>
  <si>
    <t>SG01035 (IFS 27-1)</t>
  </si>
  <si>
    <t>LH5800D</t>
  </si>
  <si>
    <t>M5816B</t>
  </si>
  <si>
    <t>IFS-BIO4K</t>
  </si>
  <si>
    <t>JANICO</t>
  </si>
  <si>
    <t>1010 (IFS 22147)</t>
  </si>
  <si>
    <t>SABERT</t>
  </si>
  <si>
    <t>7175N (IFS JOETOGO)</t>
  </si>
  <si>
    <t>GRAND A.</t>
  </si>
  <si>
    <t>R1750G (IFS SS-SPONGE)</t>
  </si>
  <si>
    <t>S096</t>
  </si>
  <si>
    <t>PLACON, 12OZ RPET SQUARE</t>
  </si>
  <si>
    <t>100500 (IFS 62044)</t>
  </si>
  <si>
    <t>PLACON, 12OZ LID SQUARE</t>
  </si>
  <si>
    <t>100818 (IFS 62047)</t>
  </si>
  <si>
    <t>DRY35BW</t>
  </si>
  <si>
    <t>SC-2449</t>
  </si>
  <si>
    <t>NO BID</t>
  </si>
  <si>
    <t>SMART</t>
  </si>
  <si>
    <t>IFS</t>
  </si>
  <si>
    <t>IFS-KC9S</t>
  </si>
  <si>
    <t>IFS-KC12S</t>
  </si>
  <si>
    <t>TP12</t>
  </si>
  <si>
    <t>IFS-626</t>
  </si>
  <si>
    <t>PERRINS</t>
  </si>
  <si>
    <t>IFS-PPK-B</t>
  </si>
  <si>
    <t>IFS-PPSS-W</t>
  </si>
  <si>
    <t>WNA</t>
  </si>
  <si>
    <t>PERRIN'S</t>
  </si>
  <si>
    <t>IFS615</t>
  </si>
  <si>
    <t>IFS711</t>
  </si>
  <si>
    <t>NATURE'S BEST</t>
  </si>
  <si>
    <t>PBS4182</t>
  </si>
  <si>
    <t>PH-811W</t>
  </si>
  <si>
    <t>WINCO, SCILICONE</t>
  </si>
  <si>
    <t>EACH</t>
  </si>
  <si>
    <t>INDIVIDUAL</t>
  </si>
  <si>
    <t>1528-GLOVE</t>
  </si>
  <si>
    <t>1527-GLOVE</t>
  </si>
  <si>
    <t>COX-68BBBK</t>
  </si>
  <si>
    <t>EATERY ESSENTIALS</t>
  </si>
  <si>
    <t>RPTHLD32 (45248)</t>
  </si>
  <si>
    <t>DART</t>
  </si>
  <si>
    <t>DLR662</t>
  </si>
  <si>
    <t>KARAT</t>
  </si>
  <si>
    <t>KNB991K</t>
  </si>
  <si>
    <t>PERFECT STIX</t>
  </si>
  <si>
    <t>ROYALTY</t>
  </si>
  <si>
    <t>2045-35-250W</t>
  </si>
  <si>
    <t>PICO</t>
  </si>
  <si>
    <t>210130 (IFS 25260)</t>
  </si>
  <si>
    <t>8-5/8-TRAY</t>
  </si>
  <si>
    <t>SQP2650</t>
  </si>
  <si>
    <t>SQP7153</t>
  </si>
  <si>
    <t>806012-PP94</t>
  </si>
  <si>
    <t>LIFE GUARD</t>
  </si>
  <si>
    <t>2846</t>
  </si>
  <si>
    <t>100</t>
  </si>
  <si>
    <t>HANDGARDS INC.</t>
  </si>
  <si>
    <t>303679971</t>
  </si>
  <si>
    <t>303679979</t>
  </si>
  <si>
    <t>VICTORIA BAY</t>
  </si>
  <si>
    <t>18406</t>
  </si>
  <si>
    <t>TO1194</t>
  </si>
  <si>
    <t>52528</t>
  </si>
  <si>
    <t>DP6562</t>
  </si>
  <si>
    <t>FB24 RM 303679977</t>
  </si>
  <si>
    <t>H07RC</t>
  </si>
  <si>
    <t>20-FH40</t>
  </si>
  <si>
    <t>46075</t>
  </si>
  <si>
    <t>F11GP</t>
  </si>
  <si>
    <t>PATERSON PACIFIC PARCHMENT CO.</t>
  </si>
  <si>
    <t>SG01035</t>
  </si>
  <si>
    <t>D&amp;W FINE PACK</t>
  </si>
  <si>
    <t>PL257-2001H3-1</t>
  </si>
  <si>
    <t>624</t>
  </si>
  <si>
    <t>CT757-125-1</t>
  </si>
  <si>
    <t>100460</t>
  </si>
  <si>
    <t>JANICO INC</t>
  </si>
  <si>
    <t>1010</t>
  </si>
  <si>
    <t>PBI SALES</t>
  </si>
  <si>
    <t>VBBC96K</t>
  </si>
  <si>
    <t>25</t>
  </si>
  <si>
    <t>VB-SSSCRU50</t>
  </si>
  <si>
    <t>12</t>
  </si>
  <si>
    <t>7100203200</t>
  </si>
  <si>
    <t>20</t>
  </si>
  <si>
    <t>PACTIV-SAN BERNARDINO</t>
  </si>
  <si>
    <t>VBPPLID</t>
  </si>
  <si>
    <t>500</t>
  </si>
  <si>
    <t>VBPK12S</t>
  </si>
  <si>
    <t>VB-24HFC-142MM</t>
  </si>
  <si>
    <t>DFRY35BW</t>
  </si>
  <si>
    <t>SOUTHERN CHAMPION TRAY COMP</t>
  </si>
  <si>
    <t>2449</t>
  </si>
  <si>
    <t>PL257-1001H1</t>
  </si>
  <si>
    <t>VB-10PBP-PPF</t>
  </si>
  <si>
    <t>PTC09-D92</t>
  </si>
  <si>
    <t>COBVG12CFS</t>
  </si>
  <si>
    <t>VB-DLNH.98</t>
  </si>
  <si>
    <t>DF98</t>
  </si>
  <si>
    <t>VBDLH98</t>
  </si>
  <si>
    <t>VBPC201PP</t>
  </si>
  <si>
    <t>VBPCLID250</t>
  </si>
  <si>
    <t>VBPC401PP</t>
  </si>
  <si>
    <t>VB-PCLID345</t>
  </si>
  <si>
    <t>GRAPHIC PACKAGING</t>
  </si>
  <si>
    <t>108873005</t>
  </si>
  <si>
    <t>LOLLICUP USA INC</t>
  </si>
  <si>
    <t>U2031B</t>
  </si>
  <si>
    <t>VB-900PPSW</t>
  </si>
  <si>
    <t>SABERT CORPORATION</t>
  </si>
  <si>
    <t>CMK600</t>
  </si>
  <si>
    <t>NUTRI-BON</t>
  </si>
  <si>
    <t>3640</t>
  </si>
  <si>
    <t>SPORK-MK</t>
  </si>
  <si>
    <t>3605</t>
  </si>
  <si>
    <t>3609</t>
  </si>
  <si>
    <t>11803-VB</t>
  </si>
  <si>
    <t>59100-VB</t>
  </si>
  <si>
    <t>ANCHOR PACKAGING</t>
  </si>
  <si>
    <t>7309882</t>
  </si>
  <si>
    <t>CONTINENTAL WESTERN CORP</t>
  </si>
  <si>
    <t>518703</t>
  </si>
  <si>
    <t>JOHN RITZENTHALER CO</t>
  </si>
  <si>
    <t>PG1</t>
  </si>
  <si>
    <t>PT8BKBK-2</t>
  </si>
  <si>
    <t>4012-SMALL</t>
  </si>
  <si>
    <t>LIG-4003</t>
  </si>
  <si>
    <t>ACR-2399-1/NET754629</t>
  </si>
  <si>
    <t>64V3000PFM-MD</t>
  </si>
  <si>
    <t>64V3000PFL-LG</t>
  </si>
  <si>
    <t>DIRECT PACK EAST, LLC</t>
  </si>
  <si>
    <t>COX-68-BB-BK</t>
  </si>
  <si>
    <t>DARNEL INC</t>
  </si>
  <si>
    <t>D753200</t>
  </si>
  <si>
    <t>C-HDL662-A-NH</t>
  </si>
  <si>
    <t>F98HCF</t>
  </si>
  <si>
    <t>F92HCF</t>
  </si>
  <si>
    <t>308603018</t>
  </si>
  <si>
    <t>NG04261</t>
  </si>
  <si>
    <t>HOFFMASTER GROUP INC B110149</t>
  </si>
  <si>
    <t>180324</t>
  </si>
  <si>
    <t>180330</t>
  </si>
  <si>
    <t>VB2PLYDN</t>
  </si>
  <si>
    <t>VB3COMPFP</t>
  </si>
  <si>
    <t>DIRECT LINK USA LLC</t>
  </si>
  <si>
    <t>325253</t>
  </si>
  <si>
    <t>5000</t>
  </si>
  <si>
    <t>KE-C9300W</t>
  </si>
  <si>
    <t>STERNO PRODUCTS, LLC</t>
  </si>
  <si>
    <t>20660</t>
  </si>
  <si>
    <t>210130</t>
  </si>
  <si>
    <t>DB8-NH</t>
  </si>
  <si>
    <t>RC050</t>
  </si>
  <si>
    <t>RC250</t>
  </si>
  <si>
    <t>RC500</t>
  </si>
  <si>
    <t>RC300</t>
  </si>
  <si>
    <t>RC200</t>
  </si>
  <si>
    <t>PACTIV CORPORATION</t>
  </si>
  <si>
    <t>51P102</t>
  </si>
  <si>
    <t>HUHTAMAKI INC.</t>
  </si>
  <si>
    <t>21114</t>
  </si>
  <si>
    <t>YEH891600000</t>
  </si>
  <si>
    <t>IMPERIAL DADE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</si>
</sst>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0" x14ac:knownFonts="1">
    <font>
      <sz val="11"/>
      <color theme="1"/>
      <name val="Calibri"/>
      <family val="2"/>
      <scheme val="minor"/>
    </font>
    <font>
      <sz val="14"/>
      <color theme="1"/>
      <name val="Calibri"/>
      <family val="2"/>
      <scheme val="minor"/>
    </font>
    <font>
      <b/>
      <sz val="16"/>
      <color theme="1"/>
      <name val="Calibri"/>
      <family val="2"/>
      <scheme val="minor"/>
    </font>
    <font>
      <sz val="16"/>
      <color theme="1"/>
      <name val="Calibri"/>
      <family val="2"/>
      <scheme val="minor"/>
    </font>
    <font>
      <b/>
      <i/>
      <sz val="30"/>
      <color theme="1"/>
      <name val="Calibri"/>
      <family val="2"/>
      <scheme val="minor"/>
    </font>
    <font>
      <sz val="18"/>
      <color theme="1"/>
      <name val="Calibri"/>
      <family val="2"/>
      <scheme val="minor"/>
    </font>
    <font>
      <sz val="10"/>
      <name val="Arial"/>
      <family val="2"/>
    </font>
    <font>
      <b/>
      <sz val="11"/>
      <color theme="1"/>
      <name val="Calibri"/>
      <family val="2"/>
      <scheme val="minor"/>
    </font>
    <font>
      <sz val="11"/>
      <color rgb="FF333333"/>
      <name val="Arial"/>
      <family val="2"/>
    </font>
    <font>
      <b/>
      <sz val="18"/>
      <color theme="1"/>
      <name val="Calibri"/>
      <family val="2"/>
      <scheme val="minor"/>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s>
  <borders count="14">
    <border>
      <left/>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6">
    <xf numFmtId="0" fontId="0" fillId="0" borderId="0" xfId="0"/>
    <xf numFmtId="0" fontId="0" fillId="0" borderId="0" xfId="0" applyAlignment="1">
      <alignment horizontal="left"/>
    </xf>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0" fontId="3" fillId="0" borderId="0" xfId="0" applyFont="1"/>
    <xf numFmtId="0" fontId="1" fillId="0" borderId="0" xfId="0" applyFont="1" applyAlignment="1">
      <alignment horizontal="left" vertical="center"/>
    </xf>
    <xf numFmtId="0" fontId="2" fillId="2" borderId="1" xfId="0" applyFont="1" applyFill="1" applyBorder="1" applyAlignment="1">
      <alignment horizontal="center" vertical="center" wrapText="1"/>
    </xf>
    <xf numFmtId="0" fontId="3" fillId="0" borderId="2" xfId="0" applyFont="1" applyBorder="1" applyAlignment="1">
      <alignment horizontal="left" vertical="center"/>
    </xf>
    <xf numFmtId="0" fontId="3" fillId="0" borderId="0" xfId="0" applyFont="1" applyAlignment="1">
      <alignment horizontal="left" vertical="center"/>
    </xf>
    <xf numFmtId="0" fontId="2" fillId="2" borderId="6" xfId="0" applyFont="1" applyFill="1" applyBorder="1" applyAlignment="1">
      <alignment horizontal="center" vertical="center" wrapText="1"/>
    </xf>
    <xf numFmtId="0" fontId="3" fillId="0" borderId="2" xfId="0" applyFont="1" applyBorder="1" applyAlignment="1">
      <alignment horizontal="left"/>
    </xf>
    <xf numFmtId="0" fontId="3" fillId="0" borderId="0" xfId="0" applyFont="1" applyAlignment="1">
      <alignment horizontal="left"/>
    </xf>
    <xf numFmtId="0" fontId="3" fillId="0" borderId="7" xfId="0" applyFont="1" applyBorder="1" applyAlignment="1">
      <alignment horizontal="left" vertical="center"/>
    </xf>
    <xf numFmtId="0" fontId="2" fillId="2" borderId="8" xfId="0" applyFont="1" applyFill="1" applyBorder="1" applyAlignment="1">
      <alignment horizontal="center" vertical="center"/>
    </xf>
    <xf numFmtId="0" fontId="3" fillId="0" borderId="9" xfId="0" applyFont="1" applyBorder="1" applyAlignment="1">
      <alignment horizontal="left" vertical="center"/>
    </xf>
    <xf numFmtId="49" fontId="0" fillId="0" borderId="2" xfId="0" applyNumberFormat="1" applyBorder="1"/>
    <xf numFmtId="49" fontId="0" fillId="0" borderId="2" xfId="0" applyNumberFormat="1" applyBorder="1" applyAlignment="1">
      <alignment horizontal="left"/>
    </xf>
    <xf numFmtId="49" fontId="0" fillId="0" borderId="2" xfId="0" applyNumberFormat="1" applyBorder="1" applyAlignment="1">
      <alignment horizontal="center"/>
    </xf>
    <xf numFmtId="1" fontId="0" fillId="0" borderId="2" xfId="0" applyNumberFormat="1" applyBorder="1" applyAlignment="1">
      <alignment horizontal="center"/>
    </xf>
    <xf numFmtId="49" fontId="6" fillId="0" borderId="2" xfId="0" applyNumberFormat="1" applyFont="1" applyBorder="1" applyAlignment="1">
      <alignment horizontal="center"/>
    </xf>
    <xf numFmtId="0" fontId="0" fillId="0" borderId="2" xfId="0" applyBorder="1"/>
    <xf numFmtId="49" fontId="0" fillId="3" borderId="2" xfId="0" applyNumberFormat="1" applyFill="1" applyBorder="1"/>
    <xf numFmtId="49" fontId="6" fillId="3" borderId="2" xfId="0" applyNumberFormat="1" applyFont="1" applyFill="1" applyBorder="1" applyAlignment="1">
      <alignment horizontal="left"/>
    </xf>
    <xf numFmtId="1" fontId="0" fillId="3" borderId="2" xfId="0" applyNumberFormat="1" applyFill="1" applyBorder="1" applyAlignment="1">
      <alignment horizontal="center"/>
    </xf>
    <xf numFmtId="0" fontId="0" fillId="3" borderId="2" xfId="0" applyFill="1" applyBorder="1"/>
    <xf numFmtId="0" fontId="0" fillId="3" borderId="0" xfId="0" applyFill="1"/>
    <xf numFmtId="0" fontId="3" fillId="3" borderId="9" xfId="0" applyFont="1" applyFill="1" applyBorder="1" applyAlignment="1">
      <alignment horizontal="left" vertical="center"/>
    </xf>
    <xf numFmtId="0" fontId="2" fillId="3" borderId="3" xfId="0" applyFont="1" applyFill="1" applyBorder="1" applyAlignment="1">
      <alignment horizontal="center" vertical="center" wrapText="1"/>
    </xf>
    <xf numFmtId="0" fontId="3" fillId="3" borderId="2" xfId="0" applyFont="1" applyFill="1" applyBorder="1" applyAlignment="1">
      <alignment horizontal="left" vertical="center"/>
    </xf>
    <xf numFmtId="0" fontId="3" fillId="3" borderId="2" xfId="0" applyFont="1" applyFill="1" applyBorder="1" applyAlignment="1">
      <alignment horizontal="center" vertical="center" wrapText="1"/>
    </xf>
    <xf numFmtId="0" fontId="0" fillId="0" borderId="2" xfId="0" applyBorder="1" applyAlignment="1">
      <alignment horizontal="left" vertical="center"/>
    </xf>
    <xf numFmtId="0" fontId="8" fillId="0" borderId="2" xfId="0" applyFont="1" applyBorder="1"/>
    <xf numFmtId="0" fontId="0" fillId="0" borderId="2" xfId="0" applyBorder="1" applyAlignment="1">
      <alignment horizontal="center" vertical="center"/>
    </xf>
    <xf numFmtId="44" fontId="0" fillId="0" borderId="2" xfId="0" applyNumberFormat="1" applyBorder="1" applyAlignment="1">
      <alignment horizontal="left" vertical="center"/>
    </xf>
    <xf numFmtId="44" fontId="0" fillId="0" borderId="10" xfId="0" applyNumberFormat="1" applyBorder="1" applyAlignment="1">
      <alignment horizontal="left" vertical="center"/>
    </xf>
    <xf numFmtId="0" fontId="8" fillId="0" borderId="0" xfId="0" applyFont="1"/>
    <xf numFmtId="44" fontId="7" fillId="0" borderId="2" xfId="0" applyNumberFormat="1" applyFont="1" applyBorder="1" applyAlignment="1">
      <alignment horizontal="left" vertical="center"/>
    </xf>
    <xf numFmtId="0" fontId="0" fillId="0" borderId="2" xfId="0" applyBorder="1" applyAlignment="1">
      <alignment horizontal="left" vertical="center" wrapText="1"/>
    </xf>
    <xf numFmtId="0" fontId="0" fillId="0" borderId="2" xfId="0" applyBorder="1" applyAlignment="1">
      <alignment horizontal="center" vertical="center" wrapText="1"/>
    </xf>
    <xf numFmtId="0" fontId="0" fillId="0" borderId="2" xfId="0" applyBorder="1" applyAlignment="1">
      <alignment horizontal="left"/>
    </xf>
    <xf numFmtId="0" fontId="0" fillId="0" borderId="2" xfId="0" applyBorder="1" applyAlignment="1">
      <alignment horizontal="center"/>
    </xf>
    <xf numFmtId="0" fontId="0" fillId="3" borderId="2" xfId="0" applyFill="1" applyBorder="1" applyAlignment="1">
      <alignment horizontal="center"/>
    </xf>
    <xf numFmtId="0" fontId="5" fillId="0" borderId="11" xfId="0" applyFont="1" applyBorder="1" applyAlignment="1">
      <alignment horizontal="center" vertical="center" wrapText="1"/>
    </xf>
    <xf numFmtId="0" fontId="5" fillId="0" borderId="0" xfId="0" applyFont="1" applyAlignment="1">
      <alignment horizontal="center" vertical="center" wrapText="1"/>
    </xf>
    <xf numFmtId="164" fontId="3" fillId="0" borderId="2" xfId="0" applyNumberFormat="1" applyFont="1" applyBorder="1" applyAlignment="1">
      <alignment horizontal="left" vertical="center"/>
    </xf>
    <xf numFmtId="164" fontId="3" fillId="0" borderId="10" xfId="0" applyNumberFormat="1" applyFont="1" applyBorder="1" applyAlignment="1">
      <alignment horizontal="left" vertical="center"/>
    </xf>
    <xf numFmtId="164" fontId="3" fillId="0" borderId="2" xfId="0" applyNumberFormat="1" applyFont="1" applyBorder="1" applyAlignment="1">
      <alignment horizontal="left"/>
    </xf>
    <xf numFmtId="164" fontId="3" fillId="0" borderId="10" xfId="0" applyNumberFormat="1" applyFont="1" applyBorder="1" applyAlignment="1">
      <alignment horizontal="left"/>
    </xf>
    <xf numFmtId="44" fontId="7" fillId="0" borderId="0" xfId="0" applyNumberFormat="1" applyFont="1"/>
    <xf numFmtId="164" fontId="7" fillId="0" borderId="0" xfId="0" applyNumberFormat="1" applyFont="1"/>
    <xf numFmtId="0" fontId="9" fillId="4" borderId="4"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5" borderId="12"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03"/>
  <sheetViews>
    <sheetView topLeftCell="D93" zoomScale="70" zoomScaleNormal="70" zoomScaleSheetLayoutView="70" workbookViewId="0">
      <selection activeCell="N12" sqref="N12"/>
    </sheetView>
  </sheetViews>
  <sheetFormatPr defaultRowHeight="15" x14ac:dyDescent="0.25"/>
  <cols>
    <col min="1" max="1" width="9.85546875" style="1" customWidth="1"/>
    <col min="2" max="2" width="35.5703125" style="1" bestFit="1" customWidth="1"/>
    <col min="3" max="3" width="22.28515625" customWidth="1"/>
    <col min="4" max="4" width="55.42578125" customWidth="1"/>
    <col min="5" max="5" width="11.140625" style="1" customWidth="1"/>
    <col min="6" max="6" width="9.85546875" style="1" customWidth="1"/>
    <col min="7" max="7" width="17" style="25" customWidth="1"/>
    <col min="8" max="8" width="45.28515625" customWidth="1"/>
    <col min="9" max="9" width="25.140625" bestFit="1" customWidth="1"/>
    <col min="10" max="10" width="25.140625" customWidth="1"/>
    <col min="11" max="11" width="22" customWidth="1"/>
    <col min="12" max="12" width="19.7109375" customWidth="1"/>
    <col min="13" max="13" width="48.28515625" bestFit="1" customWidth="1"/>
    <col min="14" max="14" width="32" bestFit="1" customWidth="1"/>
    <col min="15" max="15" width="32.28515625" bestFit="1" customWidth="1"/>
    <col min="16" max="16" width="13.140625" bestFit="1" customWidth="1"/>
    <col min="17" max="17" width="17" bestFit="1" customWidth="1"/>
  </cols>
  <sheetData>
    <row r="1" spans="1:17" ht="54" customHeight="1" x14ac:dyDescent="0.25">
      <c r="A1" s="54" t="s">
        <v>0</v>
      </c>
      <c r="B1" s="54"/>
      <c r="C1" s="54"/>
      <c r="D1" s="54"/>
      <c r="E1" s="54"/>
      <c r="F1" s="54"/>
      <c r="G1" s="54"/>
      <c r="H1" s="54"/>
      <c r="I1" s="54"/>
      <c r="J1" s="54"/>
      <c r="K1" s="54"/>
      <c r="L1" s="54"/>
      <c r="M1" s="54"/>
      <c r="N1" s="54"/>
      <c r="O1" s="54"/>
      <c r="P1" s="54"/>
      <c r="Q1" s="54"/>
    </row>
    <row r="2" spans="1:17" ht="86.25" customHeight="1" thickBot="1" x14ac:dyDescent="0.3">
      <c r="A2" s="55" t="s">
        <v>1</v>
      </c>
      <c r="B2" s="55"/>
      <c r="C2" s="55"/>
      <c r="D2" s="55"/>
      <c r="E2" s="55"/>
      <c r="F2" s="55"/>
      <c r="G2" s="55"/>
      <c r="H2" s="55"/>
      <c r="I2" s="55"/>
      <c r="J2" s="55"/>
      <c r="K2" s="55"/>
      <c r="L2" s="55"/>
      <c r="M2" s="55"/>
      <c r="N2" s="55"/>
      <c r="O2" s="55"/>
      <c r="P2" s="55"/>
      <c r="Q2" s="55"/>
    </row>
    <row r="3" spans="1:17" ht="24" thickBot="1" x14ac:dyDescent="0.3">
      <c r="A3" s="42"/>
      <c r="B3" s="43"/>
      <c r="C3" s="43"/>
      <c r="D3" s="43"/>
      <c r="E3" s="43"/>
      <c r="F3" s="43"/>
      <c r="G3" s="43"/>
      <c r="H3" s="50" t="s">
        <v>336</v>
      </c>
      <c r="I3" s="50"/>
      <c r="J3" s="50"/>
      <c r="K3" s="50"/>
      <c r="L3" s="51"/>
      <c r="M3" s="52" t="s">
        <v>481</v>
      </c>
      <c r="N3" s="52"/>
      <c r="O3" s="52"/>
      <c r="P3" s="52"/>
      <c r="Q3" s="53"/>
    </row>
    <row r="4" spans="1:17" s="4" customFormat="1" ht="60.75" customHeight="1" x14ac:dyDescent="0.35">
      <c r="A4" s="9" t="s">
        <v>2</v>
      </c>
      <c r="B4" s="2" t="s">
        <v>3</v>
      </c>
      <c r="C4" s="3" t="s">
        <v>4</v>
      </c>
      <c r="D4" s="2" t="s">
        <v>5</v>
      </c>
      <c r="E4" s="2" t="s">
        <v>6</v>
      </c>
      <c r="F4" s="2" t="s">
        <v>7</v>
      </c>
      <c r="G4" s="27" t="s">
        <v>8</v>
      </c>
      <c r="H4" s="3" t="s">
        <v>9</v>
      </c>
      <c r="I4" s="3" t="s">
        <v>10</v>
      </c>
      <c r="J4" s="3" t="s">
        <v>11</v>
      </c>
      <c r="K4" s="3" t="s">
        <v>12</v>
      </c>
      <c r="L4" s="6" t="s">
        <v>13</v>
      </c>
      <c r="M4" s="3" t="s">
        <v>9</v>
      </c>
      <c r="N4" s="3" t="s">
        <v>10</v>
      </c>
      <c r="O4" s="3" t="s">
        <v>11</v>
      </c>
      <c r="P4" s="3" t="s">
        <v>12</v>
      </c>
      <c r="Q4" s="6" t="s">
        <v>13</v>
      </c>
    </row>
    <row r="5" spans="1:17" s="8" customFormat="1" ht="39.950000000000003" customHeight="1" x14ac:dyDescent="0.25">
      <c r="A5" s="12">
        <v>1</v>
      </c>
      <c r="B5" s="15" t="s">
        <v>14</v>
      </c>
      <c r="C5" s="15" t="s">
        <v>15</v>
      </c>
      <c r="D5" s="16" t="s">
        <v>16</v>
      </c>
      <c r="E5" s="17" t="s">
        <v>17</v>
      </c>
      <c r="F5" s="18">
        <v>20</v>
      </c>
      <c r="G5" s="28" t="s">
        <v>18</v>
      </c>
      <c r="H5" s="30" t="s">
        <v>302</v>
      </c>
      <c r="I5" s="31" t="s">
        <v>303</v>
      </c>
      <c r="J5" s="32">
        <v>500</v>
      </c>
      <c r="K5" s="33">
        <v>52.631578947368425</v>
      </c>
      <c r="L5" s="34">
        <f>K5*10</f>
        <v>526.31578947368428</v>
      </c>
      <c r="M5" s="7" t="s">
        <v>372</v>
      </c>
      <c r="N5" s="7" t="s">
        <v>373</v>
      </c>
      <c r="O5" s="7" t="s">
        <v>374</v>
      </c>
      <c r="P5" s="44">
        <v>3.6</v>
      </c>
      <c r="Q5" s="45">
        <v>720</v>
      </c>
    </row>
    <row r="6" spans="1:17" s="8" customFormat="1" ht="39.950000000000003" customHeight="1" x14ac:dyDescent="0.25">
      <c r="A6" s="12">
        <v>2</v>
      </c>
      <c r="B6" s="15" t="s">
        <v>14</v>
      </c>
      <c r="C6" s="15" t="s">
        <v>19</v>
      </c>
      <c r="D6" s="16" t="s">
        <v>20</v>
      </c>
      <c r="E6" s="17" t="s">
        <v>21</v>
      </c>
      <c r="F6" s="18">
        <v>5</v>
      </c>
      <c r="G6" s="28" t="s">
        <v>22</v>
      </c>
      <c r="H6" s="30" t="s">
        <v>302</v>
      </c>
      <c r="I6" s="35" t="s">
        <v>303</v>
      </c>
      <c r="J6" s="32">
        <v>500</v>
      </c>
      <c r="K6" s="33">
        <v>52.631578947368425</v>
      </c>
      <c r="L6" s="34">
        <f>K6*10</f>
        <v>526.31578947368428</v>
      </c>
      <c r="M6" s="7"/>
      <c r="N6" s="7" t="s">
        <v>373</v>
      </c>
      <c r="O6" s="7" t="s">
        <v>374</v>
      </c>
      <c r="P6" s="44">
        <v>3.6</v>
      </c>
      <c r="Q6" s="45">
        <v>180</v>
      </c>
    </row>
    <row r="7" spans="1:17" s="8" customFormat="1" ht="39.950000000000003" customHeight="1" x14ac:dyDescent="0.25">
      <c r="A7" s="12">
        <v>3</v>
      </c>
      <c r="B7" s="15" t="s">
        <v>23</v>
      </c>
      <c r="C7" s="15" t="s">
        <v>24</v>
      </c>
      <c r="D7" s="16" t="s">
        <v>25</v>
      </c>
      <c r="E7" s="17" t="s">
        <v>26</v>
      </c>
      <c r="F7" s="18">
        <v>20</v>
      </c>
      <c r="G7" s="28" t="s">
        <v>27</v>
      </c>
      <c r="H7" s="30" t="s">
        <v>304</v>
      </c>
      <c r="I7" s="30" t="s">
        <v>305</v>
      </c>
      <c r="J7" s="32"/>
      <c r="K7" s="33">
        <v>14.020833333333334</v>
      </c>
      <c r="L7" s="34">
        <f t="shared" ref="L7:L14" si="0">K7*F7</f>
        <v>280.41666666666669</v>
      </c>
      <c r="M7" s="7" t="s">
        <v>375</v>
      </c>
      <c r="N7" s="7" t="s">
        <v>376</v>
      </c>
      <c r="O7" s="7"/>
      <c r="P7" s="44">
        <v>11.15</v>
      </c>
      <c r="Q7" s="45">
        <v>223</v>
      </c>
    </row>
    <row r="8" spans="1:17" s="8" customFormat="1" ht="39.950000000000003" customHeight="1" x14ac:dyDescent="0.25">
      <c r="A8" s="12">
        <v>4</v>
      </c>
      <c r="B8" s="15" t="s">
        <v>23</v>
      </c>
      <c r="C8" s="15" t="s">
        <v>28</v>
      </c>
      <c r="D8" s="16" t="s">
        <v>29</v>
      </c>
      <c r="E8" s="17" t="s">
        <v>26</v>
      </c>
      <c r="F8" s="18">
        <v>55</v>
      </c>
      <c r="G8" s="28" t="s">
        <v>30</v>
      </c>
      <c r="H8" s="30" t="s">
        <v>304</v>
      </c>
      <c r="I8" s="30" t="s">
        <v>306</v>
      </c>
      <c r="J8" s="32"/>
      <c r="K8" s="33">
        <v>14.135416666666668</v>
      </c>
      <c r="L8" s="34">
        <f t="shared" si="0"/>
        <v>777.44791666666674</v>
      </c>
      <c r="M8" s="7"/>
      <c r="N8" s="7" t="s">
        <v>377</v>
      </c>
      <c r="O8" s="7"/>
      <c r="P8" s="44">
        <v>11.35</v>
      </c>
      <c r="Q8" s="45">
        <v>624.25</v>
      </c>
    </row>
    <row r="9" spans="1:17" s="8" customFormat="1" ht="39.950000000000003" customHeight="1" x14ac:dyDescent="0.25">
      <c r="A9" s="12">
        <v>5</v>
      </c>
      <c r="B9" s="15" t="s">
        <v>31</v>
      </c>
      <c r="C9" s="15" t="s">
        <v>32</v>
      </c>
      <c r="D9" s="16" t="s">
        <v>33</v>
      </c>
      <c r="E9" s="17" t="s">
        <v>34</v>
      </c>
      <c r="F9" s="18">
        <v>20</v>
      </c>
      <c r="G9" s="28" t="s">
        <v>35</v>
      </c>
      <c r="H9" s="30" t="s">
        <v>307</v>
      </c>
      <c r="I9" s="30" t="s">
        <v>308</v>
      </c>
      <c r="J9" s="32"/>
      <c r="K9" s="33">
        <v>6.6304347826086953</v>
      </c>
      <c r="L9" s="34">
        <f t="shared" si="0"/>
        <v>132.60869565217391</v>
      </c>
      <c r="M9" s="7" t="s">
        <v>378</v>
      </c>
      <c r="N9" s="7" t="s">
        <v>379</v>
      </c>
      <c r="O9" s="7"/>
      <c r="P9" s="44">
        <v>6.7</v>
      </c>
      <c r="Q9" s="45">
        <v>134</v>
      </c>
    </row>
    <row r="10" spans="1:17" s="8" customFormat="1" ht="39.950000000000003" customHeight="1" x14ac:dyDescent="0.25">
      <c r="A10" s="12">
        <v>6</v>
      </c>
      <c r="B10" s="15" t="s">
        <v>36</v>
      </c>
      <c r="C10" s="15" t="s">
        <v>37</v>
      </c>
      <c r="D10" s="16" t="s">
        <v>38</v>
      </c>
      <c r="E10" s="17" t="s">
        <v>26</v>
      </c>
      <c r="F10" s="18">
        <v>20</v>
      </c>
      <c r="G10" s="28" t="s">
        <v>22</v>
      </c>
      <c r="H10" s="30"/>
      <c r="I10" s="30">
        <v>16773</v>
      </c>
      <c r="J10" s="32"/>
      <c r="K10" s="33">
        <v>26.8125</v>
      </c>
      <c r="L10" s="34">
        <f t="shared" si="0"/>
        <v>536.25</v>
      </c>
      <c r="M10" s="7"/>
      <c r="N10" s="7" t="s">
        <v>380</v>
      </c>
      <c r="O10" s="7"/>
      <c r="P10" s="44">
        <v>23.75</v>
      </c>
      <c r="Q10" s="45">
        <v>475</v>
      </c>
    </row>
    <row r="11" spans="1:17" s="8" customFormat="1" ht="39.950000000000003" customHeight="1" x14ac:dyDescent="0.25">
      <c r="A11" s="12">
        <v>7</v>
      </c>
      <c r="B11" s="15" t="s">
        <v>39</v>
      </c>
      <c r="C11" s="15" t="s">
        <v>40</v>
      </c>
      <c r="D11" s="16" t="s">
        <v>41</v>
      </c>
      <c r="E11" s="17" t="s">
        <v>26</v>
      </c>
      <c r="F11" s="18">
        <v>44</v>
      </c>
      <c r="G11" s="28" t="s">
        <v>42</v>
      </c>
      <c r="H11" s="30" t="s">
        <v>307</v>
      </c>
      <c r="I11" s="30" t="s">
        <v>309</v>
      </c>
      <c r="J11" s="32"/>
      <c r="K11" s="36">
        <v>18.206521739130434</v>
      </c>
      <c r="L11" s="34">
        <f t="shared" si="0"/>
        <v>801.08695652173913</v>
      </c>
      <c r="M11" s="7"/>
      <c r="N11" s="7" t="s">
        <v>381</v>
      </c>
      <c r="O11" s="7"/>
      <c r="P11" s="44">
        <v>20.400000000000002</v>
      </c>
      <c r="Q11" s="45">
        <v>897.60000000000014</v>
      </c>
    </row>
    <row r="12" spans="1:17" s="8" customFormat="1" ht="39.950000000000003" customHeight="1" x14ac:dyDescent="0.25">
      <c r="A12" s="12">
        <v>8</v>
      </c>
      <c r="B12" s="15" t="s">
        <v>43</v>
      </c>
      <c r="C12" s="15" t="s">
        <v>44</v>
      </c>
      <c r="D12" s="16" t="s">
        <v>45</v>
      </c>
      <c r="E12" s="17" t="s">
        <v>26</v>
      </c>
      <c r="F12" s="18">
        <v>140</v>
      </c>
      <c r="G12" s="28" t="s">
        <v>46</v>
      </c>
      <c r="H12" s="30"/>
      <c r="I12" s="30" t="s">
        <v>310</v>
      </c>
      <c r="J12" s="32"/>
      <c r="K12" s="36">
        <v>8.1770833333333339</v>
      </c>
      <c r="L12" s="34">
        <f t="shared" si="0"/>
        <v>1144.7916666666667</v>
      </c>
      <c r="M12" s="7"/>
      <c r="N12" s="7" t="s">
        <v>382</v>
      </c>
      <c r="O12" s="7"/>
      <c r="P12" s="44">
        <v>7.6000000000000005</v>
      </c>
      <c r="Q12" s="45">
        <v>1064</v>
      </c>
    </row>
    <row r="13" spans="1:17" s="8" customFormat="1" ht="39.950000000000003" customHeight="1" x14ac:dyDescent="0.25">
      <c r="A13" s="12">
        <v>9</v>
      </c>
      <c r="B13" s="15" t="s">
        <v>47</v>
      </c>
      <c r="C13" s="15" t="s">
        <v>48</v>
      </c>
      <c r="D13" s="16" t="s">
        <v>49</v>
      </c>
      <c r="E13" s="17" t="s">
        <v>26</v>
      </c>
      <c r="F13" s="18">
        <v>55</v>
      </c>
      <c r="G13" s="28" t="s">
        <v>42</v>
      </c>
      <c r="H13" s="30" t="s">
        <v>304</v>
      </c>
      <c r="I13" s="30" t="s">
        <v>311</v>
      </c>
      <c r="J13" s="32"/>
      <c r="K13" s="36">
        <v>8.7916666666666661</v>
      </c>
      <c r="L13" s="34">
        <f t="shared" si="0"/>
        <v>483.54166666666663</v>
      </c>
      <c r="M13" s="7"/>
      <c r="N13" s="7" t="s">
        <v>383</v>
      </c>
      <c r="O13" s="7"/>
      <c r="P13" s="44">
        <v>7.65</v>
      </c>
      <c r="Q13" s="45">
        <v>420.75</v>
      </c>
    </row>
    <row r="14" spans="1:17" s="8" customFormat="1" ht="39.950000000000003" customHeight="1" x14ac:dyDescent="0.25">
      <c r="A14" s="12">
        <v>10</v>
      </c>
      <c r="B14" s="15" t="s">
        <v>50</v>
      </c>
      <c r="C14" s="15" t="s">
        <v>51</v>
      </c>
      <c r="D14" s="16" t="s">
        <v>52</v>
      </c>
      <c r="E14" s="17" t="s">
        <v>26</v>
      </c>
      <c r="F14" s="18">
        <v>25</v>
      </c>
      <c r="G14" s="28" t="s">
        <v>18</v>
      </c>
      <c r="H14" s="30"/>
      <c r="I14" s="30" t="s">
        <v>312</v>
      </c>
      <c r="J14" s="32"/>
      <c r="K14" s="36">
        <v>7.9270833333333339</v>
      </c>
      <c r="L14" s="34">
        <f t="shared" si="0"/>
        <v>198.17708333333334</v>
      </c>
      <c r="M14" s="7"/>
      <c r="N14" s="7" t="s">
        <v>384</v>
      </c>
      <c r="O14" s="7"/>
      <c r="P14" s="44">
        <v>12.850000000000001</v>
      </c>
      <c r="Q14" s="45">
        <v>321.25000000000006</v>
      </c>
    </row>
    <row r="15" spans="1:17" s="8" customFormat="1" ht="39.950000000000003" customHeight="1" x14ac:dyDescent="0.25">
      <c r="A15" s="12">
        <v>11</v>
      </c>
      <c r="B15" s="15" t="s">
        <v>50</v>
      </c>
      <c r="C15" s="15" t="s">
        <v>53</v>
      </c>
      <c r="D15" s="16" t="s">
        <v>54</v>
      </c>
      <c r="E15" s="17" t="s">
        <v>26</v>
      </c>
      <c r="F15" s="18">
        <v>32</v>
      </c>
      <c r="G15" s="28" t="s">
        <v>35</v>
      </c>
      <c r="H15" s="30" t="s">
        <v>304</v>
      </c>
      <c r="I15" s="30" t="s">
        <v>313</v>
      </c>
      <c r="J15" s="32">
        <v>1000</v>
      </c>
      <c r="K15" s="36">
        <v>13.875</v>
      </c>
      <c r="L15" s="34">
        <f>K15*16</f>
        <v>222</v>
      </c>
      <c r="M15" s="7"/>
      <c r="N15" s="7" t="s">
        <v>385</v>
      </c>
      <c r="O15" s="7"/>
      <c r="P15" s="44">
        <v>7.6000000000000005</v>
      </c>
      <c r="Q15" s="45">
        <v>243.20000000000002</v>
      </c>
    </row>
    <row r="16" spans="1:17" s="8" customFormat="1" ht="39.950000000000003" customHeight="1" x14ac:dyDescent="0.25">
      <c r="A16" s="12">
        <v>14</v>
      </c>
      <c r="B16" s="15" t="s">
        <v>55</v>
      </c>
      <c r="C16" s="15" t="s">
        <v>56</v>
      </c>
      <c r="D16" s="16" t="s">
        <v>57</v>
      </c>
      <c r="E16" s="17" t="s">
        <v>26</v>
      </c>
      <c r="F16" s="18">
        <v>290</v>
      </c>
      <c r="G16" s="28" t="s">
        <v>35</v>
      </c>
      <c r="H16" s="30"/>
      <c r="I16" s="30" t="s">
        <v>314</v>
      </c>
      <c r="J16" s="32"/>
      <c r="K16" s="36">
        <v>11.755102040816327</v>
      </c>
      <c r="L16" s="34">
        <f>K16*F16</f>
        <v>3408.9795918367349</v>
      </c>
      <c r="M16" s="7" t="s">
        <v>378</v>
      </c>
      <c r="N16" s="7" t="s">
        <v>386</v>
      </c>
      <c r="O16" s="7"/>
      <c r="P16" s="44">
        <v>10.75</v>
      </c>
      <c r="Q16" s="45">
        <v>3117.5</v>
      </c>
    </row>
    <row r="17" spans="1:17" s="8" customFormat="1" ht="39.950000000000003" customHeight="1" x14ac:dyDescent="0.25">
      <c r="A17" s="12">
        <v>15</v>
      </c>
      <c r="B17" s="15" t="s">
        <v>55</v>
      </c>
      <c r="C17" s="15" t="s">
        <v>58</v>
      </c>
      <c r="D17" s="16" t="s">
        <v>59</v>
      </c>
      <c r="E17" s="17" t="s">
        <v>26</v>
      </c>
      <c r="F17" s="18">
        <v>723</v>
      </c>
      <c r="G17" s="28" t="s">
        <v>35</v>
      </c>
      <c r="H17" s="30"/>
      <c r="I17" s="30" t="s">
        <v>315</v>
      </c>
      <c r="J17" s="32"/>
      <c r="K17" s="36">
        <v>13.5</v>
      </c>
      <c r="L17" s="34">
        <f>K17*F17</f>
        <v>9760.5</v>
      </c>
      <c r="M17" s="7"/>
      <c r="N17" s="7" t="s">
        <v>387</v>
      </c>
      <c r="O17" s="7"/>
      <c r="P17" s="44">
        <v>14</v>
      </c>
      <c r="Q17" s="45">
        <v>10122</v>
      </c>
    </row>
    <row r="18" spans="1:17" s="8" customFormat="1" ht="39.950000000000003" customHeight="1" x14ac:dyDescent="0.25">
      <c r="A18" s="12">
        <v>16</v>
      </c>
      <c r="B18" s="15" t="s">
        <v>60</v>
      </c>
      <c r="C18" s="15" t="s">
        <v>61</v>
      </c>
      <c r="D18" s="16" t="s">
        <v>62</v>
      </c>
      <c r="E18" s="17" t="s">
        <v>26</v>
      </c>
      <c r="F18" s="18">
        <v>10</v>
      </c>
      <c r="G18" s="28" t="s">
        <v>18</v>
      </c>
      <c r="H18" s="30" t="s">
        <v>316</v>
      </c>
      <c r="I18" s="30" t="s">
        <v>317</v>
      </c>
      <c r="J18" s="32"/>
      <c r="K18" s="33">
        <v>35.19</v>
      </c>
      <c r="L18" s="34">
        <f>K18*F18</f>
        <v>351.9</v>
      </c>
      <c r="M18" s="7" t="s">
        <v>388</v>
      </c>
      <c r="N18" s="7" t="s">
        <v>389</v>
      </c>
      <c r="O18" s="7"/>
      <c r="P18" s="44">
        <v>35</v>
      </c>
      <c r="Q18" s="45">
        <v>350</v>
      </c>
    </row>
    <row r="19" spans="1:17" s="8" customFormat="1" ht="39.950000000000003" customHeight="1" x14ac:dyDescent="0.25">
      <c r="A19" s="12">
        <v>17</v>
      </c>
      <c r="B19" s="15" t="s">
        <v>60</v>
      </c>
      <c r="C19" s="15" t="s">
        <v>63</v>
      </c>
      <c r="D19" s="16" t="s">
        <v>64</v>
      </c>
      <c r="E19" s="17" t="s">
        <v>26</v>
      </c>
      <c r="F19" s="18">
        <v>65</v>
      </c>
      <c r="G19" s="28" t="s">
        <v>18</v>
      </c>
      <c r="H19" s="30"/>
      <c r="I19" s="30" t="s">
        <v>317</v>
      </c>
      <c r="J19" s="32"/>
      <c r="K19" s="33">
        <v>35.19</v>
      </c>
      <c r="L19" s="34">
        <f>K19*F19</f>
        <v>2287.35</v>
      </c>
      <c r="M19" s="7"/>
      <c r="N19" s="7" t="s">
        <v>389</v>
      </c>
      <c r="O19" s="7"/>
      <c r="P19" s="44">
        <v>35</v>
      </c>
      <c r="Q19" s="45">
        <v>2275</v>
      </c>
    </row>
    <row r="20" spans="1:17" s="8" customFormat="1" ht="39.950000000000003" customHeight="1" x14ac:dyDescent="0.25">
      <c r="A20" s="12">
        <v>18</v>
      </c>
      <c r="B20" s="15" t="s">
        <v>60</v>
      </c>
      <c r="C20" s="15" t="s">
        <v>65</v>
      </c>
      <c r="D20" s="16" t="s">
        <v>66</v>
      </c>
      <c r="E20" s="17" t="s">
        <v>26</v>
      </c>
      <c r="F20" s="18">
        <v>20</v>
      </c>
      <c r="G20" s="28" t="s">
        <v>18</v>
      </c>
      <c r="H20" s="30"/>
      <c r="I20" s="30" t="s">
        <v>317</v>
      </c>
      <c r="J20" s="32"/>
      <c r="K20" s="33">
        <v>35.19</v>
      </c>
      <c r="L20" s="34">
        <f>K20*F20</f>
        <v>703.8</v>
      </c>
      <c r="M20" s="7" t="s">
        <v>388</v>
      </c>
      <c r="N20" s="7" t="s">
        <v>389</v>
      </c>
      <c r="O20" s="7"/>
      <c r="P20" s="44">
        <v>35</v>
      </c>
      <c r="Q20" s="45">
        <v>700</v>
      </c>
    </row>
    <row r="21" spans="1:17" s="8" customFormat="1" ht="39.950000000000003" customHeight="1" x14ac:dyDescent="0.25">
      <c r="A21" s="12">
        <v>19</v>
      </c>
      <c r="B21" s="15" t="s">
        <v>67</v>
      </c>
      <c r="C21" s="15" t="s">
        <v>68</v>
      </c>
      <c r="D21" s="16" t="s">
        <v>69</v>
      </c>
      <c r="E21" s="17" t="s">
        <v>26</v>
      </c>
      <c r="F21" s="18">
        <v>10</v>
      </c>
      <c r="G21" s="28" t="s">
        <v>35</v>
      </c>
      <c r="H21" s="30"/>
      <c r="I21" s="30" t="s">
        <v>318</v>
      </c>
      <c r="J21" s="32">
        <v>504</v>
      </c>
      <c r="K21" s="33">
        <v>30.104166666666668</v>
      </c>
      <c r="L21" s="34">
        <f>K21*99.2</f>
        <v>2986.3333333333335</v>
      </c>
      <c r="M21" s="7" t="s">
        <v>390</v>
      </c>
      <c r="N21" s="7" t="s">
        <v>391</v>
      </c>
      <c r="O21" s="7" t="s">
        <v>392</v>
      </c>
      <c r="P21" s="44">
        <v>37.75</v>
      </c>
      <c r="Q21" s="45">
        <v>302.48397435897436</v>
      </c>
    </row>
    <row r="22" spans="1:17" s="8" customFormat="1" ht="39.950000000000003" customHeight="1" x14ac:dyDescent="0.25">
      <c r="A22" s="12">
        <v>20</v>
      </c>
      <c r="B22" s="15" t="s">
        <v>67</v>
      </c>
      <c r="C22" s="15" t="s">
        <v>70</v>
      </c>
      <c r="D22" s="16" t="s">
        <v>71</v>
      </c>
      <c r="E22" s="17" t="s">
        <v>26</v>
      </c>
      <c r="F22" s="18">
        <v>15</v>
      </c>
      <c r="G22" s="28" t="s">
        <v>35</v>
      </c>
      <c r="H22" s="30"/>
      <c r="I22" s="30" t="s">
        <v>319</v>
      </c>
      <c r="J22" s="32">
        <v>504</v>
      </c>
      <c r="K22" s="33">
        <v>37.541666666666664</v>
      </c>
      <c r="L22" s="34">
        <f>K22*148.8</f>
        <v>5586.2</v>
      </c>
      <c r="M22" s="7" t="s">
        <v>390</v>
      </c>
      <c r="N22" s="7" t="s">
        <v>393</v>
      </c>
      <c r="O22" s="7" t="s">
        <v>392</v>
      </c>
      <c r="P22" s="44">
        <v>45.550000000000004</v>
      </c>
      <c r="Q22" s="45">
        <v>547.47596153846166</v>
      </c>
    </row>
    <row r="23" spans="1:17" s="8" customFormat="1" ht="39.950000000000003" customHeight="1" thickBot="1" x14ac:dyDescent="0.3">
      <c r="A23" s="12">
        <v>21</v>
      </c>
      <c r="B23" s="15" t="s">
        <v>72</v>
      </c>
      <c r="C23" s="15" t="s">
        <v>73</v>
      </c>
      <c r="D23" s="16" t="s">
        <v>74</v>
      </c>
      <c r="E23" s="17" t="s">
        <v>26</v>
      </c>
      <c r="F23" s="18">
        <v>20</v>
      </c>
      <c r="G23" s="28" t="s">
        <v>75</v>
      </c>
      <c r="H23" s="30" t="s">
        <v>307</v>
      </c>
      <c r="I23" s="30" t="s">
        <v>320</v>
      </c>
      <c r="J23" s="32"/>
      <c r="K23" s="33">
        <v>23.369565217391305</v>
      </c>
      <c r="L23" s="34">
        <f>K23*F23</f>
        <v>467.39130434782612</v>
      </c>
      <c r="M23" s="7"/>
      <c r="N23" s="7" t="s">
        <v>394</v>
      </c>
      <c r="O23" s="7"/>
      <c r="P23" s="44">
        <v>25.200000000000003</v>
      </c>
      <c r="Q23" s="45">
        <v>504.00000000000006</v>
      </c>
    </row>
    <row r="24" spans="1:17" s="5" customFormat="1" ht="60.75" customHeight="1" x14ac:dyDescent="0.25">
      <c r="A24" s="13" t="s">
        <v>2</v>
      </c>
      <c r="B24" s="15" t="s">
        <v>76</v>
      </c>
      <c r="C24" s="15" t="s">
        <v>77</v>
      </c>
      <c r="D24" s="16" t="s">
        <v>78</v>
      </c>
      <c r="E24" s="17" t="s">
        <v>79</v>
      </c>
      <c r="F24" s="18">
        <v>20</v>
      </c>
      <c r="G24" s="29" t="s">
        <v>80</v>
      </c>
      <c r="H24" s="37" t="s">
        <v>321</v>
      </c>
      <c r="I24" s="38" t="s">
        <v>322</v>
      </c>
      <c r="J24" s="38"/>
      <c r="K24" s="33">
        <v>60.369565217391298</v>
      </c>
      <c r="L24" s="34">
        <f>K24*F24</f>
        <v>1207.391304347826</v>
      </c>
      <c r="M24" s="7" t="s">
        <v>395</v>
      </c>
      <c r="N24" s="7" t="s">
        <v>396</v>
      </c>
      <c r="O24" s="7"/>
      <c r="P24" s="44">
        <v>60.650000000000006</v>
      </c>
      <c r="Q24" s="45">
        <v>1213</v>
      </c>
    </row>
    <row r="25" spans="1:17" s="8" customFormat="1" ht="39.950000000000003" customHeight="1" x14ac:dyDescent="0.25">
      <c r="A25" s="12">
        <v>22</v>
      </c>
      <c r="B25" s="15" t="s">
        <v>81</v>
      </c>
      <c r="C25" s="15" t="s">
        <v>82</v>
      </c>
      <c r="D25" s="16" t="s">
        <v>83</v>
      </c>
      <c r="E25" s="17" t="s">
        <v>26</v>
      </c>
      <c r="F25" s="18">
        <v>10</v>
      </c>
      <c r="G25" s="28" t="s">
        <v>84</v>
      </c>
      <c r="H25" s="30" t="s">
        <v>323</v>
      </c>
      <c r="I25" s="30" t="s">
        <v>324</v>
      </c>
      <c r="J25" s="32">
        <v>25</v>
      </c>
      <c r="K25" s="33">
        <v>73.684210526315795</v>
      </c>
      <c r="L25" s="34">
        <f>K25*6.4</f>
        <v>471.5789473684211</v>
      </c>
      <c r="M25" s="7" t="s">
        <v>397</v>
      </c>
      <c r="N25" s="7" t="s">
        <v>398</v>
      </c>
      <c r="O25" s="7" t="s">
        <v>399</v>
      </c>
      <c r="P25" s="44">
        <v>70.7</v>
      </c>
      <c r="Q25" s="45">
        <v>452.48</v>
      </c>
    </row>
    <row r="26" spans="1:17" s="8" customFormat="1" ht="39.950000000000003" customHeight="1" x14ac:dyDescent="0.25">
      <c r="A26" s="12">
        <v>23</v>
      </c>
      <c r="B26" s="15" t="s">
        <v>85</v>
      </c>
      <c r="C26" s="15" t="s">
        <v>86</v>
      </c>
      <c r="D26" s="16" t="s">
        <v>87</v>
      </c>
      <c r="E26" s="17" t="s">
        <v>88</v>
      </c>
      <c r="F26" s="18">
        <v>12</v>
      </c>
      <c r="G26" s="28" t="s">
        <v>89</v>
      </c>
      <c r="H26" s="30" t="s">
        <v>325</v>
      </c>
      <c r="I26" s="30" t="s">
        <v>326</v>
      </c>
      <c r="J26" s="32"/>
      <c r="K26" s="33">
        <v>3.8043478260869565</v>
      </c>
      <c r="L26" s="34">
        <f>K26*F26</f>
        <v>45.652173913043477</v>
      </c>
      <c r="M26" s="7" t="s">
        <v>378</v>
      </c>
      <c r="N26" s="7" t="s">
        <v>400</v>
      </c>
      <c r="O26" s="7" t="s">
        <v>401</v>
      </c>
      <c r="P26" s="44">
        <v>3.8</v>
      </c>
      <c r="Q26" s="45">
        <v>22.799999999999997</v>
      </c>
    </row>
    <row r="27" spans="1:17" s="8" customFormat="1" ht="39.950000000000003" customHeight="1" x14ac:dyDescent="0.25">
      <c r="A27" s="12">
        <v>24</v>
      </c>
      <c r="B27" s="15" t="s">
        <v>85</v>
      </c>
      <c r="C27" s="15" t="s">
        <v>90</v>
      </c>
      <c r="D27" s="16" t="s">
        <v>91</v>
      </c>
      <c r="E27" s="17" t="s">
        <v>92</v>
      </c>
      <c r="F27" s="18">
        <v>78</v>
      </c>
      <c r="G27" s="28" t="s">
        <v>93</v>
      </c>
      <c r="H27" s="30"/>
      <c r="I27" s="30" t="s">
        <v>327</v>
      </c>
      <c r="J27" s="32"/>
      <c r="K27" s="33">
        <v>12.510869565217391</v>
      </c>
      <c r="L27" s="34">
        <f>K27*F27</f>
        <v>975.8478260869565</v>
      </c>
      <c r="M27" s="7" t="s">
        <v>395</v>
      </c>
      <c r="N27" s="7" t="s">
        <v>402</v>
      </c>
      <c r="O27" s="7" t="s">
        <v>403</v>
      </c>
      <c r="P27" s="44">
        <v>3.5</v>
      </c>
      <c r="Q27" s="45">
        <v>819</v>
      </c>
    </row>
    <row r="28" spans="1:17" s="8" customFormat="1" ht="39.950000000000003" customHeight="1" x14ac:dyDescent="0.25">
      <c r="A28" s="12">
        <v>26</v>
      </c>
      <c r="B28" s="15" t="s">
        <v>94</v>
      </c>
      <c r="C28" s="15" t="s">
        <v>95</v>
      </c>
      <c r="D28" s="16" t="s">
        <v>96</v>
      </c>
      <c r="E28" s="17" t="s">
        <v>26</v>
      </c>
      <c r="F28" s="18">
        <v>14</v>
      </c>
      <c r="G28" s="28" t="s">
        <v>97</v>
      </c>
      <c r="H28" s="30" t="s">
        <v>328</v>
      </c>
      <c r="I28" s="30" t="s">
        <v>329</v>
      </c>
      <c r="J28" s="32">
        <v>400</v>
      </c>
      <c r="K28" s="33">
        <v>21.739130434782609</v>
      </c>
      <c r="L28" s="34">
        <f>K28*21</f>
        <v>456.52173913043481</v>
      </c>
      <c r="M28" s="7" t="s">
        <v>404</v>
      </c>
      <c r="N28" s="7" t="s">
        <v>405</v>
      </c>
      <c r="O28" s="7" t="s">
        <v>406</v>
      </c>
      <c r="P28" s="44">
        <v>14.350000000000001</v>
      </c>
      <c r="Q28" s="45">
        <v>241.08000000000004</v>
      </c>
    </row>
    <row r="29" spans="1:17" s="8" customFormat="1" ht="39.950000000000003" customHeight="1" x14ac:dyDescent="0.25">
      <c r="A29" s="12">
        <v>27</v>
      </c>
      <c r="B29" s="15" t="s">
        <v>94</v>
      </c>
      <c r="C29" s="15" t="s">
        <v>98</v>
      </c>
      <c r="D29" s="16" t="s">
        <v>99</v>
      </c>
      <c r="E29" s="17" t="s">
        <v>26</v>
      </c>
      <c r="F29" s="18">
        <v>7</v>
      </c>
      <c r="G29" s="28" t="s">
        <v>97</v>
      </c>
      <c r="H29" s="30" t="s">
        <v>330</v>
      </c>
      <c r="I29" s="30" t="s">
        <v>331</v>
      </c>
      <c r="J29" s="32">
        <v>400</v>
      </c>
      <c r="K29" s="33">
        <v>35.054347826086953</v>
      </c>
      <c r="L29" s="34">
        <f>K29*10.5</f>
        <v>368.070652173913</v>
      </c>
      <c r="M29" s="7" t="s">
        <v>404</v>
      </c>
      <c r="N29" s="7" t="s">
        <v>407</v>
      </c>
      <c r="O29" s="7" t="s">
        <v>406</v>
      </c>
      <c r="P29" s="44">
        <v>23.25</v>
      </c>
      <c r="Q29" s="45">
        <v>195.3</v>
      </c>
    </row>
    <row r="30" spans="1:17" s="8" customFormat="1" ht="39.950000000000003" customHeight="1" x14ac:dyDescent="0.25">
      <c r="A30" s="12">
        <v>28</v>
      </c>
      <c r="B30" s="15" t="s">
        <v>100</v>
      </c>
      <c r="C30" s="15" t="s">
        <v>101</v>
      </c>
      <c r="D30" s="16" t="s">
        <v>102</v>
      </c>
      <c r="E30" s="17" t="s">
        <v>26</v>
      </c>
      <c r="F30" s="18">
        <v>5</v>
      </c>
      <c r="G30" s="28" t="s">
        <v>97</v>
      </c>
      <c r="H30" s="30" t="s">
        <v>307</v>
      </c>
      <c r="I30" s="30">
        <v>18671</v>
      </c>
      <c r="J30" s="32"/>
      <c r="K30" s="33">
        <v>33.586956521739125</v>
      </c>
      <c r="L30" s="34">
        <f>K30*F30</f>
        <v>167.93478260869563</v>
      </c>
      <c r="M30" s="7" t="s">
        <v>378</v>
      </c>
      <c r="N30" s="7" t="s">
        <v>408</v>
      </c>
      <c r="O30" s="7"/>
      <c r="P30" s="44">
        <v>53</v>
      </c>
      <c r="Q30" s="45">
        <v>265</v>
      </c>
    </row>
    <row r="31" spans="1:17" s="11" customFormat="1" ht="39.950000000000003" customHeight="1" x14ac:dyDescent="0.35">
      <c r="A31" s="12">
        <v>30</v>
      </c>
      <c r="B31" s="15" t="s">
        <v>103</v>
      </c>
      <c r="C31" s="15" t="s">
        <v>104</v>
      </c>
      <c r="D31" s="16" t="s">
        <v>105</v>
      </c>
      <c r="E31" s="17" t="s">
        <v>26</v>
      </c>
      <c r="F31" s="18">
        <v>68</v>
      </c>
      <c r="G31" s="28" t="s">
        <v>106</v>
      </c>
      <c r="H31" s="39"/>
      <c r="I31" s="30" t="s">
        <v>332</v>
      </c>
      <c r="J31" s="40">
        <v>1000</v>
      </c>
      <c r="K31" s="33">
        <v>53.141304347826086</v>
      </c>
      <c r="L31" s="34">
        <f>K31*8.5</f>
        <v>451.70108695652175</v>
      </c>
      <c r="M31" s="10" t="s">
        <v>404</v>
      </c>
      <c r="N31" s="10" t="s">
        <v>409</v>
      </c>
      <c r="O31" s="10"/>
      <c r="P31" s="46">
        <v>51.45</v>
      </c>
      <c r="Q31" s="47">
        <v>3498.6000000000004</v>
      </c>
    </row>
    <row r="32" spans="1:17" s="11" customFormat="1" ht="39.950000000000003" customHeight="1" x14ac:dyDescent="0.35">
      <c r="A32" s="12">
        <v>32</v>
      </c>
      <c r="B32" s="15" t="s">
        <v>107</v>
      </c>
      <c r="C32" s="15" t="s">
        <v>108</v>
      </c>
      <c r="D32" s="16" t="s">
        <v>109</v>
      </c>
      <c r="E32" s="17" t="s">
        <v>26</v>
      </c>
      <c r="F32" s="18">
        <v>10</v>
      </c>
      <c r="G32" s="28" t="s">
        <v>110</v>
      </c>
      <c r="H32" s="39"/>
      <c r="I32" s="30" t="s">
        <v>333</v>
      </c>
      <c r="J32" s="40"/>
      <c r="K32" s="33">
        <v>101.58333333333333</v>
      </c>
      <c r="L32" s="34">
        <f>K32*F32</f>
        <v>1015.8333333333333</v>
      </c>
      <c r="M32" s="10" t="s">
        <v>410</v>
      </c>
      <c r="N32" s="10" t="s">
        <v>411</v>
      </c>
      <c r="O32" s="10"/>
      <c r="P32" s="46">
        <v>97.800000000000011</v>
      </c>
      <c r="Q32" s="47">
        <v>978.00000000000011</v>
      </c>
    </row>
    <row r="33" spans="1:17" s="11" customFormat="1" ht="39.950000000000003" customHeight="1" x14ac:dyDescent="0.35">
      <c r="A33" s="12">
        <v>33</v>
      </c>
      <c r="B33" s="15" t="s">
        <v>111</v>
      </c>
      <c r="C33" s="15" t="s">
        <v>112</v>
      </c>
      <c r="D33" s="16" t="s">
        <v>113</v>
      </c>
      <c r="E33" s="17" t="s">
        <v>26</v>
      </c>
      <c r="F33" s="18">
        <v>24</v>
      </c>
      <c r="G33" s="28" t="s">
        <v>114</v>
      </c>
      <c r="H33" s="39"/>
      <c r="I33" s="30"/>
      <c r="J33" s="40"/>
      <c r="K33" s="33" t="s">
        <v>334</v>
      </c>
      <c r="L33" s="34">
        <v>0</v>
      </c>
      <c r="M33" s="10" t="s">
        <v>390</v>
      </c>
      <c r="N33" s="10" t="s">
        <v>393</v>
      </c>
      <c r="O33" s="10"/>
      <c r="P33" s="46">
        <v>45.550000000000004</v>
      </c>
      <c r="Q33" s="47">
        <v>1093.2</v>
      </c>
    </row>
    <row r="34" spans="1:17" s="11" customFormat="1" ht="39.950000000000003" customHeight="1" x14ac:dyDescent="0.35">
      <c r="A34" s="12">
        <v>34</v>
      </c>
      <c r="B34" s="15" t="s">
        <v>111</v>
      </c>
      <c r="C34" s="15" t="s">
        <v>115</v>
      </c>
      <c r="D34" s="16" t="s">
        <v>116</v>
      </c>
      <c r="E34" s="17" t="s">
        <v>26</v>
      </c>
      <c r="F34" s="18">
        <v>10</v>
      </c>
      <c r="G34" s="28" t="s">
        <v>35</v>
      </c>
      <c r="H34" s="39"/>
      <c r="I34" s="30"/>
      <c r="J34" s="40"/>
      <c r="K34" s="33" t="s">
        <v>334</v>
      </c>
      <c r="L34" s="34">
        <v>0</v>
      </c>
      <c r="M34" s="10" t="s">
        <v>390</v>
      </c>
      <c r="N34" s="10" t="s">
        <v>412</v>
      </c>
      <c r="O34" s="10"/>
      <c r="P34" s="46">
        <v>20.85</v>
      </c>
      <c r="Q34" s="47">
        <v>208.5</v>
      </c>
    </row>
    <row r="35" spans="1:17" s="11" customFormat="1" ht="39.950000000000003" customHeight="1" x14ac:dyDescent="0.35">
      <c r="A35" s="12">
        <v>35</v>
      </c>
      <c r="B35" s="15" t="s">
        <v>111</v>
      </c>
      <c r="C35" s="15" t="s">
        <v>117</v>
      </c>
      <c r="D35" s="16" t="s">
        <v>118</v>
      </c>
      <c r="E35" s="17" t="s">
        <v>26</v>
      </c>
      <c r="F35" s="18">
        <v>20</v>
      </c>
      <c r="G35" s="28" t="s">
        <v>114</v>
      </c>
      <c r="H35" s="39"/>
      <c r="I35" s="30"/>
      <c r="J35" s="40"/>
      <c r="K35" s="33" t="s">
        <v>334</v>
      </c>
      <c r="L35" s="34">
        <v>0</v>
      </c>
      <c r="M35" s="10" t="s">
        <v>390</v>
      </c>
      <c r="N35" s="10" t="s">
        <v>391</v>
      </c>
      <c r="O35" s="10"/>
      <c r="P35" s="46">
        <v>37.75</v>
      </c>
      <c r="Q35" s="47">
        <v>755</v>
      </c>
    </row>
    <row r="36" spans="1:17" s="11" customFormat="1" ht="39.950000000000003" customHeight="1" x14ac:dyDescent="0.35">
      <c r="A36" s="12">
        <v>36</v>
      </c>
      <c r="B36" s="15" t="s">
        <v>119</v>
      </c>
      <c r="C36" s="15" t="s">
        <v>120</v>
      </c>
      <c r="D36" s="16" t="s">
        <v>121</v>
      </c>
      <c r="E36" s="17" t="s">
        <v>26</v>
      </c>
      <c r="F36" s="18">
        <v>400</v>
      </c>
      <c r="G36" s="28" t="s">
        <v>122</v>
      </c>
      <c r="H36" s="39" t="s">
        <v>335</v>
      </c>
      <c r="I36" s="30">
        <v>24198</v>
      </c>
      <c r="J36" s="40"/>
      <c r="K36" s="33">
        <v>30.869565217391301</v>
      </c>
      <c r="L36" s="34">
        <f t="shared" ref="L36:L56" si="1">K36*F36</f>
        <v>12347.82608695652</v>
      </c>
      <c r="M36" s="10" t="s">
        <v>378</v>
      </c>
      <c r="N36" s="10" t="s">
        <v>413</v>
      </c>
      <c r="O36" s="10"/>
      <c r="P36" s="46">
        <v>35.200000000000003</v>
      </c>
      <c r="Q36" s="47">
        <v>14080.000000000002</v>
      </c>
    </row>
    <row r="37" spans="1:17" s="11" customFormat="1" ht="39.950000000000003" customHeight="1" x14ac:dyDescent="0.35">
      <c r="A37" s="12">
        <v>37</v>
      </c>
      <c r="B37" s="15" t="s">
        <v>123</v>
      </c>
      <c r="C37" s="15" t="s">
        <v>124</v>
      </c>
      <c r="D37" s="15" t="s">
        <v>125</v>
      </c>
      <c r="E37" s="17" t="s">
        <v>26</v>
      </c>
      <c r="F37" s="18">
        <v>10</v>
      </c>
      <c r="G37" s="28" t="s">
        <v>18</v>
      </c>
      <c r="H37" s="39" t="s">
        <v>336</v>
      </c>
      <c r="I37" s="30" t="s">
        <v>337</v>
      </c>
      <c r="J37" s="40"/>
      <c r="K37" s="33">
        <v>28.389473684210525</v>
      </c>
      <c r="L37" s="34">
        <f t="shared" si="1"/>
        <v>283.89473684210526</v>
      </c>
      <c r="M37" s="10" t="s">
        <v>378</v>
      </c>
      <c r="N37" s="10" t="s">
        <v>414</v>
      </c>
      <c r="O37" s="10"/>
      <c r="P37" s="46">
        <v>23.5</v>
      </c>
      <c r="Q37" s="47">
        <v>235</v>
      </c>
    </row>
    <row r="38" spans="1:17" s="11" customFormat="1" ht="39.950000000000003" customHeight="1" x14ac:dyDescent="0.35">
      <c r="A38" s="12">
        <v>38</v>
      </c>
      <c r="B38" s="15" t="s">
        <v>126</v>
      </c>
      <c r="C38" s="15" t="s">
        <v>127</v>
      </c>
      <c r="D38" s="15" t="s">
        <v>128</v>
      </c>
      <c r="E38" s="17" t="s">
        <v>26</v>
      </c>
      <c r="F38" s="18">
        <v>15</v>
      </c>
      <c r="G38" s="28" t="s">
        <v>18</v>
      </c>
      <c r="H38" s="39" t="s">
        <v>336</v>
      </c>
      <c r="I38" s="30" t="s">
        <v>338</v>
      </c>
      <c r="J38" s="40"/>
      <c r="K38" s="33">
        <v>27.89</v>
      </c>
      <c r="L38" s="34">
        <f t="shared" si="1"/>
        <v>418.35</v>
      </c>
      <c r="M38" s="10" t="s">
        <v>378</v>
      </c>
      <c r="N38" s="10" t="s">
        <v>415</v>
      </c>
      <c r="O38" s="10"/>
      <c r="P38" s="46">
        <v>27.75</v>
      </c>
      <c r="Q38" s="47">
        <v>416.25</v>
      </c>
    </row>
    <row r="39" spans="1:17" s="11" customFormat="1" ht="39.950000000000003" customHeight="1" x14ac:dyDescent="0.35">
      <c r="A39" s="12">
        <v>39</v>
      </c>
      <c r="B39" s="15" t="s">
        <v>126</v>
      </c>
      <c r="C39" s="15" t="s">
        <v>129</v>
      </c>
      <c r="D39" s="15" t="s">
        <v>130</v>
      </c>
      <c r="E39" s="17" t="s">
        <v>26</v>
      </c>
      <c r="F39" s="18">
        <v>20</v>
      </c>
      <c r="G39" s="28" t="s">
        <v>18</v>
      </c>
      <c r="H39" s="39"/>
      <c r="I39" s="30" t="s">
        <v>339</v>
      </c>
      <c r="J39" s="40"/>
      <c r="K39" s="33">
        <v>47.197916666666671</v>
      </c>
      <c r="L39" s="34">
        <f t="shared" si="1"/>
        <v>943.95833333333348</v>
      </c>
      <c r="M39" s="10" t="s">
        <v>378</v>
      </c>
      <c r="N39" s="10" t="s">
        <v>415</v>
      </c>
      <c r="O39" s="10"/>
      <c r="P39" s="46">
        <v>27.75</v>
      </c>
      <c r="Q39" s="47">
        <v>555</v>
      </c>
    </row>
    <row r="40" spans="1:17" s="11" customFormat="1" ht="39.950000000000003" customHeight="1" x14ac:dyDescent="0.35">
      <c r="A40" s="12">
        <v>40</v>
      </c>
      <c r="B40" s="15" t="s">
        <v>131</v>
      </c>
      <c r="C40" s="15" t="s">
        <v>132</v>
      </c>
      <c r="D40" s="16" t="s">
        <v>133</v>
      </c>
      <c r="E40" s="17" t="s">
        <v>26</v>
      </c>
      <c r="F40" s="18">
        <v>25</v>
      </c>
      <c r="G40" s="28" t="s">
        <v>18</v>
      </c>
      <c r="H40" s="39" t="s">
        <v>335</v>
      </c>
      <c r="I40" s="30">
        <v>29299</v>
      </c>
      <c r="J40" s="40"/>
      <c r="K40" s="33">
        <v>16.463157894736842</v>
      </c>
      <c r="L40" s="34">
        <f t="shared" si="1"/>
        <v>411.57894736842104</v>
      </c>
      <c r="M40" s="10" t="s">
        <v>378</v>
      </c>
      <c r="N40" s="10" t="s">
        <v>416</v>
      </c>
      <c r="O40" s="10"/>
      <c r="P40" s="46">
        <v>15</v>
      </c>
      <c r="Q40" s="47">
        <v>375</v>
      </c>
    </row>
    <row r="41" spans="1:17" s="11" customFormat="1" ht="39.950000000000003" customHeight="1" x14ac:dyDescent="0.35">
      <c r="A41" s="12">
        <v>41</v>
      </c>
      <c r="B41" s="15" t="s">
        <v>131</v>
      </c>
      <c r="C41" s="15" t="s">
        <v>134</v>
      </c>
      <c r="D41" s="16" t="s">
        <v>135</v>
      </c>
      <c r="E41" s="17" t="s">
        <v>26</v>
      </c>
      <c r="F41" s="18">
        <v>15</v>
      </c>
      <c r="G41" s="28" t="s">
        <v>18</v>
      </c>
      <c r="H41" s="39" t="s">
        <v>336</v>
      </c>
      <c r="I41" s="30" t="s">
        <v>340</v>
      </c>
      <c r="J41" s="40"/>
      <c r="K41" s="33">
        <v>13.760416666666668</v>
      </c>
      <c r="L41" s="34">
        <f t="shared" si="1"/>
        <v>206.40625000000003</v>
      </c>
      <c r="M41" s="10" t="s">
        <v>378</v>
      </c>
      <c r="N41" s="10" t="s">
        <v>417</v>
      </c>
      <c r="O41" s="10"/>
      <c r="P41" s="46">
        <v>11</v>
      </c>
      <c r="Q41" s="47">
        <v>165</v>
      </c>
    </row>
    <row r="42" spans="1:17" s="11" customFormat="1" ht="39.950000000000003" customHeight="1" thickBot="1" x14ac:dyDescent="0.4">
      <c r="A42" s="12">
        <v>42</v>
      </c>
      <c r="B42" s="15" t="s">
        <v>131</v>
      </c>
      <c r="C42" s="15" t="s">
        <v>136</v>
      </c>
      <c r="D42" s="16" t="s">
        <v>137</v>
      </c>
      <c r="E42" s="17" t="s">
        <v>26</v>
      </c>
      <c r="F42" s="18">
        <v>5</v>
      </c>
      <c r="G42" s="28" t="s">
        <v>18</v>
      </c>
      <c r="H42" s="39" t="s">
        <v>336</v>
      </c>
      <c r="I42" s="30" t="s">
        <v>337</v>
      </c>
      <c r="J42" s="40"/>
      <c r="K42" s="33">
        <v>28.389473684210525</v>
      </c>
      <c r="L42" s="34">
        <f t="shared" si="1"/>
        <v>141.94736842105263</v>
      </c>
      <c r="M42" s="10" t="s">
        <v>378</v>
      </c>
      <c r="N42" s="10" t="s">
        <v>414</v>
      </c>
      <c r="O42" s="10"/>
      <c r="P42" s="46">
        <v>23.5</v>
      </c>
      <c r="Q42" s="47">
        <v>117.5</v>
      </c>
    </row>
    <row r="43" spans="1:17" s="5" customFormat="1" ht="61.5" customHeight="1" x14ac:dyDescent="0.35">
      <c r="A43" s="13" t="s">
        <v>2</v>
      </c>
      <c r="B43" s="15" t="s">
        <v>131</v>
      </c>
      <c r="C43" s="15" t="s">
        <v>138</v>
      </c>
      <c r="D43" s="16" t="s">
        <v>139</v>
      </c>
      <c r="E43" s="17" t="s">
        <v>26</v>
      </c>
      <c r="F43" s="18">
        <v>51</v>
      </c>
      <c r="G43" s="29" t="s">
        <v>18</v>
      </c>
      <c r="H43" s="37" t="s">
        <v>336</v>
      </c>
      <c r="I43" s="37" t="s">
        <v>338</v>
      </c>
      <c r="J43" s="38"/>
      <c r="K43" s="33">
        <v>27.89</v>
      </c>
      <c r="L43" s="34">
        <f t="shared" si="1"/>
        <v>1422.39</v>
      </c>
      <c r="M43" s="10" t="s">
        <v>378</v>
      </c>
      <c r="N43" s="10" t="s">
        <v>415</v>
      </c>
      <c r="O43" s="10"/>
      <c r="P43" s="46">
        <v>27.75</v>
      </c>
      <c r="Q43" s="47">
        <v>1415.25</v>
      </c>
    </row>
    <row r="44" spans="1:17" s="11" customFormat="1" ht="39.950000000000003" customHeight="1" x14ac:dyDescent="0.35">
      <c r="A44" s="12">
        <v>43</v>
      </c>
      <c r="B44" s="15" t="s">
        <v>140</v>
      </c>
      <c r="C44" s="15" t="s">
        <v>141</v>
      </c>
      <c r="D44" s="16" t="s">
        <v>142</v>
      </c>
      <c r="E44" s="17" t="s">
        <v>26</v>
      </c>
      <c r="F44" s="18">
        <v>37</v>
      </c>
      <c r="G44" s="28" t="s">
        <v>18</v>
      </c>
      <c r="H44" s="39" t="s">
        <v>335</v>
      </c>
      <c r="I44" s="30">
        <v>29299</v>
      </c>
      <c r="J44" s="40"/>
      <c r="K44" s="33">
        <v>16.463157894736842</v>
      </c>
      <c r="L44" s="34">
        <f t="shared" si="1"/>
        <v>609.1368421052631</v>
      </c>
      <c r="M44" s="10" t="s">
        <v>378</v>
      </c>
      <c r="N44" s="10" t="s">
        <v>418</v>
      </c>
      <c r="O44" s="10"/>
      <c r="P44" s="46">
        <v>32.9</v>
      </c>
      <c r="Q44" s="47">
        <v>1217.3</v>
      </c>
    </row>
    <row r="45" spans="1:17" s="11" customFormat="1" ht="39.950000000000003" customHeight="1" x14ac:dyDescent="0.35">
      <c r="A45" s="12">
        <v>44</v>
      </c>
      <c r="B45" s="15" t="s">
        <v>143</v>
      </c>
      <c r="C45" s="15" t="s">
        <v>144</v>
      </c>
      <c r="D45" s="16" t="s">
        <v>145</v>
      </c>
      <c r="E45" s="19" t="s">
        <v>26</v>
      </c>
      <c r="F45" s="18">
        <v>20</v>
      </c>
      <c r="G45" s="28" t="s">
        <v>146</v>
      </c>
      <c r="H45" s="39" t="s">
        <v>341</v>
      </c>
      <c r="I45" s="30">
        <v>61250</v>
      </c>
      <c r="J45" s="40"/>
      <c r="K45" s="33">
        <v>16.284210526315793</v>
      </c>
      <c r="L45" s="34">
        <f t="shared" si="1"/>
        <v>325.68421052631584</v>
      </c>
      <c r="M45" s="10" t="s">
        <v>378</v>
      </c>
      <c r="N45" s="10" t="s">
        <v>419</v>
      </c>
      <c r="O45" s="10"/>
      <c r="P45" s="46">
        <v>12.8</v>
      </c>
      <c r="Q45" s="47">
        <v>256</v>
      </c>
    </row>
    <row r="46" spans="1:17" s="11" customFormat="1" ht="39.950000000000003" customHeight="1" x14ac:dyDescent="0.35">
      <c r="A46" s="12">
        <v>45</v>
      </c>
      <c r="B46" s="15" t="s">
        <v>143</v>
      </c>
      <c r="C46" s="15" t="s">
        <v>147</v>
      </c>
      <c r="D46" s="16" t="s">
        <v>148</v>
      </c>
      <c r="E46" s="19" t="s">
        <v>26</v>
      </c>
      <c r="F46" s="18">
        <v>20</v>
      </c>
      <c r="G46" s="28" t="s">
        <v>146</v>
      </c>
      <c r="H46" s="39" t="s">
        <v>341</v>
      </c>
      <c r="I46" s="30">
        <v>61254</v>
      </c>
      <c r="J46" s="40"/>
      <c r="K46" s="33">
        <v>16.315789473684212</v>
      </c>
      <c r="L46" s="34">
        <f t="shared" si="1"/>
        <v>326.31578947368428</v>
      </c>
      <c r="M46" s="10" t="s">
        <v>378</v>
      </c>
      <c r="N46" s="10" t="s">
        <v>420</v>
      </c>
      <c r="O46" s="10"/>
      <c r="P46" s="46">
        <v>10.75</v>
      </c>
      <c r="Q46" s="47">
        <v>215</v>
      </c>
    </row>
    <row r="47" spans="1:17" s="11" customFormat="1" ht="39.950000000000003" customHeight="1" x14ac:dyDescent="0.35">
      <c r="A47" s="12">
        <v>46</v>
      </c>
      <c r="B47" s="15" t="s">
        <v>149</v>
      </c>
      <c r="C47" s="15" t="s">
        <v>150</v>
      </c>
      <c r="D47" s="16" t="s">
        <v>151</v>
      </c>
      <c r="E47" s="19" t="s">
        <v>26</v>
      </c>
      <c r="F47" s="18">
        <v>15</v>
      </c>
      <c r="G47" s="28" t="s">
        <v>146</v>
      </c>
      <c r="H47" s="39" t="s">
        <v>341</v>
      </c>
      <c r="I47" s="30">
        <v>61251</v>
      </c>
      <c r="J47" s="40"/>
      <c r="K47" s="33">
        <v>29.157894736842106</v>
      </c>
      <c r="L47" s="34">
        <f t="shared" si="1"/>
        <v>437.36842105263162</v>
      </c>
      <c r="M47" s="10" t="s">
        <v>378</v>
      </c>
      <c r="N47" s="10" t="s">
        <v>421</v>
      </c>
      <c r="O47" s="10"/>
      <c r="P47" s="46">
        <v>23.2</v>
      </c>
      <c r="Q47" s="47">
        <v>348</v>
      </c>
    </row>
    <row r="48" spans="1:17" s="11" customFormat="1" ht="39.950000000000003" customHeight="1" x14ac:dyDescent="0.35">
      <c r="A48" s="12">
        <v>47</v>
      </c>
      <c r="B48" s="15" t="s">
        <v>149</v>
      </c>
      <c r="C48" s="15" t="s">
        <v>152</v>
      </c>
      <c r="D48" s="16" t="s">
        <v>153</v>
      </c>
      <c r="E48" s="17" t="s">
        <v>26</v>
      </c>
      <c r="F48" s="18">
        <v>20</v>
      </c>
      <c r="G48" s="28" t="s">
        <v>146</v>
      </c>
      <c r="H48" s="39" t="s">
        <v>341</v>
      </c>
      <c r="I48" s="30">
        <v>61255</v>
      </c>
      <c r="J48" s="40"/>
      <c r="K48" s="36">
        <v>14.184782608695652</v>
      </c>
      <c r="L48" s="34">
        <f t="shared" si="1"/>
        <v>283.69565217391306</v>
      </c>
      <c r="M48" s="10" t="s">
        <v>378</v>
      </c>
      <c r="N48" s="10" t="s">
        <v>422</v>
      </c>
      <c r="O48" s="10"/>
      <c r="P48" s="46">
        <v>14.9</v>
      </c>
      <c r="Q48" s="47">
        <v>298</v>
      </c>
    </row>
    <row r="49" spans="1:17" s="11" customFormat="1" ht="39.950000000000003" customHeight="1" x14ac:dyDescent="0.35">
      <c r="A49" s="12">
        <v>48</v>
      </c>
      <c r="B49" s="15" t="s">
        <v>154</v>
      </c>
      <c r="C49" s="15" t="s">
        <v>155</v>
      </c>
      <c r="D49" s="16" t="s">
        <v>156</v>
      </c>
      <c r="E49" s="17" t="s">
        <v>26</v>
      </c>
      <c r="F49" s="18">
        <v>20</v>
      </c>
      <c r="G49" s="28" t="s">
        <v>146</v>
      </c>
      <c r="H49" s="39" t="s">
        <v>341</v>
      </c>
      <c r="I49" s="30">
        <v>61254</v>
      </c>
      <c r="J49" s="40"/>
      <c r="K49" s="33">
        <v>16.84782608695652</v>
      </c>
      <c r="L49" s="34">
        <f t="shared" si="1"/>
        <v>336.95652173913038</v>
      </c>
      <c r="M49" s="10" t="s">
        <v>378</v>
      </c>
      <c r="N49" s="10" t="s">
        <v>419</v>
      </c>
      <c r="O49" s="10"/>
      <c r="P49" s="46">
        <v>12.8</v>
      </c>
      <c r="Q49" s="47">
        <v>256</v>
      </c>
    </row>
    <row r="50" spans="1:17" s="11" customFormat="1" ht="39.950000000000003" customHeight="1" x14ac:dyDescent="0.35">
      <c r="A50" s="12">
        <v>49</v>
      </c>
      <c r="B50" s="15" t="s">
        <v>154</v>
      </c>
      <c r="C50" s="15" t="s">
        <v>157</v>
      </c>
      <c r="D50" s="16" t="s">
        <v>158</v>
      </c>
      <c r="E50" s="17" t="s">
        <v>26</v>
      </c>
      <c r="F50" s="18">
        <v>20</v>
      </c>
      <c r="G50" s="28" t="s">
        <v>146</v>
      </c>
      <c r="H50" s="39" t="s">
        <v>341</v>
      </c>
      <c r="I50" s="30">
        <v>61249</v>
      </c>
      <c r="J50" s="40"/>
      <c r="K50" s="33">
        <v>12.065217391304348</v>
      </c>
      <c r="L50" s="34">
        <f t="shared" si="1"/>
        <v>241.30434782608694</v>
      </c>
      <c r="M50" s="10" t="s">
        <v>378</v>
      </c>
      <c r="N50" s="10" t="s">
        <v>420</v>
      </c>
      <c r="O50" s="10"/>
      <c r="P50" s="46">
        <v>10.75</v>
      </c>
      <c r="Q50" s="47">
        <v>215</v>
      </c>
    </row>
    <row r="51" spans="1:17" s="11" customFormat="1" ht="39.950000000000003" customHeight="1" x14ac:dyDescent="0.35">
      <c r="A51" s="12">
        <v>50</v>
      </c>
      <c r="B51" s="15" t="s">
        <v>159</v>
      </c>
      <c r="C51" s="15" t="s">
        <v>160</v>
      </c>
      <c r="D51" s="16" t="s">
        <v>161</v>
      </c>
      <c r="E51" s="17" t="s">
        <v>26</v>
      </c>
      <c r="F51" s="18">
        <v>50</v>
      </c>
      <c r="G51" s="28" t="s">
        <v>18</v>
      </c>
      <c r="H51" s="39" t="s">
        <v>335</v>
      </c>
      <c r="I51" s="30">
        <v>49027</v>
      </c>
      <c r="J51" s="40"/>
      <c r="K51" s="33">
        <v>24.271739130434781</v>
      </c>
      <c r="L51" s="34">
        <f t="shared" si="1"/>
        <v>1213.586956521739</v>
      </c>
      <c r="M51" s="10" t="s">
        <v>423</v>
      </c>
      <c r="N51" s="10" t="s">
        <v>424</v>
      </c>
      <c r="O51" s="10"/>
      <c r="P51" s="46">
        <v>27.200000000000003</v>
      </c>
      <c r="Q51" s="47">
        <v>1360.0000000000002</v>
      </c>
    </row>
    <row r="52" spans="1:17" s="11" customFormat="1" ht="39.950000000000003" customHeight="1" x14ac:dyDescent="0.35">
      <c r="A52" s="12">
        <v>51</v>
      </c>
      <c r="B52" s="15" t="s">
        <v>162</v>
      </c>
      <c r="C52" s="15" t="s">
        <v>163</v>
      </c>
      <c r="D52" s="16" t="s">
        <v>164</v>
      </c>
      <c r="E52" s="17" t="s">
        <v>26</v>
      </c>
      <c r="F52" s="18">
        <v>10</v>
      </c>
      <c r="G52" s="28" t="s">
        <v>18</v>
      </c>
      <c r="H52" s="39" t="s">
        <v>336</v>
      </c>
      <c r="I52" s="30" t="s">
        <v>342</v>
      </c>
      <c r="J52" s="40"/>
      <c r="K52" s="33">
        <v>8.5326086956521738</v>
      </c>
      <c r="L52" s="34">
        <f t="shared" si="1"/>
        <v>85.326086956521735</v>
      </c>
      <c r="M52" s="10" t="s">
        <v>425</v>
      </c>
      <c r="N52" s="10" t="s">
        <v>426</v>
      </c>
      <c r="O52" s="10"/>
      <c r="P52" s="46">
        <v>14.200000000000001</v>
      </c>
      <c r="Q52" s="47">
        <v>142</v>
      </c>
    </row>
    <row r="53" spans="1:17" s="11" customFormat="1" ht="39.950000000000003" customHeight="1" x14ac:dyDescent="0.35">
      <c r="A53" s="12">
        <v>52</v>
      </c>
      <c r="B53" s="15" t="s">
        <v>162</v>
      </c>
      <c r="C53" s="15" t="s">
        <v>165</v>
      </c>
      <c r="D53" s="16" t="s">
        <v>166</v>
      </c>
      <c r="E53" s="17" t="s">
        <v>26</v>
      </c>
      <c r="F53" s="18">
        <v>8</v>
      </c>
      <c r="G53" s="28" t="s">
        <v>18</v>
      </c>
      <c r="H53" s="39" t="s">
        <v>336</v>
      </c>
      <c r="I53" s="30" t="s">
        <v>343</v>
      </c>
      <c r="J53" s="40"/>
      <c r="K53" s="33">
        <v>8.5326086956521738</v>
      </c>
      <c r="L53" s="34">
        <f t="shared" si="1"/>
        <v>68.260869565217391</v>
      </c>
      <c r="M53" s="10" t="s">
        <v>378</v>
      </c>
      <c r="N53" s="10" t="s">
        <v>427</v>
      </c>
      <c r="O53" s="10"/>
      <c r="P53" s="46">
        <v>14.2</v>
      </c>
      <c r="Q53" s="47">
        <v>113.6</v>
      </c>
    </row>
    <row r="54" spans="1:17" s="11" customFormat="1" ht="39.950000000000003" customHeight="1" x14ac:dyDescent="0.35">
      <c r="A54" s="12">
        <v>53</v>
      </c>
      <c r="B54" s="15" t="s">
        <v>167</v>
      </c>
      <c r="C54" s="15" t="s">
        <v>168</v>
      </c>
      <c r="D54" s="16" t="s">
        <v>169</v>
      </c>
      <c r="E54" s="17" t="s">
        <v>26</v>
      </c>
      <c r="F54" s="18">
        <v>15</v>
      </c>
      <c r="G54" s="28" t="s">
        <v>97</v>
      </c>
      <c r="H54" s="39" t="s">
        <v>344</v>
      </c>
      <c r="I54" s="30">
        <v>630155</v>
      </c>
      <c r="J54" s="40"/>
      <c r="K54" s="33">
        <v>33.684210526315788</v>
      </c>
      <c r="L54" s="34">
        <f t="shared" si="1"/>
        <v>505.26315789473682</v>
      </c>
      <c r="M54" s="10" t="s">
        <v>428</v>
      </c>
      <c r="N54" s="10" t="s">
        <v>429</v>
      </c>
      <c r="O54" s="10"/>
      <c r="P54" s="46">
        <v>37.050000000000004</v>
      </c>
      <c r="Q54" s="47">
        <v>555.75000000000011</v>
      </c>
    </row>
    <row r="55" spans="1:17" s="11" customFormat="1" ht="39.950000000000003" customHeight="1" x14ac:dyDescent="0.35">
      <c r="A55" s="12">
        <v>54</v>
      </c>
      <c r="B55" s="15" t="s">
        <v>170</v>
      </c>
      <c r="C55" s="15" t="s">
        <v>171</v>
      </c>
      <c r="D55" s="16" t="s">
        <v>172</v>
      </c>
      <c r="E55" s="17" t="s">
        <v>26</v>
      </c>
      <c r="F55" s="18">
        <v>5</v>
      </c>
      <c r="G55" s="28" t="s">
        <v>18</v>
      </c>
      <c r="H55" s="39" t="s">
        <v>341</v>
      </c>
      <c r="I55" s="30">
        <v>9956515</v>
      </c>
      <c r="J55" s="40"/>
      <c r="K55" s="33">
        <v>4.4130434782608692</v>
      </c>
      <c r="L55" s="34">
        <f t="shared" si="1"/>
        <v>22.065217391304344</v>
      </c>
      <c r="M55" s="10" t="s">
        <v>430</v>
      </c>
      <c r="N55" s="10" t="s">
        <v>431</v>
      </c>
      <c r="O55" s="10"/>
      <c r="P55" s="46">
        <v>5.5</v>
      </c>
      <c r="Q55" s="47">
        <v>27.5</v>
      </c>
    </row>
    <row r="56" spans="1:17" s="11" customFormat="1" ht="39.950000000000003" customHeight="1" x14ac:dyDescent="0.35">
      <c r="A56" s="12">
        <v>55</v>
      </c>
      <c r="B56" s="15" t="s">
        <v>173</v>
      </c>
      <c r="C56" s="15" t="s">
        <v>174</v>
      </c>
      <c r="D56" s="16" t="s">
        <v>175</v>
      </c>
      <c r="E56" s="17" t="s">
        <v>26</v>
      </c>
      <c r="F56" s="18">
        <v>325</v>
      </c>
      <c r="G56" s="28" t="s">
        <v>18</v>
      </c>
      <c r="H56" s="39" t="s">
        <v>341</v>
      </c>
      <c r="I56" s="30">
        <v>3606</v>
      </c>
      <c r="J56" s="40"/>
      <c r="K56" s="33">
        <v>8.7899999999999991</v>
      </c>
      <c r="L56" s="34">
        <f t="shared" si="1"/>
        <v>2856.7499999999995</v>
      </c>
      <c r="M56" s="10" t="s">
        <v>378</v>
      </c>
      <c r="N56" s="10" t="s">
        <v>432</v>
      </c>
      <c r="O56" s="10"/>
      <c r="P56" s="46">
        <v>8.74</v>
      </c>
      <c r="Q56" s="47">
        <v>2840.5</v>
      </c>
    </row>
    <row r="57" spans="1:17" s="11" customFormat="1" ht="39.950000000000003" customHeight="1" x14ac:dyDescent="0.35">
      <c r="A57" s="12">
        <v>56</v>
      </c>
      <c r="B57" s="15" t="s">
        <v>173</v>
      </c>
      <c r="C57" s="15" t="s">
        <v>176</v>
      </c>
      <c r="D57" s="16" t="s">
        <v>177</v>
      </c>
      <c r="E57" s="17" t="s">
        <v>26</v>
      </c>
      <c r="F57" s="18">
        <v>9</v>
      </c>
      <c r="G57" s="28" t="s">
        <v>18</v>
      </c>
      <c r="H57" s="39"/>
      <c r="I57" s="30"/>
      <c r="J57" s="40"/>
      <c r="K57" s="33" t="s">
        <v>334</v>
      </c>
      <c r="L57" s="34">
        <v>0</v>
      </c>
      <c r="M57" s="10" t="s">
        <v>430</v>
      </c>
      <c r="N57" s="10" t="s">
        <v>433</v>
      </c>
      <c r="O57" s="10"/>
      <c r="P57" s="46">
        <v>5.5</v>
      </c>
      <c r="Q57" s="47">
        <v>49.5</v>
      </c>
    </row>
    <row r="58" spans="1:17" s="11" customFormat="1" ht="39.950000000000003" customHeight="1" x14ac:dyDescent="0.35">
      <c r="A58" s="12">
        <v>57</v>
      </c>
      <c r="B58" s="15" t="s">
        <v>173</v>
      </c>
      <c r="C58" s="15" t="s">
        <v>178</v>
      </c>
      <c r="D58" s="16" t="s">
        <v>179</v>
      </c>
      <c r="E58" s="17" t="s">
        <v>26</v>
      </c>
      <c r="F58" s="18">
        <v>100</v>
      </c>
      <c r="G58" s="28" t="s">
        <v>18</v>
      </c>
      <c r="H58" s="39" t="s">
        <v>345</v>
      </c>
      <c r="I58" s="30">
        <v>3606</v>
      </c>
      <c r="J58" s="40"/>
      <c r="K58" s="33">
        <v>8.7899999999999991</v>
      </c>
      <c r="L58" s="34">
        <f t="shared" ref="L58:L65" si="2">K58*F58</f>
        <v>878.99999999999989</v>
      </c>
      <c r="M58" s="10" t="s">
        <v>378</v>
      </c>
      <c r="N58" s="10" t="s">
        <v>432</v>
      </c>
      <c r="O58" s="10"/>
      <c r="P58" s="46">
        <v>8.74</v>
      </c>
      <c r="Q58" s="47">
        <v>874</v>
      </c>
    </row>
    <row r="59" spans="1:17" s="11" customFormat="1" ht="39.950000000000003" customHeight="1" x14ac:dyDescent="0.35">
      <c r="A59" s="12">
        <v>58</v>
      </c>
      <c r="B59" s="15" t="s">
        <v>173</v>
      </c>
      <c r="C59" s="15" t="s">
        <v>180</v>
      </c>
      <c r="D59" s="16" t="s">
        <v>181</v>
      </c>
      <c r="E59" s="17" t="s">
        <v>26</v>
      </c>
      <c r="F59" s="18">
        <v>214</v>
      </c>
      <c r="G59" s="28" t="s">
        <v>18</v>
      </c>
      <c r="H59" s="39" t="s">
        <v>341</v>
      </c>
      <c r="I59" s="30">
        <v>3609</v>
      </c>
      <c r="J59" s="40"/>
      <c r="K59" s="33">
        <v>9.19</v>
      </c>
      <c r="L59" s="34">
        <f t="shared" si="2"/>
        <v>1966.6599999999999</v>
      </c>
      <c r="M59" s="10" t="s">
        <v>430</v>
      </c>
      <c r="N59" s="10" t="s">
        <v>434</v>
      </c>
      <c r="O59" s="10"/>
      <c r="P59" s="46">
        <v>9.25</v>
      </c>
      <c r="Q59" s="47">
        <v>1979.5</v>
      </c>
    </row>
    <row r="60" spans="1:17" s="11" customFormat="1" ht="39.950000000000003" customHeight="1" x14ac:dyDescent="0.35">
      <c r="A60" s="12">
        <v>59</v>
      </c>
      <c r="B60" s="15" t="s">
        <v>173</v>
      </c>
      <c r="C60" s="15" t="s">
        <v>182</v>
      </c>
      <c r="D60" s="16" t="s">
        <v>183</v>
      </c>
      <c r="E60" s="17" t="s">
        <v>26</v>
      </c>
      <c r="F60" s="18">
        <v>140</v>
      </c>
      <c r="G60" s="28" t="s">
        <v>18</v>
      </c>
      <c r="H60" s="39" t="s">
        <v>341</v>
      </c>
      <c r="I60" s="30">
        <v>3606</v>
      </c>
      <c r="J60" s="40"/>
      <c r="K60" s="33">
        <v>8.7899999999999991</v>
      </c>
      <c r="L60" s="34">
        <f t="shared" si="2"/>
        <v>1230.5999999999999</v>
      </c>
      <c r="M60" s="10" t="s">
        <v>378</v>
      </c>
      <c r="N60" s="10" t="s">
        <v>432</v>
      </c>
      <c r="O60" s="10"/>
      <c r="P60" s="46">
        <v>8.74</v>
      </c>
      <c r="Q60" s="47">
        <v>1223.6000000000001</v>
      </c>
    </row>
    <row r="61" spans="1:17" s="11" customFormat="1" ht="39.950000000000003" customHeight="1" x14ac:dyDescent="0.35">
      <c r="A61" s="12">
        <v>60</v>
      </c>
      <c r="B61" s="15" t="s">
        <v>184</v>
      </c>
      <c r="C61" s="15" t="s">
        <v>185</v>
      </c>
      <c r="D61" s="16" t="s">
        <v>186</v>
      </c>
      <c r="E61" s="17" t="s">
        <v>187</v>
      </c>
      <c r="F61" s="18">
        <v>20</v>
      </c>
      <c r="G61" s="28" t="s">
        <v>79</v>
      </c>
      <c r="H61" s="39" t="s">
        <v>341</v>
      </c>
      <c r="I61" s="30" t="s">
        <v>346</v>
      </c>
      <c r="J61" s="40"/>
      <c r="K61" s="33">
        <v>31.054347826086957</v>
      </c>
      <c r="L61" s="34">
        <f t="shared" si="2"/>
        <v>621.08695652173913</v>
      </c>
      <c r="M61" s="10" t="s">
        <v>378</v>
      </c>
      <c r="N61" s="10" t="s">
        <v>435</v>
      </c>
      <c r="O61" s="10"/>
      <c r="P61" s="46">
        <v>42.150000000000006</v>
      </c>
      <c r="Q61" s="47">
        <v>843.00000000000011</v>
      </c>
    </row>
    <row r="62" spans="1:17" s="11" customFormat="1" ht="39.950000000000003" customHeight="1" x14ac:dyDescent="0.35">
      <c r="A62" s="12">
        <v>61</v>
      </c>
      <c r="B62" s="15" t="s">
        <v>188</v>
      </c>
      <c r="C62" s="15" t="s">
        <v>189</v>
      </c>
      <c r="D62" s="16" t="s">
        <v>190</v>
      </c>
      <c r="E62" s="17" t="s">
        <v>26</v>
      </c>
      <c r="F62" s="18">
        <v>30</v>
      </c>
      <c r="G62" s="28" t="s">
        <v>79</v>
      </c>
      <c r="H62" s="39" t="s">
        <v>341</v>
      </c>
      <c r="I62" s="30" t="s">
        <v>347</v>
      </c>
      <c r="J62" s="40"/>
      <c r="K62" s="33">
        <v>33.619565217391305</v>
      </c>
      <c r="L62" s="34">
        <f t="shared" si="2"/>
        <v>1008.5869565217391</v>
      </c>
      <c r="M62" s="10" t="s">
        <v>378</v>
      </c>
      <c r="N62" s="10" t="s">
        <v>436</v>
      </c>
      <c r="O62" s="10"/>
      <c r="P62" s="46">
        <v>50.35</v>
      </c>
      <c r="Q62" s="47">
        <v>1510.5</v>
      </c>
    </row>
    <row r="63" spans="1:17" s="11" customFormat="1" ht="39.950000000000003" customHeight="1" x14ac:dyDescent="0.35">
      <c r="A63" s="12">
        <v>62</v>
      </c>
      <c r="B63" s="15" t="s">
        <v>191</v>
      </c>
      <c r="C63" s="15" t="s">
        <v>192</v>
      </c>
      <c r="D63" s="16" t="s">
        <v>193</v>
      </c>
      <c r="E63" s="17" t="s">
        <v>187</v>
      </c>
      <c r="F63" s="18">
        <v>48</v>
      </c>
      <c r="G63" s="28" t="s">
        <v>79</v>
      </c>
      <c r="H63" s="39" t="s">
        <v>348</v>
      </c>
      <c r="I63" s="30" t="s">
        <v>349</v>
      </c>
      <c r="J63" s="40"/>
      <c r="K63" s="33">
        <v>12.44</v>
      </c>
      <c r="L63" s="34">
        <f t="shared" si="2"/>
        <v>597.12</v>
      </c>
      <c r="M63" s="10" t="s">
        <v>437</v>
      </c>
      <c r="N63" s="10" t="s">
        <v>438</v>
      </c>
      <c r="O63" s="10"/>
      <c r="P63" s="46">
        <v>12.2</v>
      </c>
      <c r="Q63" s="47">
        <v>585.59999999999991</v>
      </c>
    </row>
    <row r="64" spans="1:17" s="11" customFormat="1" ht="39.950000000000003" customHeight="1" thickBot="1" x14ac:dyDescent="0.4">
      <c r="A64" s="14">
        <v>63</v>
      </c>
      <c r="B64" s="15" t="s">
        <v>194</v>
      </c>
      <c r="C64" s="15" t="s">
        <v>195</v>
      </c>
      <c r="D64" s="16" t="s">
        <v>196</v>
      </c>
      <c r="E64" s="17" t="s">
        <v>197</v>
      </c>
      <c r="F64" s="18">
        <v>20</v>
      </c>
      <c r="G64" s="28" t="s">
        <v>198</v>
      </c>
      <c r="H64" s="39" t="s">
        <v>302</v>
      </c>
      <c r="I64" s="30">
        <v>25689</v>
      </c>
      <c r="J64" s="40"/>
      <c r="K64" s="33"/>
      <c r="L64" s="34">
        <v>0</v>
      </c>
      <c r="M64" s="10" t="s">
        <v>439</v>
      </c>
      <c r="N64" s="10" t="s">
        <v>440</v>
      </c>
      <c r="O64" s="10"/>
      <c r="P64" s="46">
        <v>6.25</v>
      </c>
      <c r="Q64" s="46">
        <v>1501</v>
      </c>
    </row>
    <row r="65" spans="1:17" ht="39.950000000000003" customHeight="1" x14ac:dyDescent="0.35">
      <c r="A65" s="12">
        <v>64</v>
      </c>
      <c r="B65" s="15" t="s">
        <v>199</v>
      </c>
      <c r="C65" s="15" t="s">
        <v>200</v>
      </c>
      <c r="D65" s="16" t="s">
        <v>201</v>
      </c>
      <c r="E65" s="17" t="s">
        <v>88</v>
      </c>
      <c r="F65" s="18">
        <v>15</v>
      </c>
      <c r="G65" s="24" t="s">
        <v>88</v>
      </c>
      <c r="H65" s="20"/>
      <c r="I65" s="30" t="s">
        <v>350</v>
      </c>
      <c r="J65" s="40"/>
      <c r="K65" s="33">
        <v>39.945652173913039</v>
      </c>
      <c r="L65" s="34">
        <f t="shared" si="2"/>
        <v>599.18478260869563</v>
      </c>
      <c r="M65" s="10" t="s">
        <v>441</v>
      </c>
      <c r="N65" s="10" t="s">
        <v>442</v>
      </c>
      <c r="O65" s="10"/>
      <c r="P65" s="46">
        <v>34.300000000000004</v>
      </c>
      <c r="Q65" s="46">
        <v>514.50000000000011</v>
      </c>
    </row>
    <row r="66" spans="1:17" ht="39.950000000000003" customHeight="1" thickBot="1" x14ac:dyDescent="0.4">
      <c r="A66" s="14">
        <v>65</v>
      </c>
      <c r="B66" s="15" t="s">
        <v>199</v>
      </c>
      <c r="C66" s="15" t="s">
        <v>202</v>
      </c>
      <c r="D66" s="16" t="s">
        <v>203</v>
      </c>
      <c r="E66" s="17" t="s">
        <v>197</v>
      </c>
      <c r="F66" s="18">
        <v>16</v>
      </c>
      <c r="G66" s="24" t="s">
        <v>198</v>
      </c>
      <c r="H66" s="20" t="s">
        <v>351</v>
      </c>
      <c r="I66" s="30">
        <v>23869</v>
      </c>
      <c r="J66" s="40" t="s">
        <v>352</v>
      </c>
      <c r="K66" s="33">
        <v>1.2391304347826084</v>
      </c>
      <c r="L66" s="34">
        <f>K66*32</f>
        <v>39.65217391304347</v>
      </c>
      <c r="M66" s="10" t="s">
        <v>441</v>
      </c>
      <c r="N66" s="10" t="s">
        <v>443</v>
      </c>
      <c r="O66" s="10"/>
      <c r="P66" s="46">
        <v>4.2</v>
      </c>
      <c r="Q66" s="46">
        <v>67.2</v>
      </c>
    </row>
    <row r="67" spans="1:17" ht="39.950000000000003" customHeight="1" x14ac:dyDescent="0.35">
      <c r="A67" s="12">
        <v>66</v>
      </c>
      <c r="B67" s="15" t="s">
        <v>204</v>
      </c>
      <c r="C67" s="15" t="s">
        <v>205</v>
      </c>
      <c r="D67" s="16" t="s">
        <v>206</v>
      </c>
      <c r="E67" s="17" t="s">
        <v>207</v>
      </c>
      <c r="F67" s="18">
        <v>10</v>
      </c>
      <c r="G67" s="24" t="s">
        <v>18</v>
      </c>
      <c r="H67" s="20" t="s">
        <v>353</v>
      </c>
      <c r="I67" s="30" t="s">
        <v>354</v>
      </c>
      <c r="J67" s="40"/>
      <c r="K67" s="33">
        <v>10.945652173913043</v>
      </c>
      <c r="L67" s="34">
        <f t="shared" ref="L67:L80" si="3">K67*F67</f>
        <v>109.45652173913044</v>
      </c>
      <c r="M67" s="10" t="s">
        <v>372</v>
      </c>
      <c r="N67" s="10" t="s">
        <v>444</v>
      </c>
      <c r="O67" s="10"/>
      <c r="P67" s="46">
        <v>24.450000000000003</v>
      </c>
      <c r="Q67" s="46">
        <v>244.50000000000003</v>
      </c>
    </row>
    <row r="68" spans="1:17" ht="39.950000000000003" customHeight="1" thickBot="1" x14ac:dyDescent="0.4">
      <c r="A68" s="14">
        <v>67</v>
      </c>
      <c r="B68" s="15" t="s">
        <v>204</v>
      </c>
      <c r="C68" s="15" t="s">
        <v>208</v>
      </c>
      <c r="D68" s="16" t="s">
        <v>209</v>
      </c>
      <c r="E68" s="17" t="s">
        <v>26</v>
      </c>
      <c r="F68" s="18">
        <v>51</v>
      </c>
      <c r="G68" s="24" t="s">
        <v>18</v>
      </c>
      <c r="H68" s="20" t="s">
        <v>353</v>
      </c>
      <c r="I68" s="30" t="s">
        <v>355</v>
      </c>
      <c r="J68" s="40"/>
      <c r="K68" s="33">
        <v>10.945652173913043</v>
      </c>
      <c r="L68" s="34">
        <f t="shared" si="3"/>
        <v>558.22826086956525</v>
      </c>
      <c r="M68" s="10" t="s">
        <v>372</v>
      </c>
      <c r="N68" s="10" t="s">
        <v>445</v>
      </c>
      <c r="O68" s="10"/>
      <c r="P68" s="46">
        <v>2.2000000000000002</v>
      </c>
      <c r="Q68" s="46">
        <v>112.2</v>
      </c>
    </row>
    <row r="69" spans="1:17" ht="39.950000000000003" customHeight="1" x14ac:dyDescent="0.35">
      <c r="A69" s="12">
        <v>68</v>
      </c>
      <c r="B69" s="15" t="s">
        <v>210</v>
      </c>
      <c r="C69" s="15" t="s">
        <v>211</v>
      </c>
      <c r="D69" s="16" t="s">
        <v>212</v>
      </c>
      <c r="E69" s="17" t="s">
        <v>26</v>
      </c>
      <c r="F69" s="18">
        <v>10</v>
      </c>
      <c r="G69" s="24" t="s">
        <v>18</v>
      </c>
      <c r="H69" s="20" t="s">
        <v>353</v>
      </c>
      <c r="I69" s="30">
        <v>65603</v>
      </c>
      <c r="J69" s="40"/>
      <c r="K69" s="33">
        <v>13.39</v>
      </c>
      <c r="L69" s="34">
        <f t="shared" si="3"/>
        <v>133.9</v>
      </c>
      <c r="M69" s="10" t="s">
        <v>378</v>
      </c>
      <c r="N69" s="10" t="s">
        <v>446</v>
      </c>
      <c r="O69" s="10"/>
      <c r="P69" s="46">
        <v>13.4</v>
      </c>
      <c r="Q69" s="46">
        <v>134</v>
      </c>
    </row>
    <row r="70" spans="1:17" ht="39.950000000000003" customHeight="1" thickBot="1" x14ac:dyDescent="0.4">
      <c r="A70" s="14">
        <v>69</v>
      </c>
      <c r="B70" s="15" t="s">
        <v>210</v>
      </c>
      <c r="C70" s="15" t="s">
        <v>213</v>
      </c>
      <c r="D70" s="16" t="s">
        <v>214</v>
      </c>
      <c r="E70" s="17" t="s">
        <v>26</v>
      </c>
      <c r="F70" s="18">
        <v>10</v>
      </c>
      <c r="G70" s="24" t="s">
        <v>18</v>
      </c>
      <c r="H70" s="20" t="s">
        <v>353</v>
      </c>
      <c r="I70" s="30">
        <v>65592</v>
      </c>
      <c r="J70" s="40"/>
      <c r="K70" s="33">
        <v>13.39</v>
      </c>
      <c r="L70" s="34">
        <f t="shared" si="3"/>
        <v>133.9</v>
      </c>
      <c r="M70" s="10" t="s">
        <v>378</v>
      </c>
      <c r="N70" s="10" t="s">
        <v>447</v>
      </c>
      <c r="O70" s="10"/>
      <c r="P70" s="46">
        <v>13.4</v>
      </c>
      <c r="Q70" s="46">
        <v>134</v>
      </c>
    </row>
    <row r="71" spans="1:17" ht="39.950000000000003" customHeight="1" x14ac:dyDescent="0.35">
      <c r="A71" s="12">
        <v>70</v>
      </c>
      <c r="B71" s="15" t="s">
        <v>210</v>
      </c>
      <c r="C71" s="15" t="s">
        <v>215</v>
      </c>
      <c r="D71" s="16" t="s">
        <v>216</v>
      </c>
      <c r="E71" s="17" t="s">
        <v>26</v>
      </c>
      <c r="F71" s="18">
        <v>8</v>
      </c>
      <c r="G71" s="24" t="s">
        <v>18</v>
      </c>
      <c r="H71" s="20" t="s">
        <v>353</v>
      </c>
      <c r="I71" s="30">
        <v>65593</v>
      </c>
      <c r="J71" s="40"/>
      <c r="K71" s="33">
        <v>13.39</v>
      </c>
      <c r="L71" s="34">
        <f t="shared" si="3"/>
        <v>107.12</v>
      </c>
      <c r="M71" s="10" t="s">
        <v>378</v>
      </c>
      <c r="N71" s="10" t="s">
        <v>448</v>
      </c>
      <c r="O71" s="10"/>
      <c r="P71" s="46">
        <v>13.4</v>
      </c>
      <c r="Q71" s="46">
        <v>107.2</v>
      </c>
    </row>
    <row r="72" spans="1:17" ht="39.950000000000003" customHeight="1" thickBot="1" x14ac:dyDescent="0.4">
      <c r="A72" s="14">
        <v>71</v>
      </c>
      <c r="B72" s="15" t="s">
        <v>210</v>
      </c>
      <c r="C72" s="15" t="s">
        <v>217</v>
      </c>
      <c r="D72" s="16" t="s">
        <v>218</v>
      </c>
      <c r="E72" s="17" t="s">
        <v>26</v>
      </c>
      <c r="F72" s="18">
        <v>15</v>
      </c>
      <c r="G72" s="24" t="s">
        <v>18</v>
      </c>
      <c r="H72" s="20" t="s">
        <v>353</v>
      </c>
      <c r="I72" s="30">
        <v>65593</v>
      </c>
      <c r="J72" s="40"/>
      <c r="K72" s="33">
        <v>13.39</v>
      </c>
      <c r="L72" s="34">
        <f t="shared" si="3"/>
        <v>200.85000000000002</v>
      </c>
      <c r="M72" s="10" t="s">
        <v>378</v>
      </c>
      <c r="N72" s="10" t="s">
        <v>448</v>
      </c>
      <c r="O72" s="10"/>
      <c r="P72" s="46">
        <v>13.4</v>
      </c>
      <c r="Q72" s="46">
        <v>201</v>
      </c>
    </row>
    <row r="73" spans="1:17" ht="39.950000000000003" customHeight="1" x14ac:dyDescent="0.35">
      <c r="A73" s="12">
        <v>72</v>
      </c>
      <c r="B73" s="15" t="s">
        <v>210</v>
      </c>
      <c r="C73" s="15" t="s">
        <v>219</v>
      </c>
      <c r="D73" s="16" t="s">
        <v>220</v>
      </c>
      <c r="E73" s="17" t="s">
        <v>26</v>
      </c>
      <c r="F73" s="18">
        <v>15</v>
      </c>
      <c r="G73" s="24" t="s">
        <v>18</v>
      </c>
      <c r="H73" s="20" t="s">
        <v>353</v>
      </c>
      <c r="I73" s="30">
        <v>65592</v>
      </c>
      <c r="J73" s="40"/>
      <c r="K73" s="33">
        <v>13.39</v>
      </c>
      <c r="L73" s="34">
        <f t="shared" si="3"/>
        <v>200.85000000000002</v>
      </c>
      <c r="M73" s="10" t="s">
        <v>378</v>
      </c>
      <c r="N73" s="10" t="s">
        <v>447</v>
      </c>
      <c r="O73" s="10"/>
      <c r="P73" s="46">
        <v>13.4</v>
      </c>
      <c r="Q73" s="46">
        <v>201</v>
      </c>
    </row>
    <row r="74" spans="1:17" ht="39.950000000000003" customHeight="1" thickBot="1" x14ac:dyDescent="0.4">
      <c r="A74" s="14">
        <v>73</v>
      </c>
      <c r="B74" s="15" t="s">
        <v>210</v>
      </c>
      <c r="C74" s="15" t="s">
        <v>221</v>
      </c>
      <c r="D74" s="16" t="s">
        <v>222</v>
      </c>
      <c r="E74" s="17" t="s">
        <v>21</v>
      </c>
      <c r="F74" s="18">
        <v>650</v>
      </c>
      <c r="G74" s="24" t="s">
        <v>18</v>
      </c>
      <c r="H74" s="20" t="s">
        <v>353</v>
      </c>
      <c r="I74" s="30">
        <v>65592</v>
      </c>
      <c r="J74" s="40"/>
      <c r="K74" s="33">
        <v>13.39</v>
      </c>
      <c r="L74" s="34">
        <f t="shared" si="3"/>
        <v>8703.5</v>
      </c>
      <c r="M74" s="10" t="s">
        <v>378</v>
      </c>
      <c r="N74" s="10" t="s">
        <v>447</v>
      </c>
      <c r="O74" s="10"/>
      <c r="P74" s="46">
        <v>13.4</v>
      </c>
      <c r="Q74" s="46">
        <v>8710</v>
      </c>
    </row>
    <row r="75" spans="1:17" ht="39.950000000000003" customHeight="1" x14ac:dyDescent="0.35">
      <c r="A75" s="12">
        <v>74</v>
      </c>
      <c r="B75" s="15" t="s">
        <v>210</v>
      </c>
      <c r="C75" s="15" t="s">
        <v>223</v>
      </c>
      <c r="D75" s="16" t="s">
        <v>224</v>
      </c>
      <c r="E75" s="17" t="s">
        <v>21</v>
      </c>
      <c r="F75" s="18">
        <v>280</v>
      </c>
      <c r="G75" s="24" t="s">
        <v>18</v>
      </c>
      <c r="H75" s="20" t="s">
        <v>353</v>
      </c>
      <c r="I75" s="30">
        <v>65593</v>
      </c>
      <c r="J75" s="40"/>
      <c r="K75" s="33">
        <v>13.39</v>
      </c>
      <c r="L75" s="34">
        <f t="shared" si="3"/>
        <v>3749.2000000000003</v>
      </c>
      <c r="M75" s="10" t="s">
        <v>378</v>
      </c>
      <c r="N75" s="10" t="s">
        <v>448</v>
      </c>
      <c r="O75" s="10"/>
      <c r="P75" s="46">
        <v>13.4</v>
      </c>
      <c r="Q75" s="46">
        <v>3752</v>
      </c>
    </row>
    <row r="76" spans="1:17" ht="39.950000000000003" customHeight="1" thickBot="1" x14ac:dyDescent="0.4">
      <c r="A76" s="14">
        <v>75</v>
      </c>
      <c r="B76" s="15" t="s">
        <v>225</v>
      </c>
      <c r="C76" s="15" t="s">
        <v>226</v>
      </c>
      <c r="D76" s="16" t="s">
        <v>227</v>
      </c>
      <c r="E76" s="17" t="s">
        <v>26</v>
      </c>
      <c r="F76" s="18">
        <v>35</v>
      </c>
      <c r="G76" s="24" t="s">
        <v>42</v>
      </c>
      <c r="H76" s="20"/>
      <c r="I76" s="30" t="s">
        <v>356</v>
      </c>
      <c r="J76" s="40"/>
      <c r="K76" s="33">
        <v>75.042105263157907</v>
      </c>
      <c r="L76" s="34">
        <f t="shared" si="3"/>
        <v>2626.4736842105267</v>
      </c>
      <c r="M76" s="10" t="s">
        <v>449</v>
      </c>
      <c r="N76" s="10" t="s">
        <v>450</v>
      </c>
      <c r="O76" s="10"/>
      <c r="P76" s="46">
        <v>96.65</v>
      </c>
      <c r="Q76" s="46">
        <v>3382.75</v>
      </c>
    </row>
    <row r="77" spans="1:17" ht="39.950000000000003" customHeight="1" x14ac:dyDescent="0.35">
      <c r="A77" s="12">
        <v>76</v>
      </c>
      <c r="B77" s="15" t="s">
        <v>228</v>
      </c>
      <c r="C77" s="15" t="s">
        <v>229</v>
      </c>
      <c r="D77" s="16" t="s">
        <v>230</v>
      </c>
      <c r="E77" s="17" t="s">
        <v>26</v>
      </c>
      <c r="F77" s="18">
        <v>44</v>
      </c>
      <c r="G77" s="24" t="s">
        <v>110</v>
      </c>
      <c r="H77" s="20" t="s">
        <v>357</v>
      </c>
      <c r="I77" s="30" t="s">
        <v>358</v>
      </c>
      <c r="J77" s="40"/>
      <c r="K77" s="33">
        <v>32.9</v>
      </c>
      <c r="L77" s="34">
        <f t="shared" si="3"/>
        <v>1447.6</v>
      </c>
      <c r="M77" s="10" t="s">
        <v>451</v>
      </c>
      <c r="N77" s="10" t="s">
        <v>452</v>
      </c>
      <c r="O77" s="10"/>
      <c r="P77" s="46">
        <v>32.9</v>
      </c>
      <c r="Q77" s="46">
        <v>1447.6</v>
      </c>
    </row>
    <row r="78" spans="1:17" ht="39.950000000000003" customHeight="1" thickBot="1" x14ac:dyDescent="0.4">
      <c r="A78" s="14">
        <v>77</v>
      </c>
      <c r="B78" s="15" t="s">
        <v>231</v>
      </c>
      <c r="C78" s="15" t="s">
        <v>232</v>
      </c>
      <c r="D78" s="16" t="s">
        <v>233</v>
      </c>
      <c r="E78" s="17" t="s">
        <v>26</v>
      </c>
      <c r="F78" s="18">
        <v>15</v>
      </c>
      <c r="G78" s="24" t="s">
        <v>18</v>
      </c>
      <c r="H78" s="20" t="s">
        <v>359</v>
      </c>
      <c r="I78" s="30" t="s">
        <v>360</v>
      </c>
      <c r="J78" s="40"/>
      <c r="K78" s="33">
        <v>30.729166666666668</v>
      </c>
      <c r="L78" s="34">
        <f t="shared" si="3"/>
        <v>460.9375</v>
      </c>
      <c r="M78" s="10" t="s">
        <v>425</v>
      </c>
      <c r="N78" s="10" t="s">
        <v>453</v>
      </c>
      <c r="O78" s="10"/>
      <c r="P78" s="46">
        <v>33.300000000000004</v>
      </c>
      <c r="Q78" s="46">
        <v>499.50000000000006</v>
      </c>
    </row>
    <row r="79" spans="1:17" ht="39.950000000000003" customHeight="1" x14ac:dyDescent="0.35">
      <c r="A79" s="12">
        <v>78</v>
      </c>
      <c r="B79" s="15" t="s">
        <v>234</v>
      </c>
      <c r="C79" s="15" t="s">
        <v>235</v>
      </c>
      <c r="D79" s="16" t="s">
        <v>236</v>
      </c>
      <c r="E79" s="17" t="s">
        <v>26</v>
      </c>
      <c r="F79" s="18">
        <v>22</v>
      </c>
      <c r="G79" s="24" t="s">
        <v>18</v>
      </c>
      <c r="H79" s="20" t="s">
        <v>335</v>
      </c>
      <c r="I79" s="30" t="s">
        <v>340</v>
      </c>
      <c r="J79" s="40"/>
      <c r="K79" s="33">
        <v>14.358695652173914</v>
      </c>
      <c r="L79" s="34">
        <f t="shared" si="3"/>
        <v>315.89130434782612</v>
      </c>
      <c r="M79" s="10" t="s">
        <v>378</v>
      </c>
      <c r="N79" s="10" t="s">
        <v>454</v>
      </c>
      <c r="O79" s="10"/>
      <c r="P79" s="46">
        <v>15.2</v>
      </c>
      <c r="Q79" s="46">
        <v>334.4</v>
      </c>
    </row>
    <row r="80" spans="1:17" ht="39.950000000000003" customHeight="1" thickBot="1" x14ac:dyDescent="0.4">
      <c r="A80" s="14">
        <v>79</v>
      </c>
      <c r="B80" s="15" t="s">
        <v>237</v>
      </c>
      <c r="C80" s="15" t="s">
        <v>238</v>
      </c>
      <c r="D80" s="16" t="s">
        <v>239</v>
      </c>
      <c r="E80" s="17" t="s">
        <v>26</v>
      </c>
      <c r="F80" s="18">
        <v>15</v>
      </c>
      <c r="G80" s="24" t="s">
        <v>18</v>
      </c>
      <c r="H80" s="20" t="s">
        <v>336</v>
      </c>
      <c r="I80" s="30">
        <v>21327</v>
      </c>
      <c r="J80" s="40"/>
      <c r="K80" s="33">
        <v>19.695652173913043</v>
      </c>
      <c r="L80" s="34">
        <f t="shared" si="3"/>
        <v>295.43478260869563</v>
      </c>
      <c r="M80" s="10" t="s">
        <v>378</v>
      </c>
      <c r="N80" s="10" t="s">
        <v>455</v>
      </c>
      <c r="O80" s="10"/>
      <c r="P80" s="46">
        <v>14</v>
      </c>
      <c r="Q80" s="46">
        <v>210</v>
      </c>
    </row>
    <row r="81" spans="1:17" ht="39.950000000000003" customHeight="1" x14ac:dyDescent="0.35">
      <c r="A81" s="12">
        <v>80</v>
      </c>
      <c r="B81" s="15" t="s">
        <v>240</v>
      </c>
      <c r="C81" s="15" t="s">
        <v>241</v>
      </c>
      <c r="D81" s="16" t="s">
        <v>242</v>
      </c>
      <c r="E81" s="17" t="s">
        <v>26</v>
      </c>
      <c r="F81" s="18">
        <v>45</v>
      </c>
      <c r="G81" s="24" t="s">
        <v>18</v>
      </c>
      <c r="H81" s="20"/>
      <c r="I81" s="30"/>
      <c r="J81" s="40"/>
      <c r="K81" s="33" t="s">
        <v>334</v>
      </c>
      <c r="L81" s="34">
        <v>0</v>
      </c>
      <c r="M81" s="10" t="s">
        <v>423</v>
      </c>
      <c r="N81" s="10" t="s">
        <v>456</v>
      </c>
      <c r="O81" s="10"/>
      <c r="P81" s="46">
        <v>23.950000000000003</v>
      </c>
      <c r="Q81" s="46">
        <v>1077.7500000000002</v>
      </c>
    </row>
    <row r="82" spans="1:17" ht="39.950000000000003" customHeight="1" thickBot="1" x14ac:dyDescent="0.4">
      <c r="A82" s="14">
        <v>81</v>
      </c>
      <c r="B82" s="15" t="s">
        <v>240</v>
      </c>
      <c r="C82" s="15" t="s">
        <v>243</v>
      </c>
      <c r="D82" s="16" t="s">
        <v>244</v>
      </c>
      <c r="E82" s="17" t="s">
        <v>26</v>
      </c>
      <c r="F82" s="18">
        <v>5</v>
      </c>
      <c r="G82" s="24" t="s">
        <v>18</v>
      </c>
      <c r="H82" s="20"/>
      <c r="I82" s="30"/>
      <c r="J82" s="40"/>
      <c r="K82" s="33" t="s">
        <v>334</v>
      </c>
      <c r="L82" s="34">
        <v>0</v>
      </c>
      <c r="M82" s="10" t="s">
        <v>423</v>
      </c>
      <c r="N82" s="10" t="s">
        <v>456</v>
      </c>
      <c r="O82" s="10"/>
      <c r="P82" s="46">
        <v>23.950000000000003</v>
      </c>
      <c r="Q82" s="46">
        <v>119.75000000000001</v>
      </c>
    </row>
    <row r="83" spans="1:17" ht="39.950000000000003" customHeight="1" x14ac:dyDescent="0.35">
      <c r="A83" s="12">
        <v>82</v>
      </c>
      <c r="B83" s="15" t="s">
        <v>245</v>
      </c>
      <c r="C83" s="15" t="s">
        <v>246</v>
      </c>
      <c r="D83" s="16" t="s">
        <v>247</v>
      </c>
      <c r="E83" s="17" t="s">
        <v>26</v>
      </c>
      <c r="F83" s="18">
        <v>8</v>
      </c>
      <c r="G83" s="24" t="s">
        <v>248</v>
      </c>
      <c r="H83" s="20" t="s">
        <v>361</v>
      </c>
      <c r="I83" s="30" t="s">
        <v>362</v>
      </c>
      <c r="J83" s="40"/>
      <c r="K83" s="33">
        <v>15.833333333333332</v>
      </c>
      <c r="L83" s="34">
        <f>K83*F83</f>
        <v>126.66666666666666</v>
      </c>
      <c r="M83" s="10" t="s">
        <v>388</v>
      </c>
      <c r="N83" s="10" t="s">
        <v>457</v>
      </c>
      <c r="O83" s="10"/>
      <c r="P83" s="46">
        <v>18</v>
      </c>
      <c r="Q83" s="46">
        <v>144</v>
      </c>
    </row>
    <row r="84" spans="1:17" ht="39.950000000000003" customHeight="1" thickBot="1" x14ac:dyDescent="0.4">
      <c r="A84" s="14">
        <v>83</v>
      </c>
      <c r="B84" s="15" t="s">
        <v>249</v>
      </c>
      <c r="C84" s="15" t="s">
        <v>250</v>
      </c>
      <c r="D84" s="16" t="s">
        <v>251</v>
      </c>
      <c r="E84" s="17" t="s">
        <v>26</v>
      </c>
      <c r="F84" s="18">
        <v>5</v>
      </c>
      <c r="G84" s="24" t="s">
        <v>18</v>
      </c>
      <c r="H84" s="20" t="s">
        <v>363</v>
      </c>
      <c r="I84" s="30">
        <v>11474</v>
      </c>
      <c r="J84" s="40">
        <v>100</v>
      </c>
      <c r="K84" s="33">
        <v>9.3333333333333339</v>
      </c>
      <c r="L84" s="34">
        <f>K84*50</f>
        <v>466.66666666666669</v>
      </c>
      <c r="M84" s="10" t="s">
        <v>458</v>
      </c>
      <c r="N84" s="10" t="s">
        <v>459</v>
      </c>
      <c r="O84" s="10"/>
      <c r="P84" s="46">
        <v>25.400000000000002</v>
      </c>
      <c r="Q84" s="46">
        <v>127.00000000000001</v>
      </c>
    </row>
    <row r="85" spans="1:17" ht="39.950000000000003" customHeight="1" x14ac:dyDescent="0.35">
      <c r="A85" s="12">
        <v>84</v>
      </c>
      <c r="B85" s="15" t="s">
        <v>249</v>
      </c>
      <c r="C85" s="15" t="s">
        <v>252</v>
      </c>
      <c r="D85" s="16" t="s">
        <v>253</v>
      </c>
      <c r="E85" s="17" t="s">
        <v>26</v>
      </c>
      <c r="F85" s="18">
        <v>5</v>
      </c>
      <c r="G85" s="24" t="s">
        <v>254</v>
      </c>
      <c r="H85" s="20" t="s">
        <v>316</v>
      </c>
      <c r="I85" s="30">
        <v>67015</v>
      </c>
      <c r="J85" s="40">
        <v>4000</v>
      </c>
      <c r="K85" s="33">
        <v>54.978260869565212</v>
      </c>
      <c r="L85" s="34">
        <f>K85*3.75</f>
        <v>206.16847826086953</v>
      </c>
      <c r="M85" s="10" t="s">
        <v>458</v>
      </c>
      <c r="N85" s="10" t="s">
        <v>460</v>
      </c>
      <c r="O85" s="10"/>
      <c r="P85" s="46">
        <v>44.75</v>
      </c>
      <c r="Q85" s="46">
        <v>223.75</v>
      </c>
    </row>
    <row r="86" spans="1:17" ht="39.950000000000003" customHeight="1" thickBot="1" x14ac:dyDescent="0.4">
      <c r="A86" s="14">
        <v>85</v>
      </c>
      <c r="B86" s="15" t="s">
        <v>255</v>
      </c>
      <c r="C86" s="15" t="s">
        <v>256</v>
      </c>
      <c r="D86" s="16" t="s">
        <v>257</v>
      </c>
      <c r="E86" s="17" t="s">
        <v>26</v>
      </c>
      <c r="F86" s="18">
        <v>5</v>
      </c>
      <c r="G86" s="24" t="s">
        <v>254</v>
      </c>
      <c r="H86" s="20" t="s">
        <v>364</v>
      </c>
      <c r="I86" s="30">
        <v>18375</v>
      </c>
      <c r="J86" s="40"/>
      <c r="K86" s="33">
        <v>21.739130434782609</v>
      </c>
      <c r="L86" s="34">
        <f>K86*F86</f>
        <v>108.69565217391305</v>
      </c>
      <c r="M86" s="10" t="s">
        <v>378</v>
      </c>
      <c r="N86" s="10" t="s">
        <v>461</v>
      </c>
      <c r="O86" s="10"/>
      <c r="P86" s="46">
        <v>22.2</v>
      </c>
      <c r="Q86" s="46">
        <v>111</v>
      </c>
    </row>
    <row r="87" spans="1:17" ht="39.950000000000003" customHeight="1" x14ac:dyDescent="0.35">
      <c r="A87" s="12">
        <v>86</v>
      </c>
      <c r="B87" s="15" t="s">
        <v>258</v>
      </c>
      <c r="C87" s="15" t="s">
        <v>259</v>
      </c>
      <c r="D87" s="16" t="s">
        <v>260</v>
      </c>
      <c r="E87" s="17" t="s">
        <v>26</v>
      </c>
      <c r="F87" s="18">
        <v>70</v>
      </c>
      <c r="G87" s="24" t="s">
        <v>42</v>
      </c>
      <c r="H87" s="20"/>
      <c r="I87" s="30" t="s">
        <v>365</v>
      </c>
      <c r="J87" s="40"/>
      <c r="K87" s="33">
        <v>61.838709677419352</v>
      </c>
      <c r="L87" s="34">
        <f>K87*F87</f>
        <v>4328.7096774193551</v>
      </c>
      <c r="M87" s="10" t="s">
        <v>378</v>
      </c>
      <c r="N87" s="10" t="s">
        <v>462</v>
      </c>
      <c r="O87" s="10"/>
      <c r="P87" s="46">
        <v>44.35</v>
      </c>
      <c r="Q87" s="46">
        <v>3104.5</v>
      </c>
    </row>
    <row r="88" spans="1:17" ht="39.950000000000003" customHeight="1" x14ac:dyDescent="0.35">
      <c r="A88" s="12">
        <v>90</v>
      </c>
      <c r="B88" s="15" t="s">
        <v>261</v>
      </c>
      <c r="C88" s="15" t="s">
        <v>262</v>
      </c>
      <c r="D88" s="16" t="s">
        <v>263</v>
      </c>
      <c r="E88" s="17" t="s">
        <v>26</v>
      </c>
      <c r="F88" s="18">
        <v>20</v>
      </c>
      <c r="G88" s="24" t="s">
        <v>264</v>
      </c>
      <c r="H88" s="20" t="s">
        <v>307</v>
      </c>
      <c r="I88" s="30">
        <v>18877</v>
      </c>
      <c r="J88" s="40">
        <v>1600</v>
      </c>
      <c r="K88" s="33">
        <v>13.477777777777778</v>
      </c>
      <c r="L88" s="34">
        <f>K88*40</f>
        <v>539.11111111111109</v>
      </c>
      <c r="M88" s="10" t="s">
        <v>463</v>
      </c>
      <c r="N88" s="10" t="s">
        <v>464</v>
      </c>
      <c r="O88" s="10" t="s">
        <v>465</v>
      </c>
      <c r="P88" s="46">
        <v>91.550000000000011</v>
      </c>
      <c r="Q88" s="46">
        <v>1171.8400000000001</v>
      </c>
    </row>
    <row r="89" spans="1:17" ht="39.950000000000003" customHeight="1" thickBot="1" x14ac:dyDescent="0.4">
      <c r="A89" s="14">
        <v>91</v>
      </c>
      <c r="B89" s="15" t="s">
        <v>261</v>
      </c>
      <c r="C89" s="15" t="s">
        <v>265</v>
      </c>
      <c r="D89" s="16" t="s">
        <v>266</v>
      </c>
      <c r="E89" s="17" t="s">
        <v>26</v>
      </c>
      <c r="F89" s="18">
        <v>25</v>
      </c>
      <c r="G89" s="24" t="s">
        <v>46</v>
      </c>
      <c r="H89" s="20" t="s">
        <v>307</v>
      </c>
      <c r="I89" s="30">
        <v>18877</v>
      </c>
      <c r="J89" s="40">
        <v>1600</v>
      </c>
      <c r="K89" s="33">
        <v>13.477777777777778</v>
      </c>
      <c r="L89" s="34">
        <f>K89*31.25</f>
        <v>421.18055555555554</v>
      </c>
      <c r="M89" s="10" t="s">
        <v>425</v>
      </c>
      <c r="N89" s="10" t="s">
        <v>466</v>
      </c>
      <c r="O89" s="10"/>
      <c r="P89" s="46">
        <v>23.650000000000002</v>
      </c>
      <c r="Q89" s="46">
        <v>591.25</v>
      </c>
    </row>
    <row r="90" spans="1:17" ht="39.950000000000003" customHeight="1" x14ac:dyDescent="0.35">
      <c r="A90" s="12">
        <v>92</v>
      </c>
      <c r="B90" s="15" t="s">
        <v>267</v>
      </c>
      <c r="C90" s="15" t="s">
        <v>268</v>
      </c>
      <c r="D90" s="16" t="s">
        <v>269</v>
      </c>
      <c r="E90" s="17" t="s">
        <v>26</v>
      </c>
      <c r="F90" s="18">
        <v>20</v>
      </c>
      <c r="G90" s="24" t="s">
        <v>270</v>
      </c>
      <c r="H90" s="20" t="s">
        <v>366</v>
      </c>
      <c r="I90" s="30">
        <v>33606</v>
      </c>
      <c r="J90" s="40"/>
      <c r="K90" s="33">
        <v>39.511111111111113</v>
      </c>
      <c r="L90" s="34">
        <f>K90*F90</f>
        <v>790.22222222222229</v>
      </c>
      <c r="M90" s="10" t="s">
        <v>467</v>
      </c>
      <c r="N90" s="10" t="s">
        <v>468</v>
      </c>
      <c r="O90" s="10"/>
      <c r="P90" s="46">
        <v>42.150000000000006</v>
      </c>
      <c r="Q90" s="46">
        <v>843.00000000000011</v>
      </c>
    </row>
    <row r="91" spans="1:17" ht="39.950000000000003" customHeight="1" thickBot="1" x14ac:dyDescent="0.4">
      <c r="A91" s="14">
        <v>93</v>
      </c>
      <c r="B91" s="15" t="s">
        <v>271</v>
      </c>
      <c r="C91" s="15" t="s">
        <v>272</v>
      </c>
      <c r="D91" s="16" t="s">
        <v>273</v>
      </c>
      <c r="E91" s="17" t="s">
        <v>26</v>
      </c>
      <c r="F91" s="18">
        <v>20</v>
      </c>
      <c r="G91" s="24" t="s">
        <v>274</v>
      </c>
      <c r="H91" s="20"/>
      <c r="I91" s="30" t="s">
        <v>367</v>
      </c>
      <c r="J91" s="40"/>
      <c r="K91" s="33">
        <v>34.611111111111107</v>
      </c>
      <c r="L91" s="34">
        <f>K91*F91</f>
        <v>692.22222222222217</v>
      </c>
      <c r="M91" s="10" t="s">
        <v>458</v>
      </c>
      <c r="N91" s="10" t="s">
        <v>469</v>
      </c>
      <c r="O91" s="10"/>
      <c r="P91" s="46">
        <v>38.950000000000003</v>
      </c>
      <c r="Q91" s="46">
        <v>779</v>
      </c>
    </row>
    <row r="92" spans="1:17" ht="39.950000000000003" customHeight="1" x14ac:dyDescent="0.35">
      <c r="A92" s="12">
        <v>94</v>
      </c>
      <c r="B92" s="15" t="s">
        <v>275</v>
      </c>
      <c r="C92" s="15" t="s">
        <v>276</v>
      </c>
      <c r="D92" s="16" t="s">
        <v>277</v>
      </c>
      <c r="E92" s="17" t="s">
        <v>26</v>
      </c>
      <c r="F92" s="18">
        <v>20</v>
      </c>
      <c r="G92" s="24" t="s">
        <v>35</v>
      </c>
      <c r="H92" s="20" t="s">
        <v>307</v>
      </c>
      <c r="I92" s="30" t="s">
        <v>368</v>
      </c>
      <c r="J92" s="40"/>
      <c r="K92" s="33">
        <v>36.913043478260867</v>
      </c>
      <c r="L92" s="34">
        <f>K92*F92</f>
        <v>738.26086956521738</v>
      </c>
      <c r="M92" s="10" t="s">
        <v>378</v>
      </c>
      <c r="N92" s="10" t="s">
        <v>470</v>
      </c>
      <c r="O92" s="10"/>
      <c r="P92" s="46">
        <v>29</v>
      </c>
      <c r="Q92" s="46">
        <v>580</v>
      </c>
    </row>
    <row r="93" spans="1:17" ht="39.950000000000003" customHeight="1" thickBot="1" x14ac:dyDescent="0.4">
      <c r="A93" s="14">
        <v>95</v>
      </c>
      <c r="B93" s="15" t="s">
        <v>278</v>
      </c>
      <c r="C93" s="15" t="s">
        <v>279</v>
      </c>
      <c r="D93" s="16" t="s">
        <v>280</v>
      </c>
      <c r="E93" s="17" t="s">
        <v>26</v>
      </c>
      <c r="F93" s="18">
        <v>70</v>
      </c>
      <c r="G93" s="24" t="s">
        <v>18</v>
      </c>
      <c r="H93" s="20" t="s">
        <v>307</v>
      </c>
      <c r="I93" s="30" t="s">
        <v>369</v>
      </c>
      <c r="J93" s="40"/>
      <c r="K93" s="33">
        <v>14.444444444444445</v>
      </c>
      <c r="L93" s="34">
        <f>K93*F93</f>
        <v>1011.1111111111111</v>
      </c>
      <c r="M93" s="10" t="s">
        <v>378</v>
      </c>
      <c r="N93" s="10" t="s">
        <v>471</v>
      </c>
      <c r="O93" s="10"/>
      <c r="P93" s="46">
        <v>14.5</v>
      </c>
      <c r="Q93" s="46">
        <v>1015</v>
      </c>
    </row>
    <row r="94" spans="1:17" ht="39.950000000000003" customHeight="1" x14ac:dyDescent="0.35">
      <c r="A94" s="12">
        <v>96</v>
      </c>
      <c r="B94" s="15" t="s">
        <v>278</v>
      </c>
      <c r="C94" s="15" t="s">
        <v>281</v>
      </c>
      <c r="D94" s="16" t="s">
        <v>282</v>
      </c>
      <c r="E94" s="17" t="s">
        <v>26</v>
      </c>
      <c r="F94" s="18">
        <v>20</v>
      </c>
      <c r="G94" s="24" t="s">
        <v>35</v>
      </c>
      <c r="H94" s="20" t="s">
        <v>307</v>
      </c>
      <c r="I94" s="30">
        <v>8704</v>
      </c>
      <c r="J94" s="40"/>
      <c r="K94" s="33">
        <v>15.45</v>
      </c>
      <c r="L94" s="34">
        <f>K94*F94</f>
        <v>309</v>
      </c>
      <c r="M94" s="10" t="s">
        <v>378</v>
      </c>
      <c r="N94" s="10" t="s">
        <v>472</v>
      </c>
      <c r="O94" s="10"/>
      <c r="P94" s="46">
        <v>15</v>
      </c>
      <c r="Q94" s="46">
        <v>300</v>
      </c>
    </row>
    <row r="95" spans="1:17" ht="39.950000000000003" customHeight="1" thickBot="1" x14ac:dyDescent="0.4">
      <c r="A95" s="14">
        <v>97</v>
      </c>
      <c r="B95" s="15" t="s">
        <v>278</v>
      </c>
      <c r="C95" s="15" t="s">
        <v>283</v>
      </c>
      <c r="D95" s="16" t="s">
        <v>284</v>
      </c>
      <c r="E95" s="17" t="s">
        <v>26</v>
      </c>
      <c r="F95" s="18">
        <v>200</v>
      </c>
      <c r="G95" s="24" t="s">
        <v>42</v>
      </c>
      <c r="H95" s="20" t="s">
        <v>307</v>
      </c>
      <c r="I95" s="30">
        <v>39256</v>
      </c>
      <c r="J95" s="40">
        <v>500</v>
      </c>
      <c r="K95" s="33">
        <v>17.95</v>
      </c>
      <c r="L95" s="34">
        <f>K95*100</f>
        <v>1795</v>
      </c>
      <c r="M95" s="10" t="s">
        <v>378</v>
      </c>
      <c r="N95" s="10" t="s">
        <v>473</v>
      </c>
      <c r="O95" s="10"/>
      <c r="P95" s="46">
        <v>17.5</v>
      </c>
      <c r="Q95" s="46">
        <v>3500</v>
      </c>
    </row>
    <row r="96" spans="1:17" ht="39.950000000000003" customHeight="1" x14ac:dyDescent="0.35">
      <c r="A96" s="12">
        <v>98</v>
      </c>
      <c r="B96" s="15" t="s">
        <v>278</v>
      </c>
      <c r="C96" s="15" t="s">
        <v>285</v>
      </c>
      <c r="D96" s="16" t="s">
        <v>286</v>
      </c>
      <c r="E96" s="17" t="s">
        <v>26</v>
      </c>
      <c r="F96" s="18">
        <v>10</v>
      </c>
      <c r="G96" s="24" t="s">
        <v>35</v>
      </c>
      <c r="H96" s="20" t="s">
        <v>307</v>
      </c>
      <c r="I96" s="30" t="s">
        <v>370</v>
      </c>
      <c r="J96" s="40"/>
      <c r="K96" s="33">
        <v>15.969387755102041</v>
      </c>
      <c r="L96" s="34">
        <f t="shared" ref="L96:L102" si="4">K96*F96</f>
        <v>159.69387755102042</v>
      </c>
      <c r="M96" s="10" t="s">
        <v>378</v>
      </c>
      <c r="N96" s="10" t="s">
        <v>474</v>
      </c>
      <c r="O96" s="10"/>
      <c r="P96" s="46">
        <v>10.25</v>
      </c>
      <c r="Q96" s="46">
        <v>102.5</v>
      </c>
    </row>
    <row r="97" spans="1:17" ht="39.950000000000003" customHeight="1" thickBot="1" x14ac:dyDescent="0.4">
      <c r="A97" s="14">
        <v>99</v>
      </c>
      <c r="B97" s="15" t="s">
        <v>278</v>
      </c>
      <c r="C97" s="15" t="s">
        <v>287</v>
      </c>
      <c r="D97" s="16" t="s">
        <v>288</v>
      </c>
      <c r="E97" s="17" t="s">
        <v>26</v>
      </c>
      <c r="F97" s="18">
        <v>14</v>
      </c>
      <c r="G97" s="24" t="s">
        <v>18</v>
      </c>
      <c r="H97" s="20"/>
      <c r="I97" s="30">
        <v>39273</v>
      </c>
      <c r="J97" s="40"/>
      <c r="K97" s="33">
        <v>17.05</v>
      </c>
      <c r="L97" s="34">
        <f t="shared" si="4"/>
        <v>238.70000000000002</v>
      </c>
      <c r="M97" s="10" t="s">
        <v>378</v>
      </c>
      <c r="N97" s="10" t="s">
        <v>475</v>
      </c>
      <c r="O97" s="10"/>
      <c r="P97" s="46">
        <v>17.100000000000001</v>
      </c>
      <c r="Q97" s="46">
        <v>239.40000000000003</v>
      </c>
    </row>
    <row r="98" spans="1:17" ht="39.950000000000003" customHeight="1" x14ac:dyDescent="0.35">
      <c r="A98" s="12">
        <v>100</v>
      </c>
      <c r="B98" s="15" t="s">
        <v>278</v>
      </c>
      <c r="C98" s="15" t="s">
        <v>289</v>
      </c>
      <c r="D98" s="16" t="s">
        <v>284</v>
      </c>
      <c r="E98" s="17" t="s">
        <v>26</v>
      </c>
      <c r="F98" s="18">
        <v>155</v>
      </c>
      <c r="G98" s="24" t="s">
        <v>35</v>
      </c>
      <c r="H98" s="20"/>
      <c r="I98" s="30">
        <v>39256</v>
      </c>
      <c r="J98" s="40"/>
      <c r="K98" s="33">
        <v>17.95</v>
      </c>
      <c r="L98" s="34">
        <f t="shared" si="4"/>
        <v>2782.25</v>
      </c>
      <c r="M98" s="10" t="s">
        <v>378</v>
      </c>
      <c r="N98" s="10" t="s">
        <v>473</v>
      </c>
      <c r="O98" s="10"/>
      <c r="P98" s="46">
        <v>17.5</v>
      </c>
      <c r="Q98" s="46">
        <v>2712.5</v>
      </c>
    </row>
    <row r="99" spans="1:17" ht="39.950000000000003" customHeight="1" x14ac:dyDescent="0.35">
      <c r="A99" s="12">
        <v>102</v>
      </c>
      <c r="B99" s="15" t="s">
        <v>290</v>
      </c>
      <c r="C99" s="15" t="s">
        <v>291</v>
      </c>
      <c r="D99" s="16" t="s">
        <v>292</v>
      </c>
      <c r="E99" s="17" t="s">
        <v>26</v>
      </c>
      <c r="F99" s="18">
        <v>53</v>
      </c>
      <c r="G99" s="24" t="s">
        <v>35</v>
      </c>
      <c r="H99" s="20" t="s">
        <v>307</v>
      </c>
      <c r="I99" s="30">
        <v>19596</v>
      </c>
      <c r="J99" s="40"/>
      <c r="K99" s="33">
        <v>15</v>
      </c>
      <c r="L99" s="34">
        <f t="shared" si="4"/>
        <v>795</v>
      </c>
      <c r="M99" s="10" t="s">
        <v>476</v>
      </c>
      <c r="N99" s="10" t="s">
        <v>477</v>
      </c>
      <c r="O99" s="10"/>
      <c r="P99" s="46">
        <v>22.5</v>
      </c>
      <c r="Q99" s="46">
        <v>1192.5</v>
      </c>
    </row>
    <row r="100" spans="1:17" ht="39.950000000000003" customHeight="1" x14ac:dyDescent="0.35">
      <c r="A100" s="12">
        <v>104</v>
      </c>
      <c r="B100" s="15" t="s">
        <v>293</v>
      </c>
      <c r="C100" s="15" t="s">
        <v>294</v>
      </c>
      <c r="D100" s="16" t="s">
        <v>295</v>
      </c>
      <c r="E100" s="17" t="s">
        <v>26</v>
      </c>
      <c r="F100" s="18">
        <v>50</v>
      </c>
      <c r="G100" s="24" t="s">
        <v>296</v>
      </c>
      <c r="H100" s="20" t="s">
        <v>307</v>
      </c>
      <c r="I100" s="30">
        <v>23896</v>
      </c>
      <c r="J100" s="40"/>
      <c r="K100" s="33">
        <v>17.09</v>
      </c>
      <c r="L100" s="34">
        <f t="shared" si="4"/>
        <v>854.5</v>
      </c>
      <c r="M100" s="10" t="s">
        <v>478</v>
      </c>
      <c r="N100" s="10" t="s">
        <v>479</v>
      </c>
      <c r="O100" s="10"/>
      <c r="P100" s="46">
        <v>17.190000000000001</v>
      </c>
      <c r="Q100" s="46">
        <v>859.50000000000011</v>
      </c>
    </row>
    <row r="101" spans="1:17" ht="39.950000000000003" customHeight="1" thickBot="1" x14ac:dyDescent="0.4">
      <c r="A101" s="14">
        <v>105</v>
      </c>
      <c r="B101" s="15" t="s">
        <v>293</v>
      </c>
      <c r="C101" s="15" t="s">
        <v>297</v>
      </c>
      <c r="D101" s="16" t="s">
        <v>298</v>
      </c>
      <c r="E101" s="17" t="s">
        <v>26</v>
      </c>
      <c r="F101" s="18">
        <v>6000</v>
      </c>
      <c r="G101" s="24" t="s">
        <v>296</v>
      </c>
      <c r="H101" s="20" t="s">
        <v>307</v>
      </c>
      <c r="I101" s="30">
        <v>28396</v>
      </c>
      <c r="J101" s="40"/>
      <c r="K101" s="33">
        <v>17.09</v>
      </c>
      <c r="L101" s="34">
        <f t="shared" si="4"/>
        <v>102540</v>
      </c>
      <c r="M101" s="10" t="s">
        <v>478</v>
      </c>
      <c r="N101" s="10" t="s">
        <v>479</v>
      </c>
      <c r="O101" s="10"/>
      <c r="P101" s="46">
        <v>17.190000000000001</v>
      </c>
      <c r="Q101" s="46">
        <v>103140.00000000001</v>
      </c>
    </row>
    <row r="102" spans="1:17" s="25" customFormat="1" ht="39.950000000000003" customHeight="1" thickBot="1" x14ac:dyDescent="0.4">
      <c r="A102" s="26">
        <v>109</v>
      </c>
      <c r="B102" s="21" t="s">
        <v>299</v>
      </c>
      <c r="C102" s="21" t="s">
        <v>300</v>
      </c>
      <c r="D102" s="22" t="s">
        <v>301</v>
      </c>
      <c r="E102" s="17" t="s">
        <v>26</v>
      </c>
      <c r="F102" s="23">
        <v>500</v>
      </c>
      <c r="G102" s="24" t="s">
        <v>110</v>
      </c>
      <c r="H102" s="24"/>
      <c r="I102" s="30" t="s">
        <v>371</v>
      </c>
      <c r="J102" s="41"/>
      <c r="K102" s="33">
        <v>65.103092783505161</v>
      </c>
      <c r="L102" s="34">
        <f t="shared" si="4"/>
        <v>32551.546391752581</v>
      </c>
      <c r="M102" s="10" t="s">
        <v>476</v>
      </c>
      <c r="N102" s="10" t="s">
        <v>480</v>
      </c>
      <c r="O102" s="10">
        <v>120</v>
      </c>
      <c r="P102" s="46">
        <v>23.400000000000002</v>
      </c>
      <c r="Q102" s="46">
        <v>19500.000000000004</v>
      </c>
    </row>
    <row r="103" spans="1:17" x14ac:dyDescent="0.25">
      <c r="L103" s="48">
        <f>SUM(L5:L102)</f>
        <v>237269.94252832574</v>
      </c>
      <c r="Q103" s="49">
        <f>SUM(Q5:Q102)</f>
        <v>228219.90993589742</v>
      </c>
    </row>
  </sheetData>
  <autoFilter ref="A4:L64" xr:uid="{00000000-0009-0000-0000-000000000000}"/>
  <mergeCells count="4">
    <mergeCell ref="H3:L3"/>
    <mergeCell ref="M3:Q3"/>
    <mergeCell ref="A1:Q1"/>
    <mergeCell ref="A2:Q2"/>
  </mergeCells>
  <pageMargins left="0.7" right="0.7" top="0.75" bottom="0.75" header="0.3" footer="0.3"/>
  <pageSetup scale="27" fitToHeight="0" orientation="landscape" r:id="rId1"/>
  <rowBreaks count="2" manualBreakCount="2">
    <brk id="23" max="16383" man="1"/>
    <brk id="89" max="1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257D8-AE26-4495-B0A6-B37BA8C3B489}">
  <sheetPr>
    <pageSetUpPr fitToPage="1"/>
  </sheetPr>
  <dimension ref="A1:Q97"/>
  <sheetViews>
    <sheetView tabSelected="1" topLeftCell="E78" zoomScale="65" zoomScaleNormal="65" zoomScaleSheetLayoutView="70" workbookViewId="0">
      <selection activeCell="L97" sqref="L97"/>
    </sheetView>
  </sheetViews>
  <sheetFormatPr defaultRowHeight="15" x14ac:dyDescent="0.25"/>
  <cols>
    <col min="1" max="1" width="9.85546875" style="1" customWidth="1"/>
    <col min="2" max="2" width="35.5703125" style="1" bestFit="1" customWidth="1"/>
    <col min="3" max="3" width="22.28515625" customWidth="1"/>
    <col min="4" max="4" width="55.42578125" customWidth="1"/>
    <col min="5" max="5" width="11.140625" style="1" customWidth="1"/>
    <col min="6" max="6" width="9.85546875" style="1" customWidth="1"/>
    <col min="7" max="7" width="17" style="25" customWidth="1"/>
    <col min="8" max="8" width="45.28515625" customWidth="1"/>
    <col min="9" max="9" width="25.140625" bestFit="1" customWidth="1"/>
    <col min="10" max="10" width="25.140625" customWidth="1"/>
    <col min="11" max="11" width="22" customWidth="1"/>
    <col min="12" max="12" width="19.7109375" customWidth="1"/>
    <col min="13" max="13" width="48.28515625" bestFit="1" customWidth="1"/>
    <col min="14" max="14" width="32" bestFit="1" customWidth="1"/>
    <col min="15" max="15" width="32.28515625" bestFit="1" customWidth="1"/>
    <col min="16" max="16" width="13.140625" bestFit="1" customWidth="1"/>
    <col min="17" max="17" width="17" bestFit="1" customWidth="1"/>
  </cols>
  <sheetData>
    <row r="1" spans="1:17" ht="54" customHeight="1" x14ac:dyDescent="0.25">
      <c r="A1" s="54" t="s">
        <v>0</v>
      </c>
      <c r="B1" s="54"/>
      <c r="C1" s="54"/>
      <c r="D1" s="54"/>
      <c r="E1" s="54"/>
      <c r="F1" s="54"/>
      <c r="G1" s="54"/>
      <c r="H1" s="54"/>
      <c r="I1" s="54"/>
      <c r="J1" s="54"/>
      <c r="K1" s="54"/>
      <c r="L1" s="54"/>
      <c r="M1" s="54"/>
      <c r="N1" s="54"/>
      <c r="O1" s="54"/>
      <c r="P1" s="54"/>
      <c r="Q1" s="54"/>
    </row>
    <row r="2" spans="1:17" ht="86.25" customHeight="1" thickBot="1" x14ac:dyDescent="0.3">
      <c r="A2" s="55" t="s">
        <v>1</v>
      </c>
      <c r="B2" s="55"/>
      <c r="C2" s="55"/>
      <c r="D2" s="55"/>
      <c r="E2" s="55"/>
      <c r="F2" s="55"/>
      <c r="G2" s="55"/>
      <c r="H2" s="55"/>
      <c r="I2" s="55"/>
      <c r="J2" s="55"/>
      <c r="K2" s="55"/>
      <c r="L2" s="55"/>
      <c r="M2" s="55"/>
      <c r="N2" s="55"/>
      <c r="O2" s="55"/>
      <c r="P2" s="55"/>
      <c r="Q2" s="55"/>
    </row>
    <row r="3" spans="1:17" ht="24" thickBot="1" x14ac:dyDescent="0.3">
      <c r="A3" s="42"/>
      <c r="B3" s="43"/>
      <c r="C3" s="43"/>
      <c r="D3" s="43"/>
      <c r="E3" s="43"/>
      <c r="F3" s="43"/>
      <c r="G3" s="43"/>
      <c r="H3" s="50" t="s">
        <v>336</v>
      </c>
      <c r="I3" s="50"/>
      <c r="J3" s="50"/>
      <c r="K3" s="50"/>
      <c r="L3" s="51"/>
      <c r="M3" s="52" t="s">
        <v>481</v>
      </c>
      <c r="N3" s="52"/>
      <c r="O3" s="52"/>
      <c r="P3" s="52"/>
      <c r="Q3" s="53"/>
    </row>
    <row r="4" spans="1:17" s="4" customFormat="1" ht="60.75" customHeight="1" x14ac:dyDescent="0.35">
      <c r="A4" s="9" t="s">
        <v>2</v>
      </c>
      <c r="B4" s="2" t="s">
        <v>3</v>
      </c>
      <c r="C4" s="3" t="s">
        <v>4</v>
      </c>
      <c r="D4" s="2" t="s">
        <v>5</v>
      </c>
      <c r="E4" s="2" t="s">
        <v>6</v>
      </c>
      <c r="F4" s="2" t="s">
        <v>7</v>
      </c>
      <c r="G4" s="27" t="s">
        <v>8</v>
      </c>
      <c r="H4" s="3" t="s">
        <v>9</v>
      </c>
      <c r="I4" s="3" t="s">
        <v>10</v>
      </c>
      <c r="J4" s="3" t="s">
        <v>11</v>
      </c>
      <c r="K4" s="3" t="s">
        <v>12</v>
      </c>
      <c r="L4" s="6" t="s">
        <v>13</v>
      </c>
      <c r="M4" s="3" t="s">
        <v>9</v>
      </c>
      <c r="N4" s="3" t="s">
        <v>10</v>
      </c>
      <c r="O4" s="3" t="s">
        <v>11</v>
      </c>
      <c r="P4" s="3" t="s">
        <v>12</v>
      </c>
      <c r="Q4" s="6" t="s">
        <v>13</v>
      </c>
    </row>
    <row r="5" spans="1:17" s="8" customFormat="1" ht="39.950000000000003" customHeight="1" x14ac:dyDescent="0.25">
      <c r="A5" s="12">
        <v>1</v>
      </c>
      <c r="B5" s="15" t="s">
        <v>14</v>
      </c>
      <c r="C5" s="15" t="s">
        <v>15</v>
      </c>
      <c r="D5" s="16" t="s">
        <v>16</v>
      </c>
      <c r="E5" s="17" t="s">
        <v>17</v>
      </c>
      <c r="F5" s="18">
        <v>20</v>
      </c>
      <c r="G5" s="28" t="s">
        <v>18</v>
      </c>
      <c r="H5" s="30" t="s">
        <v>302</v>
      </c>
      <c r="I5" s="31" t="s">
        <v>303</v>
      </c>
      <c r="J5" s="32">
        <v>500</v>
      </c>
      <c r="K5" s="33">
        <v>52.631578947368425</v>
      </c>
      <c r="L5" s="34">
        <f>K5*10</f>
        <v>526.31578947368428</v>
      </c>
      <c r="M5" s="7" t="s">
        <v>372</v>
      </c>
      <c r="N5" s="7" t="s">
        <v>373</v>
      </c>
      <c r="O5" s="7" t="s">
        <v>374</v>
      </c>
      <c r="P5" s="44">
        <v>3.6</v>
      </c>
      <c r="Q5" s="45">
        <v>720</v>
      </c>
    </row>
    <row r="6" spans="1:17" s="8" customFormat="1" ht="39.950000000000003" customHeight="1" x14ac:dyDescent="0.25">
      <c r="A6" s="12">
        <v>2</v>
      </c>
      <c r="B6" s="15" t="s">
        <v>14</v>
      </c>
      <c r="C6" s="15" t="s">
        <v>19</v>
      </c>
      <c r="D6" s="16" t="s">
        <v>20</v>
      </c>
      <c r="E6" s="17" t="s">
        <v>21</v>
      </c>
      <c r="F6" s="18">
        <v>5</v>
      </c>
      <c r="G6" s="28" t="s">
        <v>22</v>
      </c>
      <c r="H6" s="30" t="s">
        <v>302</v>
      </c>
      <c r="I6" s="35" t="s">
        <v>303</v>
      </c>
      <c r="J6" s="32">
        <v>500</v>
      </c>
      <c r="K6" s="33">
        <v>52.631578947368425</v>
      </c>
      <c r="L6" s="34">
        <f>K6*10</f>
        <v>526.31578947368428</v>
      </c>
      <c r="M6" s="7"/>
      <c r="N6" s="7" t="s">
        <v>373</v>
      </c>
      <c r="O6" s="7" t="s">
        <v>374</v>
      </c>
      <c r="P6" s="44">
        <v>3.6</v>
      </c>
      <c r="Q6" s="45">
        <v>180</v>
      </c>
    </row>
    <row r="7" spans="1:17" s="8" customFormat="1" ht="39.950000000000003" customHeight="1" x14ac:dyDescent="0.25">
      <c r="A7" s="12">
        <v>3</v>
      </c>
      <c r="B7" s="15" t="s">
        <v>23</v>
      </c>
      <c r="C7" s="15" t="s">
        <v>24</v>
      </c>
      <c r="D7" s="16" t="s">
        <v>25</v>
      </c>
      <c r="E7" s="17" t="s">
        <v>26</v>
      </c>
      <c r="F7" s="18">
        <v>20</v>
      </c>
      <c r="G7" s="28" t="s">
        <v>27</v>
      </c>
      <c r="H7" s="30" t="s">
        <v>304</v>
      </c>
      <c r="I7" s="30" t="s">
        <v>305</v>
      </c>
      <c r="J7" s="32"/>
      <c r="K7" s="33">
        <v>14.020833333333334</v>
      </c>
      <c r="L7" s="34">
        <f t="shared" ref="L7:L14" si="0">K7*F7</f>
        <v>280.41666666666669</v>
      </c>
      <c r="M7" s="7" t="s">
        <v>375</v>
      </c>
      <c r="N7" s="7" t="s">
        <v>376</v>
      </c>
      <c r="O7" s="7"/>
      <c r="P7" s="44">
        <v>11.15</v>
      </c>
      <c r="Q7" s="45">
        <v>223</v>
      </c>
    </row>
    <row r="8" spans="1:17" s="8" customFormat="1" ht="39.950000000000003" customHeight="1" x14ac:dyDescent="0.25">
      <c r="A8" s="12">
        <v>4</v>
      </c>
      <c r="B8" s="15" t="s">
        <v>23</v>
      </c>
      <c r="C8" s="15" t="s">
        <v>28</v>
      </c>
      <c r="D8" s="16" t="s">
        <v>29</v>
      </c>
      <c r="E8" s="17" t="s">
        <v>26</v>
      </c>
      <c r="F8" s="18">
        <v>55</v>
      </c>
      <c r="G8" s="28" t="s">
        <v>30</v>
      </c>
      <c r="H8" s="30" t="s">
        <v>304</v>
      </c>
      <c r="I8" s="30" t="s">
        <v>306</v>
      </c>
      <c r="J8" s="32"/>
      <c r="K8" s="33">
        <v>14.135416666666668</v>
      </c>
      <c r="L8" s="34">
        <f t="shared" si="0"/>
        <v>777.44791666666674</v>
      </c>
      <c r="M8" s="7"/>
      <c r="N8" s="7" t="s">
        <v>377</v>
      </c>
      <c r="O8" s="7"/>
      <c r="P8" s="44">
        <v>11.35</v>
      </c>
      <c r="Q8" s="45">
        <v>624.25</v>
      </c>
    </row>
    <row r="9" spans="1:17" s="8" customFormat="1" ht="39.950000000000003" customHeight="1" x14ac:dyDescent="0.25">
      <c r="A9" s="12">
        <v>5</v>
      </c>
      <c r="B9" s="15" t="s">
        <v>31</v>
      </c>
      <c r="C9" s="15" t="s">
        <v>32</v>
      </c>
      <c r="D9" s="16" t="s">
        <v>33</v>
      </c>
      <c r="E9" s="17" t="s">
        <v>34</v>
      </c>
      <c r="F9" s="18">
        <v>20</v>
      </c>
      <c r="G9" s="28" t="s">
        <v>35</v>
      </c>
      <c r="H9" s="30" t="s">
        <v>307</v>
      </c>
      <c r="I9" s="30" t="s">
        <v>308</v>
      </c>
      <c r="J9" s="32"/>
      <c r="K9" s="33">
        <v>6.6304347826086953</v>
      </c>
      <c r="L9" s="34">
        <f t="shared" si="0"/>
        <v>132.60869565217391</v>
      </c>
      <c r="M9" s="7" t="s">
        <v>378</v>
      </c>
      <c r="N9" s="7" t="s">
        <v>379</v>
      </c>
      <c r="O9" s="7"/>
      <c r="P9" s="44">
        <v>6.7</v>
      </c>
      <c r="Q9" s="45">
        <v>134</v>
      </c>
    </row>
    <row r="10" spans="1:17" s="8" customFormat="1" ht="39.950000000000003" customHeight="1" x14ac:dyDescent="0.25">
      <c r="A10" s="12">
        <v>6</v>
      </c>
      <c r="B10" s="15" t="s">
        <v>36</v>
      </c>
      <c r="C10" s="15" t="s">
        <v>37</v>
      </c>
      <c r="D10" s="16" t="s">
        <v>38</v>
      </c>
      <c r="E10" s="17" t="s">
        <v>26</v>
      </c>
      <c r="F10" s="18">
        <v>20</v>
      </c>
      <c r="G10" s="28" t="s">
        <v>22</v>
      </c>
      <c r="H10" s="30"/>
      <c r="I10" s="30">
        <v>16773</v>
      </c>
      <c r="J10" s="32"/>
      <c r="K10" s="33">
        <v>26.8125</v>
      </c>
      <c r="L10" s="34">
        <f t="shared" si="0"/>
        <v>536.25</v>
      </c>
      <c r="M10" s="7"/>
      <c r="N10" s="7" t="s">
        <v>380</v>
      </c>
      <c r="O10" s="7"/>
      <c r="P10" s="44">
        <v>23.75</v>
      </c>
      <c r="Q10" s="45">
        <v>475</v>
      </c>
    </row>
    <row r="11" spans="1:17" s="8" customFormat="1" ht="39.950000000000003" customHeight="1" x14ac:dyDescent="0.25">
      <c r="A11" s="12">
        <v>7</v>
      </c>
      <c r="B11" s="15" t="s">
        <v>39</v>
      </c>
      <c r="C11" s="15" t="s">
        <v>40</v>
      </c>
      <c r="D11" s="16" t="s">
        <v>41</v>
      </c>
      <c r="E11" s="17" t="s">
        <v>26</v>
      </c>
      <c r="F11" s="18">
        <v>44</v>
      </c>
      <c r="G11" s="28" t="s">
        <v>42</v>
      </c>
      <c r="H11" s="30" t="s">
        <v>307</v>
      </c>
      <c r="I11" s="30" t="s">
        <v>309</v>
      </c>
      <c r="J11" s="32"/>
      <c r="K11" s="36">
        <v>18.206521739130434</v>
      </c>
      <c r="L11" s="34">
        <f t="shared" si="0"/>
        <v>801.08695652173913</v>
      </c>
      <c r="M11" s="7"/>
      <c r="N11" s="7" t="s">
        <v>381</v>
      </c>
      <c r="O11" s="7"/>
      <c r="P11" s="44">
        <v>20.400000000000002</v>
      </c>
      <c r="Q11" s="45">
        <v>897.60000000000014</v>
      </c>
    </row>
    <row r="12" spans="1:17" s="8" customFormat="1" ht="39.950000000000003" customHeight="1" x14ac:dyDescent="0.25">
      <c r="A12" s="12">
        <v>8</v>
      </c>
      <c r="B12" s="15" t="s">
        <v>43</v>
      </c>
      <c r="C12" s="15" t="s">
        <v>44</v>
      </c>
      <c r="D12" s="16" t="s">
        <v>45</v>
      </c>
      <c r="E12" s="17" t="s">
        <v>26</v>
      </c>
      <c r="F12" s="18">
        <v>140</v>
      </c>
      <c r="G12" s="28" t="s">
        <v>46</v>
      </c>
      <c r="H12" s="30"/>
      <c r="I12" s="30" t="s">
        <v>310</v>
      </c>
      <c r="J12" s="32"/>
      <c r="K12" s="36">
        <v>8.1770833333333339</v>
      </c>
      <c r="L12" s="34">
        <f t="shared" si="0"/>
        <v>1144.7916666666667</v>
      </c>
      <c r="M12" s="7"/>
      <c r="N12" s="7" t="s">
        <v>382</v>
      </c>
      <c r="O12" s="7"/>
      <c r="P12" s="44">
        <v>7.6000000000000005</v>
      </c>
      <c r="Q12" s="45">
        <v>1064</v>
      </c>
    </row>
    <row r="13" spans="1:17" s="8" customFormat="1" ht="39.950000000000003" customHeight="1" x14ac:dyDescent="0.25">
      <c r="A13" s="12">
        <v>9</v>
      </c>
      <c r="B13" s="15" t="s">
        <v>47</v>
      </c>
      <c r="C13" s="15" t="s">
        <v>48</v>
      </c>
      <c r="D13" s="16" t="s">
        <v>49</v>
      </c>
      <c r="E13" s="17" t="s">
        <v>26</v>
      </c>
      <c r="F13" s="18">
        <v>55</v>
      </c>
      <c r="G13" s="28" t="s">
        <v>42</v>
      </c>
      <c r="H13" s="30" t="s">
        <v>304</v>
      </c>
      <c r="I13" s="30" t="s">
        <v>311</v>
      </c>
      <c r="J13" s="32"/>
      <c r="K13" s="36">
        <v>8.7916666666666661</v>
      </c>
      <c r="L13" s="34">
        <f t="shared" si="0"/>
        <v>483.54166666666663</v>
      </c>
      <c r="M13" s="7"/>
      <c r="N13" s="7" t="s">
        <v>383</v>
      </c>
      <c r="O13" s="7"/>
      <c r="P13" s="44">
        <v>7.65</v>
      </c>
      <c r="Q13" s="45">
        <v>420.75</v>
      </c>
    </row>
    <row r="14" spans="1:17" s="8" customFormat="1" ht="39.950000000000003" customHeight="1" x14ac:dyDescent="0.25">
      <c r="A14" s="12">
        <v>10</v>
      </c>
      <c r="B14" s="15" t="s">
        <v>50</v>
      </c>
      <c r="C14" s="15" t="s">
        <v>51</v>
      </c>
      <c r="D14" s="16" t="s">
        <v>52</v>
      </c>
      <c r="E14" s="17" t="s">
        <v>26</v>
      </c>
      <c r="F14" s="18">
        <v>25</v>
      </c>
      <c r="G14" s="28" t="s">
        <v>18</v>
      </c>
      <c r="H14" s="30"/>
      <c r="I14" s="30" t="s">
        <v>312</v>
      </c>
      <c r="J14" s="32"/>
      <c r="K14" s="36">
        <v>7.9270833333333339</v>
      </c>
      <c r="L14" s="34">
        <f t="shared" si="0"/>
        <v>198.17708333333334</v>
      </c>
      <c r="M14" s="7"/>
      <c r="N14" s="7" t="s">
        <v>384</v>
      </c>
      <c r="O14" s="7"/>
      <c r="P14" s="44">
        <v>12.850000000000001</v>
      </c>
      <c r="Q14" s="45">
        <v>321.25000000000006</v>
      </c>
    </row>
    <row r="15" spans="1:17" s="8" customFormat="1" ht="39.950000000000003" customHeight="1" x14ac:dyDescent="0.25">
      <c r="A15" s="12">
        <v>11</v>
      </c>
      <c r="B15" s="15" t="s">
        <v>50</v>
      </c>
      <c r="C15" s="15" t="s">
        <v>53</v>
      </c>
      <c r="D15" s="16" t="s">
        <v>54</v>
      </c>
      <c r="E15" s="17" t="s">
        <v>26</v>
      </c>
      <c r="F15" s="18">
        <v>32</v>
      </c>
      <c r="G15" s="28" t="s">
        <v>35</v>
      </c>
      <c r="H15" s="30" t="s">
        <v>304</v>
      </c>
      <c r="I15" s="30" t="s">
        <v>313</v>
      </c>
      <c r="J15" s="32">
        <v>1000</v>
      </c>
      <c r="K15" s="36">
        <v>13.875</v>
      </c>
      <c r="L15" s="34">
        <f>K15*16</f>
        <v>222</v>
      </c>
      <c r="M15" s="7"/>
      <c r="N15" s="7" t="s">
        <v>385</v>
      </c>
      <c r="O15" s="7"/>
      <c r="P15" s="44">
        <v>7.6000000000000005</v>
      </c>
      <c r="Q15" s="45">
        <v>243.20000000000002</v>
      </c>
    </row>
    <row r="16" spans="1:17" s="8" customFormat="1" ht="39.950000000000003" customHeight="1" x14ac:dyDescent="0.25">
      <c r="A16" s="12">
        <v>14</v>
      </c>
      <c r="B16" s="15" t="s">
        <v>55</v>
      </c>
      <c r="C16" s="15" t="s">
        <v>56</v>
      </c>
      <c r="D16" s="16" t="s">
        <v>57</v>
      </c>
      <c r="E16" s="17" t="s">
        <v>26</v>
      </c>
      <c r="F16" s="18">
        <v>290</v>
      </c>
      <c r="G16" s="28" t="s">
        <v>35</v>
      </c>
      <c r="H16" s="30"/>
      <c r="I16" s="30" t="s">
        <v>314</v>
      </c>
      <c r="J16" s="32"/>
      <c r="K16" s="36">
        <v>11.755102040816327</v>
      </c>
      <c r="L16" s="34">
        <f>K16*F16</f>
        <v>3408.9795918367349</v>
      </c>
      <c r="M16" s="7" t="s">
        <v>378</v>
      </c>
      <c r="N16" s="7" t="s">
        <v>386</v>
      </c>
      <c r="O16" s="7"/>
      <c r="P16" s="44">
        <v>10.75</v>
      </c>
      <c r="Q16" s="45">
        <v>3117.5</v>
      </c>
    </row>
    <row r="17" spans="1:17" s="8" customFormat="1" ht="39.950000000000003" customHeight="1" x14ac:dyDescent="0.25">
      <c r="A17" s="12">
        <v>15</v>
      </c>
      <c r="B17" s="15" t="s">
        <v>55</v>
      </c>
      <c r="C17" s="15" t="s">
        <v>58</v>
      </c>
      <c r="D17" s="16" t="s">
        <v>59</v>
      </c>
      <c r="E17" s="17" t="s">
        <v>26</v>
      </c>
      <c r="F17" s="18">
        <v>723</v>
      </c>
      <c r="G17" s="28" t="s">
        <v>35</v>
      </c>
      <c r="H17" s="30"/>
      <c r="I17" s="30" t="s">
        <v>315</v>
      </c>
      <c r="J17" s="32"/>
      <c r="K17" s="36">
        <v>13.5</v>
      </c>
      <c r="L17" s="34">
        <f>K17*F17</f>
        <v>9760.5</v>
      </c>
      <c r="M17" s="7"/>
      <c r="N17" s="7" t="s">
        <v>387</v>
      </c>
      <c r="O17" s="7"/>
      <c r="P17" s="44">
        <v>14</v>
      </c>
      <c r="Q17" s="45">
        <v>10122</v>
      </c>
    </row>
    <row r="18" spans="1:17" s="8" customFormat="1" ht="39.950000000000003" customHeight="1" x14ac:dyDescent="0.25">
      <c r="A18" s="12">
        <v>16</v>
      </c>
      <c r="B18" s="15" t="s">
        <v>60</v>
      </c>
      <c r="C18" s="15" t="s">
        <v>61</v>
      </c>
      <c r="D18" s="16" t="s">
        <v>62</v>
      </c>
      <c r="E18" s="17" t="s">
        <v>26</v>
      </c>
      <c r="F18" s="18">
        <v>10</v>
      </c>
      <c r="G18" s="28" t="s">
        <v>18</v>
      </c>
      <c r="H18" s="30" t="s">
        <v>316</v>
      </c>
      <c r="I18" s="30" t="s">
        <v>317</v>
      </c>
      <c r="J18" s="32"/>
      <c r="K18" s="33">
        <v>35.19</v>
      </c>
      <c r="L18" s="34">
        <f>K18*F18</f>
        <v>351.9</v>
      </c>
      <c r="M18" s="7" t="s">
        <v>388</v>
      </c>
      <c r="N18" s="7" t="s">
        <v>389</v>
      </c>
      <c r="O18" s="7"/>
      <c r="P18" s="44">
        <v>35</v>
      </c>
      <c r="Q18" s="45">
        <v>350</v>
      </c>
    </row>
    <row r="19" spans="1:17" s="8" customFormat="1" ht="39.950000000000003" customHeight="1" x14ac:dyDescent="0.25">
      <c r="A19" s="12">
        <v>17</v>
      </c>
      <c r="B19" s="15" t="s">
        <v>60</v>
      </c>
      <c r="C19" s="15" t="s">
        <v>63</v>
      </c>
      <c r="D19" s="16" t="s">
        <v>64</v>
      </c>
      <c r="E19" s="17" t="s">
        <v>26</v>
      </c>
      <c r="F19" s="18">
        <v>65</v>
      </c>
      <c r="G19" s="28" t="s">
        <v>18</v>
      </c>
      <c r="H19" s="30"/>
      <c r="I19" s="30" t="s">
        <v>317</v>
      </c>
      <c r="J19" s="32"/>
      <c r="K19" s="33">
        <v>35.19</v>
      </c>
      <c r="L19" s="34">
        <f>K19*F19</f>
        <v>2287.35</v>
      </c>
      <c r="M19" s="7"/>
      <c r="N19" s="7" t="s">
        <v>389</v>
      </c>
      <c r="O19" s="7"/>
      <c r="P19" s="44">
        <v>35</v>
      </c>
      <c r="Q19" s="45">
        <v>2275</v>
      </c>
    </row>
    <row r="20" spans="1:17" s="8" customFormat="1" ht="39.950000000000003" customHeight="1" x14ac:dyDescent="0.25">
      <c r="A20" s="12">
        <v>18</v>
      </c>
      <c r="B20" s="15" t="s">
        <v>60</v>
      </c>
      <c r="C20" s="15" t="s">
        <v>65</v>
      </c>
      <c r="D20" s="16" t="s">
        <v>66</v>
      </c>
      <c r="E20" s="17" t="s">
        <v>26</v>
      </c>
      <c r="F20" s="18">
        <v>20</v>
      </c>
      <c r="G20" s="28" t="s">
        <v>18</v>
      </c>
      <c r="H20" s="30"/>
      <c r="I20" s="30" t="s">
        <v>317</v>
      </c>
      <c r="J20" s="32"/>
      <c r="K20" s="33">
        <v>35.19</v>
      </c>
      <c r="L20" s="34">
        <f>K20*F20</f>
        <v>703.8</v>
      </c>
      <c r="M20" s="7" t="s">
        <v>388</v>
      </c>
      <c r="N20" s="7" t="s">
        <v>389</v>
      </c>
      <c r="O20" s="7"/>
      <c r="P20" s="44">
        <v>35</v>
      </c>
      <c r="Q20" s="45">
        <v>700</v>
      </c>
    </row>
    <row r="21" spans="1:17" s="8" customFormat="1" ht="39.950000000000003" customHeight="1" x14ac:dyDescent="0.25">
      <c r="A21" s="12">
        <v>19</v>
      </c>
      <c r="B21" s="15" t="s">
        <v>67</v>
      </c>
      <c r="C21" s="15" t="s">
        <v>68</v>
      </c>
      <c r="D21" s="16" t="s">
        <v>69</v>
      </c>
      <c r="E21" s="17" t="s">
        <v>26</v>
      </c>
      <c r="F21" s="18">
        <v>10</v>
      </c>
      <c r="G21" s="28" t="s">
        <v>35</v>
      </c>
      <c r="H21" s="30"/>
      <c r="I21" s="30" t="s">
        <v>318</v>
      </c>
      <c r="J21" s="32">
        <v>504</v>
      </c>
      <c r="K21" s="33">
        <v>30.104166666666668</v>
      </c>
      <c r="L21" s="34">
        <f>K21*99.2</f>
        <v>2986.3333333333335</v>
      </c>
      <c r="M21" s="7" t="s">
        <v>390</v>
      </c>
      <c r="N21" s="7" t="s">
        <v>391</v>
      </c>
      <c r="O21" s="7" t="s">
        <v>392</v>
      </c>
      <c r="P21" s="44">
        <v>37.75</v>
      </c>
      <c r="Q21" s="45">
        <v>302.48397435897436</v>
      </c>
    </row>
    <row r="22" spans="1:17" s="8" customFormat="1" ht="39.950000000000003" customHeight="1" x14ac:dyDescent="0.25">
      <c r="A22" s="12">
        <v>20</v>
      </c>
      <c r="B22" s="15" t="s">
        <v>67</v>
      </c>
      <c r="C22" s="15" t="s">
        <v>70</v>
      </c>
      <c r="D22" s="16" t="s">
        <v>71</v>
      </c>
      <c r="E22" s="17" t="s">
        <v>26</v>
      </c>
      <c r="F22" s="18">
        <v>15</v>
      </c>
      <c r="G22" s="28" t="s">
        <v>35</v>
      </c>
      <c r="H22" s="30"/>
      <c r="I22" s="30" t="s">
        <v>319</v>
      </c>
      <c r="J22" s="32">
        <v>504</v>
      </c>
      <c r="K22" s="33">
        <v>37.541666666666664</v>
      </c>
      <c r="L22" s="34">
        <f>K22*148.8</f>
        <v>5586.2</v>
      </c>
      <c r="M22" s="7" t="s">
        <v>390</v>
      </c>
      <c r="N22" s="7" t="s">
        <v>393</v>
      </c>
      <c r="O22" s="7" t="s">
        <v>392</v>
      </c>
      <c r="P22" s="44">
        <v>45.550000000000004</v>
      </c>
      <c r="Q22" s="45">
        <v>547.47596153846166</v>
      </c>
    </row>
    <row r="23" spans="1:17" s="8" customFormat="1" ht="39.950000000000003" customHeight="1" thickBot="1" x14ac:dyDescent="0.3">
      <c r="A23" s="12">
        <v>21</v>
      </c>
      <c r="B23" s="15" t="s">
        <v>72</v>
      </c>
      <c r="C23" s="15" t="s">
        <v>73</v>
      </c>
      <c r="D23" s="16" t="s">
        <v>74</v>
      </c>
      <c r="E23" s="17" t="s">
        <v>26</v>
      </c>
      <c r="F23" s="18">
        <v>20</v>
      </c>
      <c r="G23" s="28" t="s">
        <v>75</v>
      </c>
      <c r="H23" s="30" t="s">
        <v>307</v>
      </c>
      <c r="I23" s="30" t="s">
        <v>320</v>
      </c>
      <c r="J23" s="32"/>
      <c r="K23" s="33">
        <v>23.369565217391305</v>
      </c>
      <c r="L23" s="34">
        <f>K23*F23</f>
        <v>467.39130434782612</v>
      </c>
      <c r="M23" s="7"/>
      <c r="N23" s="7" t="s">
        <v>394</v>
      </c>
      <c r="O23" s="7"/>
      <c r="P23" s="44">
        <v>25.200000000000003</v>
      </c>
      <c r="Q23" s="45">
        <v>504.00000000000006</v>
      </c>
    </row>
    <row r="24" spans="1:17" s="5" customFormat="1" ht="60.75" customHeight="1" x14ac:dyDescent="0.25">
      <c r="A24" s="13" t="s">
        <v>2</v>
      </c>
      <c r="B24" s="15" t="s">
        <v>76</v>
      </c>
      <c r="C24" s="15" t="s">
        <v>77</v>
      </c>
      <c r="D24" s="16" t="s">
        <v>78</v>
      </c>
      <c r="E24" s="17" t="s">
        <v>79</v>
      </c>
      <c r="F24" s="18">
        <v>20</v>
      </c>
      <c r="G24" s="29" t="s">
        <v>80</v>
      </c>
      <c r="H24" s="37" t="s">
        <v>321</v>
      </c>
      <c r="I24" s="38" t="s">
        <v>322</v>
      </c>
      <c r="J24" s="38"/>
      <c r="K24" s="33">
        <v>60.369565217391298</v>
      </c>
      <c r="L24" s="34">
        <f>K24*F24</f>
        <v>1207.391304347826</v>
      </c>
      <c r="M24" s="7" t="s">
        <v>395</v>
      </c>
      <c r="N24" s="7" t="s">
        <v>396</v>
      </c>
      <c r="O24" s="7"/>
      <c r="P24" s="44">
        <v>60.650000000000006</v>
      </c>
      <c r="Q24" s="45">
        <v>1213</v>
      </c>
    </row>
    <row r="25" spans="1:17" s="8" customFormat="1" ht="39.950000000000003" customHeight="1" x14ac:dyDescent="0.25">
      <c r="A25" s="12">
        <v>22</v>
      </c>
      <c r="B25" s="15" t="s">
        <v>81</v>
      </c>
      <c r="C25" s="15" t="s">
        <v>82</v>
      </c>
      <c r="D25" s="16" t="s">
        <v>83</v>
      </c>
      <c r="E25" s="17" t="s">
        <v>26</v>
      </c>
      <c r="F25" s="18">
        <v>10</v>
      </c>
      <c r="G25" s="28" t="s">
        <v>84</v>
      </c>
      <c r="H25" s="30" t="s">
        <v>323</v>
      </c>
      <c r="I25" s="30" t="s">
        <v>324</v>
      </c>
      <c r="J25" s="32">
        <v>25</v>
      </c>
      <c r="K25" s="33">
        <v>73.684210526315795</v>
      </c>
      <c r="L25" s="34">
        <f>K25*6.4</f>
        <v>471.5789473684211</v>
      </c>
      <c r="M25" s="7" t="s">
        <v>397</v>
      </c>
      <c r="N25" s="7" t="s">
        <v>398</v>
      </c>
      <c r="O25" s="7" t="s">
        <v>399</v>
      </c>
      <c r="P25" s="44">
        <v>70.7</v>
      </c>
      <c r="Q25" s="45">
        <v>452.48</v>
      </c>
    </row>
    <row r="26" spans="1:17" s="8" customFormat="1" ht="39.950000000000003" customHeight="1" x14ac:dyDescent="0.25">
      <c r="A26" s="12">
        <v>23</v>
      </c>
      <c r="B26" s="15" t="s">
        <v>85</v>
      </c>
      <c r="C26" s="15" t="s">
        <v>86</v>
      </c>
      <c r="D26" s="16" t="s">
        <v>87</v>
      </c>
      <c r="E26" s="17" t="s">
        <v>88</v>
      </c>
      <c r="F26" s="18">
        <v>12</v>
      </c>
      <c r="G26" s="28" t="s">
        <v>89</v>
      </c>
      <c r="H26" s="30" t="s">
        <v>325</v>
      </c>
      <c r="I26" s="30" t="s">
        <v>326</v>
      </c>
      <c r="J26" s="32"/>
      <c r="K26" s="33">
        <v>3.8043478260869565</v>
      </c>
      <c r="L26" s="34">
        <f>K26*F26</f>
        <v>45.652173913043477</v>
      </c>
      <c r="M26" s="7" t="s">
        <v>378</v>
      </c>
      <c r="N26" s="7" t="s">
        <v>400</v>
      </c>
      <c r="O26" s="7" t="s">
        <v>401</v>
      </c>
      <c r="P26" s="44">
        <v>3.8</v>
      </c>
      <c r="Q26" s="45">
        <v>22.799999999999997</v>
      </c>
    </row>
    <row r="27" spans="1:17" s="8" customFormat="1" ht="39.950000000000003" customHeight="1" x14ac:dyDescent="0.25">
      <c r="A27" s="12">
        <v>24</v>
      </c>
      <c r="B27" s="15" t="s">
        <v>85</v>
      </c>
      <c r="C27" s="15" t="s">
        <v>90</v>
      </c>
      <c r="D27" s="16" t="s">
        <v>91</v>
      </c>
      <c r="E27" s="17" t="s">
        <v>92</v>
      </c>
      <c r="F27" s="18">
        <v>78</v>
      </c>
      <c r="G27" s="28" t="s">
        <v>93</v>
      </c>
      <c r="H27" s="30"/>
      <c r="I27" s="30" t="s">
        <v>327</v>
      </c>
      <c r="J27" s="32"/>
      <c r="K27" s="33">
        <v>12.510869565217391</v>
      </c>
      <c r="L27" s="34">
        <f>K27*F27</f>
        <v>975.8478260869565</v>
      </c>
      <c r="M27" s="7" t="s">
        <v>395</v>
      </c>
      <c r="N27" s="7" t="s">
        <v>402</v>
      </c>
      <c r="O27" s="7" t="s">
        <v>403</v>
      </c>
      <c r="P27" s="44">
        <v>3.5</v>
      </c>
      <c r="Q27" s="45">
        <v>819</v>
      </c>
    </row>
    <row r="28" spans="1:17" s="8" customFormat="1" ht="39.950000000000003" customHeight="1" x14ac:dyDescent="0.25">
      <c r="A28" s="12">
        <v>26</v>
      </c>
      <c r="B28" s="15" t="s">
        <v>94</v>
      </c>
      <c r="C28" s="15" t="s">
        <v>95</v>
      </c>
      <c r="D28" s="16" t="s">
        <v>96</v>
      </c>
      <c r="E28" s="17" t="s">
        <v>26</v>
      </c>
      <c r="F28" s="18">
        <v>14</v>
      </c>
      <c r="G28" s="28" t="s">
        <v>97</v>
      </c>
      <c r="H28" s="30" t="s">
        <v>328</v>
      </c>
      <c r="I28" s="30" t="s">
        <v>329</v>
      </c>
      <c r="J28" s="32">
        <v>400</v>
      </c>
      <c r="K28" s="33">
        <v>21.739130434782609</v>
      </c>
      <c r="L28" s="34">
        <f>K28*21</f>
        <v>456.52173913043481</v>
      </c>
      <c r="M28" s="7" t="s">
        <v>404</v>
      </c>
      <c r="N28" s="7" t="s">
        <v>405</v>
      </c>
      <c r="O28" s="7" t="s">
        <v>406</v>
      </c>
      <c r="P28" s="44">
        <v>14.350000000000001</v>
      </c>
      <c r="Q28" s="45">
        <v>241.08000000000004</v>
      </c>
    </row>
    <row r="29" spans="1:17" s="8" customFormat="1" ht="39.950000000000003" customHeight="1" x14ac:dyDescent="0.25">
      <c r="A29" s="12">
        <v>27</v>
      </c>
      <c r="B29" s="15" t="s">
        <v>94</v>
      </c>
      <c r="C29" s="15" t="s">
        <v>98</v>
      </c>
      <c r="D29" s="16" t="s">
        <v>99</v>
      </c>
      <c r="E29" s="17" t="s">
        <v>26</v>
      </c>
      <c r="F29" s="18">
        <v>7</v>
      </c>
      <c r="G29" s="28" t="s">
        <v>97</v>
      </c>
      <c r="H29" s="30" t="s">
        <v>330</v>
      </c>
      <c r="I29" s="30" t="s">
        <v>331</v>
      </c>
      <c r="J29" s="32">
        <v>400</v>
      </c>
      <c r="K29" s="33">
        <v>35.054347826086953</v>
      </c>
      <c r="L29" s="34">
        <f>K29*10.5</f>
        <v>368.070652173913</v>
      </c>
      <c r="M29" s="7" t="s">
        <v>404</v>
      </c>
      <c r="N29" s="7" t="s">
        <v>407</v>
      </c>
      <c r="O29" s="7" t="s">
        <v>406</v>
      </c>
      <c r="P29" s="44">
        <v>23.25</v>
      </c>
      <c r="Q29" s="45">
        <v>195.3</v>
      </c>
    </row>
    <row r="30" spans="1:17" s="8" customFormat="1" ht="39.950000000000003" customHeight="1" x14ac:dyDescent="0.25">
      <c r="A30" s="12">
        <v>28</v>
      </c>
      <c r="B30" s="15" t="s">
        <v>100</v>
      </c>
      <c r="C30" s="15" t="s">
        <v>101</v>
      </c>
      <c r="D30" s="16" t="s">
        <v>102</v>
      </c>
      <c r="E30" s="17" t="s">
        <v>26</v>
      </c>
      <c r="F30" s="18">
        <v>5</v>
      </c>
      <c r="G30" s="28" t="s">
        <v>97</v>
      </c>
      <c r="H30" s="30" t="s">
        <v>307</v>
      </c>
      <c r="I30" s="30">
        <v>18671</v>
      </c>
      <c r="J30" s="32"/>
      <c r="K30" s="33">
        <v>33.586956521739125</v>
      </c>
      <c r="L30" s="34">
        <f>K30*F30</f>
        <v>167.93478260869563</v>
      </c>
      <c r="M30" s="7" t="s">
        <v>378</v>
      </c>
      <c r="N30" s="7" t="s">
        <v>408</v>
      </c>
      <c r="O30" s="7"/>
      <c r="P30" s="44">
        <v>53</v>
      </c>
      <c r="Q30" s="45">
        <v>265</v>
      </c>
    </row>
    <row r="31" spans="1:17" s="11" customFormat="1" ht="39.950000000000003" customHeight="1" x14ac:dyDescent="0.35">
      <c r="A31" s="12">
        <v>30</v>
      </c>
      <c r="B31" s="15" t="s">
        <v>103</v>
      </c>
      <c r="C31" s="15" t="s">
        <v>104</v>
      </c>
      <c r="D31" s="16" t="s">
        <v>105</v>
      </c>
      <c r="E31" s="17" t="s">
        <v>26</v>
      </c>
      <c r="F31" s="18">
        <v>68</v>
      </c>
      <c r="G31" s="28" t="s">
        <v>106</v>
      </c>
      <c r="H31" s="39"/>
      <c r="I31" s="30" t="s">
        <v>332</v>
      </c>
      <c r="J31" s="40">
        <v>1000</v>
      </c>
      <c r="K31" s="33">
        <v>53.141304347826086</v>
      </c>
      <c r="L31" s="34">
        <f>K31*8.5</f>
        <v>451.70108695652175</v>
      </c>
      <c r="M31" s="10" t="s">
        <v>404</v>
      </c>
      <c r="N31" s="10" t="s">
        <v>409</v>
      </c>
      <c r="O31" s="10"/>
      <c r="P31" s="46">
        <v>51.45</v>
      </c>
      <c r="Q31" s="47">
        <v>3498.6000000000004</v>
      </c>
    </row>
    <row r="32" spans="1:17" s="11" customFormat="1" ht="39.950000000000003" customHeight="1" x14ac:dyDescent="0.35">
      <c r="A32" s="12">
        <v>32</v>
      </c>
      <c r="B32" s="15" t="s">
        <v>107</v>
      </c>
      <c r="C32" s="15" t="s">
        <v>108</v>
      </c>
      <c r="D32" s="16" t="s">
        <v>109</v>
      </c>
      <c r="E32" s="17" t="s">
        <v>26</v>
      </c>
      <c r="F32" s="18">
        <v>10</v>
      </c>
      <c r="G32" s="28" t="s">
        <v>110</v>
      </c>
      <c r="H32" s="39"/>
      <c r="I32" s="30" t="s">
        <v>333</v>
      </c>
      <c r="J32" s="40"/>
      <c r="K32" s="33">
        <v>101.58333333333333</v>
      </c>
      <c r="L32" s="34">
        <f>K32*F32</f>
        <v>1015.8333333333333</v>
      </c>
      <c r="M32" s="10" t="s">
        <v>410</v>
      </c>
      <c r="N32" s="10" t="s">
        <v>411</v>
      </c>
      <c r="O32" s="10"/>
      <c r="P32" s="46">
        <v>97.800000000000011</v>
      </c>
      <c r="Q32" s="47">
        <v>978.00000000000011</v>
      </c>
    </row>
    <row r="33" spans="1:17" s="11" customFormat="1" ht="39.950000000000003" customHeight="1" x14ac:dyDescent="0.35">
      <c r="A33" s="12">
        <v>36</v>
      </c>
      <c r="B33" s="15" t="s">
        <v>119</v>
      </c>
      <c r="C33" s="15" t="s">
        <v>120</v>
      </c>
      <c r="D33" s="16" t="s">
        <v>121</v>
      </c>
      <c r="E33" s="17" t="s">
        <v>26</v>
      </c>
      <c r="F33" s="18">
        <v>400</v>
      </c>
      <c r="G33" s="28" t="s">
        <v>122</v>
      </c>
      <c r="H33" s="39" t="s">
        <v>335</v>
      </c>
      <c r="I33" s="30">
        <v>24198</v>
      </c>
      <c r="J33" s="40"/>
      <c r="K33" s="33">
        <v>30.869565217391301</v>
      </c>
      <c r="L33" s="34">
        <f t="shared" ref="L33:L53" si="1">K33*F33</f>
        <v>12347.82608695652</v>
      </c>
      <c r="M33" s="10" t="s">
        <v>378</v>
      </c>
      <c r="N33" s="10" t="s">
        <v>413</v>
      </c>
      <c r="O33" s="10"/>
      <c r="P33" s="46">
        <v>35.200000000000003</v>
      </c>
      <c r="Q33" s="47">
        <v>14080.000000000002</v>
      </c>
    </row>
    <row r="34" spans="1:17" s="11" customFormat="1" ht="39.950000000000003" customHeight="1" x14ac:dyDescent="0.35">
      <c r="A34" s="12">
        <v>37</v>
      </c>
      <c r="B34" s="15" t="s">
        <v>123</v>
      </c>
      <c r="C34" s="15" t="s">
        <v>124</v>
      </c>
      <c r="D34" s="15" t="s">
        <v>125</v>
      </c>
      <c r="E34" s="17" t="s">
        <v>26</v>
      </c>
      <c r="F34" s="18">
        <v>10</v>
      </c>
      <c r="G34" s="28" t="s">
        <v>18</v>
      </c>
      <c r="H34" s="39" t="s">
        <v>336</v>
      </c>
      <c r="I34" s="30" t="s">
        <v>337</v>
      </c>
      <c r="J34" s="40"/>
      <c r="K34" s="33">
        <v>28.389473684210525</v>
      </c>
      <c r="L34" s="34">
        <f t="shared" si="1"/>
        <v>283.89473684210526</v>
      </c>
      <c r="M34" s="10" t="s">
        <v>378</v>
      </c>
      <c r="N34" s="10" t="s">
        <v>414</v>
      </c>
      <c r="O34" s="10"/>
      <c r="P34" s="46">
        <v>23.5</v>
      </c>
      <c r="Q34" s="47">
        <v>235</v>
      </c>
    </row>
    <row r="35" spans="1:17" s="11" customFormat="1" ht="39.950000000000003" customHeight="1" x14ac:dyDescent="0.35">
      <c r="A35" s="12">
        <v>38</v>
      </c>
      <c r="B35" s="15" t="s">
        <v>126</v>
      </c>
      <c r="C35" s="15" t="s">
        <v>127</v>
      </c>
      <c r="D35" s="15" t="s">
        <v>128</v>
      </c>
      <c r="E35" s="17" t="s">
        <v>26</v>
      </c>
      <c r="F35" s="18">
        <v>15</v>
      </c>
      <c r="G35" s="28" t="s">
        <v>18</v>
      </c>
      <c r="H35" s="39" t="s">
        <v>336</v>
      </c>
      <c r="I35" s="30" t="s">
        <v>338</v>
      </c>
      <c r="J35" s="40"/>
      <c r="K35" s="33">
        <v>27.89</v>
      </c>
      <c r="L35" s="34">
        <f t="shared" si="1"/>
        <v>418.35</v>
      </c>
      <c r="M35" s="10" t="s">
        <v>378</v>
      </c>
      <c r="N35" s="10" t="s">
        <v>415</v>
      </c>
      <c r="O35" s="10"/>
      <c r="P35" s="46">
        <v>27.75</v>
      </c>
      <c r="Q35" s="47">
        <v>416.25</v>
      </c>
    </row>
    <row r="36" spans="1:17" s="11" customFormat="1" ht="39.950000000000003" customHeight="1" x14ac:dyDescent="0.35">
      <c r="A36" s="12">
        <v>39</v>
      </c>
      <c r="B36" s="15" t="s">
        <v>126</v>
      </c>
      <c r="C36" s="15" t="s">
        <v>129</v>
      </c>
      <c r="D36" s="15" t="s">
        <v>130</v>
      </c>
      <c r="E36" s="17" t="s">
        <v>26</v>
      </c>
      <c r="F36" s="18">
        <v>20</v>
      </c>
      <c r="G36" s="28" t="s">
        <v>18</v>
      </c>
      <c r="H36" s="39"/>
      <c r="I36" s="30" t="s">
        <v>339</v>
      </c>
      <c r="J36" s="40"/>
      <c r="K36" s="33">
        <v>47.197916666666671</v>
      </c>
      <c r="L36" s="34">
        <f t="shared" si="1"/>
        <v>943.95833333333348</v>
      </c>
      <c r="M36" s="10" t="s">
        <v>378</v>
      </c>
      <c r="N36" s="10" t="s">
        <v>415</v>
      </c>
      <c r="O36" s="10"/>
      <c r="P36" s="46">
        <v>27.75</v>
      </c>
      <c r="Q36" s="47">
        <v>555</v>
      </c>
    </row>
    <row r="37" spans="1:17" s="11" customFormat="1" ht="39.950000000000003" customHeight="1" x14ac:dyDescent="0.35">
      <c r="A37" s="12">
        <v>40</v>
      </c>
      <c r="B37" s="15" t="s">
        <v>131</v>
      </c>
      <c r="C37" s="15" t="s">
        <v>132</v>
      </c>
      <c r="D37" s="16" t="s">
        <v>133</v>
      </c>
      <c r="E37" s="17" t="s">
        <v>26</v>
      </c>
      <c r="F37" s="18">
        <v>25</v>
      </c>
      <c r="G37" s="28" t="s">
        <v>18</v>
      </c>
      <c r="H37" s="39" t="s">
        <v>335</v>
      </c>
      <c r="I37" s="30">
        <v>29299</v>
      </c>
      <c r="J37" s="40"/>
      <c r="K37" s="33">
        <v>16.463157894736842</v>
      </c>
      <c r="L37" s="34">
        <f t="shared" si="1"/>
        <v>411.57894736842104</v>
      </c>
      <c r="M37" s="10" t="s">
        <v>378</v>
      </c>
      <c r="N37" s="10" t="s">
        <v>416</v>
      </c>
      <c r="O37" s="10"/>
      <c r="P37" s="46">
        <v>15</v>
      </c>
      <c r="Q37" s="47">
        <v>375</v>
      </c>
    </row>
    <row r="38" spans="1:17" s="11" customFormat="1" ht="39.950000000000003" customHeight="1" x14ac:dyDescent="0.35">
      <c r="A38" s="12">
        <v>41</v>
      </c>
      <c r="B38" s="15" t="s">
        <v>131</v>
      </c>
      <c r="C38" s="15" t="s">
        <v>134</v>
      </c>
      <c r="D38" s="16" t="s">
        <v>135</v>
      </c>
      <c r="E38" s="17" t="s">
        <v>26</v>
      </c>
      <c r="F38" s="18">
        <v>15</v>
      </c>
      <c r="G38" s="28" t="s">
        <v>18</v>
      </c>
      <c r="H38" s="39" t="s">
        <v>336</v>
      </c>
      <c r="I38" s="30" t="s">
        <v>340</v>
      </c>
      <c r="J38" s="40"/>
      <c r="K38" s="33">
        <v>13.760416666666668</v>
      </c>
      <c r="L38" s="34">
        <f t="shared" si="1"/>
        <v>206.40625000000003</v>
      </c>
      <c r="M38" s="10" t="s">
        <v>378</v>
      </c>
      <c r="N38" s="10" t="s">
        <v>417</v>
      </c>
      <c r="O38" s="10"/>
      <c r="P38" s="46">
        <v>11</v>
      </c>
      <c r="Q38" s="47">
        <v>165</v>
      </c>
    </row>
    <row r="39" spans="1:17" s="11" customFormat="1" ht="39.950000000000003" customHeight="1" thickBot="1" x14ac:dyDescent="0.4">
      <c r="A39" s="12">
        <v>42</v>
      </c>
      <c r="B39" s="15" t="s">
        <v>131</v>
      </c>
      <c r="C39" s="15" t="s">
        <v>136</v>
      </c>
      <c r="D39" s="16" t="s">
        <v>137</v>
      </c>
      <c r="E39" s="17" t="s">
        <v>26</v>
      </c>
      <c r="F39" s="18">
        <v>5</v>
      </c>
      <c r="G39" s="28" t="s">
        <v>18</v>
      </c>
      <c r="H39" s="39" t="s">
        <v>336</v>
      </c>
      <c r="I39" s="30" t="s">
        <v>337</v>
      </c>
      <c r="J39" s="40"/>
      <c r="K39" s="33">
        <v>28.389473684210525</v>
      </c>
      <c r="L39" s="34">
        <f t="shared" si="1"/>
        <v>141.94736842105263</v>
      </c>
      <c r="M39" s="10" t="s">
        <v>378</v>
      </c>
      <c r="N39" s="10" t="s">
        <v>414</v>
      </c>
      <c r="O39" s="10"/>
      <c r="P39" s="46">
        <v>23.5</v>
      </c>
      <c r="Q39" s="47">
        <v>117.5</v>
      </c>
    </row>
    <row r="40" spans="1:17" s="5" customFormat="1" ht="61.5" customHeight="1" x14ac:dyDescent="0.35">
      <c r="A40" s="13" t="s">
        <v>2</v>
      </c>
      <c r="B40" s="15" t="s">
        <v>131</v>
      </c>
      <c r="C40" s="15" t="s">
        <v>138</v>
      </c>
      <c r="D40" s="16" t="s">
        <v>139</v>
      </c>
      <c r="E40" s="17" t="s">
        <v>26</v>
      </c>
      <c r="F40" s="18">
        <v>51</v>
      </c>
      <c r="G40" s="29" t="s">
        <v>18</v>
      </c>
      <c r="H40" s="37" t="s">
        <v>336</v>
      </c>
      <c r="I40" s="37" t="s">
        <v>338</v>
      </c>
      <c r="J40" s="38"/>
      <c r="K40" s="33">
        <v>27.89</v>
      </c>
      <c r="L40" s="34">
        <f t="shared" si="1"/>
        <v>1422.39</v>
      </c>
      <c r="M40" s="10" t="s">
        <v>378</v>
      </c>
      <c r="N40" s="10" t="s">
        <v>415</v>
      </c>
      <c r="O40" s="10"/>
      <c r="P40" s="46">
        <v>27.75</v>
      </c>
      <c r="Q40" s="47">
        <v>1415.25</v>
      </c>
    </row>
    <row r="41" spans="1:17" s="11" customFormat="1" ht="39.950000000000003" customHeight="1" x14ac:dyDescent="0.35">
      <c r="A41" s="12">
        <v>43</v>
      </c>
      <c r="B41" s="15" t="s">
        <v>140</v>
      </c>
      <c r="C41" s="15" t="s">
        <v>141</v>
      </c>
      <c r="D41" s="16" t="s">
        <v>142</v>
      </c>
      <c r="E41" s="17" t="s">
        <v>26</v>
      </c>
      <c r="F41" s="18">
        <v>37</v>
      </c>
      <c r="G41" s="28" t="s">
        <v>18</v>
      </c>
      <c r="H41" s="39" t="s">
        <v>335</v>
      </c>
      <c r="I41" s="30">
        <v>29299</v>
      </c>
      <c r="J41" s="40"/>
      <c r="K41" s="33">
        <v>16.463157894736842</v>
      </c>
      <c r="L41" s="34">
        <f t="shared" si="1"/>
        <v>609.1368421052631</v>
      </c>
      <c r="M41" s="10" t="s">
        <v>378</v>
      </c>
      <c r="N41" s="10" t="s">
        <v>418</v>
      </c>
      <c r="O41" s="10"/>
      <c r="P41" s="46">
        <v>32.9</v>
      </c>
      <c r="Q41" s="47">
        <v>1217.3</v>
      </c>
    </row>
    <row r="42" spans="1:17" s="11" customFormat="1" ht="39.950000000000003" customHeight="1" x14ac:dyDescent="0.35">
      <c r="A42" s="12">
        <v>44</v>
      </c>
      <c r="B42" s="15" t="s">
        <v>143</v>
      </c>
      <c r="C42" s="15" t="s">
        <v>144</v>
      </c>
      <c r="D42" s="16" t="s">
        <v>145</v>
      </c>
      <c r="E42" s="19" t="s">
        <v>26</v>
      </c>
      <c r="F42" s="18">
        <v>20</v>
      </c>
      <c r="G42" s="28" t="s">
        <v>146</v>
      </c>
      <c r="H42" s="39" t="s">
        <v>341</v>
      </c>
      <c r="I42" s="30">
        <v>61250</v>
      </c>
      <c r="J42" s="40"/>
      <c r="K42" s="33">
        <v>16.284210526315793</v>
      </c>
      <c r="L42" s="34">
        <f t="shared" si="1"/>
        <v>325.68421052631584</v>
      </c>
      <c r="M42" s="10" t="s">
        <v>378</v>
      </c>
      <c r="N42" s="10" t="s">
        <v>419</v>
      </c>
      <c r="O42" s="10"/>
      <c r="P42" s="46">
        <v>12.8</v>
      </c>
      <c r="Q42" s="47">
        <v>256</v>
      </c>
    </row>
    <row r="43" spans="1:17" s="11" customFormat="1" ht="39.950000000000003" customHeight="1" x14ac:dyDescent="0.35">
      <c r="A43" s="12">
        <v>45</v>
      </c>
      <c r="B43" s="15" t="s">
        <v>143</v>
      </c>
      <c r="C43" s="15" t="s">
        <v>147</v>
      </c>
      <c r="D43" s="16" t="s">
        <v>148</v>
      </c>
      <c r="E43" s="19" t="s">
        <v>26</v>
      </c>
      <c r="F43" s="18">
        <v>20</v>
      </c>
      <c r="G43" s="28" t="s">
        <v>146</v>
      </c>
      <c r="H43" s="39" t="s">
        <v>341</v>
      </c>
      <c r="I43" s="30">
        <v>61254</v>
      </c>
      <c r="J43" s="40"/>
      <c r="K43" s="33">
        <v>16.315789473684212</v>
      </c>
      <c r="L43" s="34">
        <f t="shared" si="1"/>
        <v>326.31578947368428</v>
      </c>
      <c r="M43" s="10" t="s">
        <v>378</v>
      </c>
      <c r="N43" s="10" t="s">
        <v>420</v>
      </c>
      <c r="O43" s="10"/>
      <c r="P43" s="46">
        <v>10.75</v>
      </c>
      <c r="Q43" s="47">
        <v>215</v>
      </c>
    </row>
    <row r="44" spans="1:17" s="11" customFormat="1" ht="39.950000000000003" customHeight="1" x14ac:dyDescent="0.35">
      <c r="A44" s="12">
        <v>46</v>
      </c>
      <c r="B44" s="15" t="s">
        <v>149</v>
      </c>
      <c r="C44" s="15" t="s">
        <v>150</v>
      </c>
      <c r="D44" s="16" t="s">
        <v>151</v>
      </c>
      <c r="E44" s="19" t="s">
        <v>26</v>
      </c>
      <c r="F44" s="18">
        <v>15</v>
      </c>
      <c r="G44" s="28" t="s">
        <v>146</v>
      </c>
      <c r="H44" s="39" t="s">
        <v>341</v>
      </c>
      <c r="I44" s="30">
        <v>61251</v>
      </c>
      <c r="J44" s="40"/>
      <c r="K44" s="33">
        <v>29.157894736842106</v>
      </c>
      <c r="L44" s="34">
        <f t="shared" si="1"/>
        <v>437.36842105263162</v>
      </c>
      <c r="M44" s="10" t="s">
        <v>378</v>
      </c>
      <c r="N44" s="10" t="s">
        <v>421</v>
      </c>
      <c r="O44" s="10"/>
      <c r="P44" s="46">
        <v>23.2</v>
      </c>
      <c r="Q44" s="47">
        <v>348</v>
      </c>
    </row>
    <row r="45" spans="1:17" s="11" customFormat="1" ht="39.950000000000003" customHeight="1" x14ac:dyDescent="0.35">
      <c r="A45" s="12">
        <v>47</v>
      </c>
      <c r="B45" s="15" t="s">
        <v>149</v>
      </c>
      <c r="C45" s="15" t="s">
        <v>152</v>
      </c>
      <c r="D45" s="16" t="s">
        <v>153</v>
      </c>
      <c r="E45" s="17" t="s">
        <v>26</v>
      </c>
      <c r="F45" s="18">
        <v>20</v>
      </c>
      <c r="G45" s="28" t="s">
        <v>146</v>
      </c>
      <c r="H45" s="39" t="s">
        <v>341</v>
      </c>
      <c r="I45" s="30">
        <v>61255</v>
      </c>
      <c r="J45" s="40"/>
      <c r="K45" s="36">
        <v>14.184782608695652</v>
      </c>
      <c r="L45" s="34">
        <f t="shared" si="1"/>
        <v>283.69565217391306</v>
      </c>
      <c r="M45" s="10" t="s">
        <v>378</v>
      </c>
      <c r="N45" s="10" t="s">
        <v>422</v>
      </c>
      <c r="O45" s="10"/>
      <c r="P45" s="46">
        <v>14.9</v>
      </c>
      <c r="Q45" s="47">
        <v>298</v>
      </c>
    </row>
    <row r="46" spans="1:17" s="11" customFormat="1" ht="39.950000000000003" customHeight="1" x14ac:dyDescent="0.35">
      <c r="A46" s="12">
        <v>48</v>
      </c>
      <c r="B46" s="15" t="s">
        <v>154</v>
      </c>
      <c r="C46" s="15" t="s">
        <v>155</v>
      </c>
      <c r="D46" s="16" t="s">
        <v>156</v>
      </c>
      <c r="E46" s="17" t="s">
        <v>26</v>
      </c>
      <c r="F46" s="18">
        <v>20</v>
      </c>
      <c r="G46" s="28" t="s">
        <v>146</v>
      </c>
      <c r="H46" s="39" t="s">
        <v>341</v>
      </c>
      <c r="I46" s="30">
        <v>61254</v>
      </c>
      <c r="J46" s="40"/>
      <c r="K46" s="33">
        <v>16.84782608695652</v>
      </c>
      <c r="L46" s="34">
        <f t="shared" si="1"/>
        <v>336.95652173913038</v>
      </c>
      <c r="M46" s="10" t="s">
        <v>378</v>
      </c>
      <c r="N46" s="10" t="s">
        <v>419</v>
      </c>
      <c r="O46" s="10"/>
      <c r="P46" s="46">
        <v>12.8</v>
      </c>
      <c r="Q46" s="47">
        <v>256</v>
      </c>
    </row>
    <row r="47" spans="1:17" s="11" customFormat="1" ht="39.950000000000003" customHeight="1" x14ac:dyDescent="0.35">
      <c r="A47" s="12">
        <v>49</v>
      </c>
      <c r="B47" s="15" t="s">
        <v>154</v>
      </c>
      <c r="C47" s="15" t="s">
        <v>157</v>
      </c>
      <c r="D47" s="16" t="s">
        <v>158</v>
      </c>
      <c r="E47" s="17" t="s">
        <v>26</v>
      </c>
      <c r="F47" s="18">
        <v>20</v>
      </c>
      <c r="G47" s="28" t="s">
        <v>146</v>
      </c>
      <c r="H47" s="39" t="s">
        <v>341</v>
      </c>
      <c r="I47" s="30">
        <v>61249</v>
      </c>
      <c r="J47" s="40"/>
      <c r="K47" s="33">
        <v>12.065217391304348</v>
      </c>
      <c r="L47" s="34">
        <f t="shared" si="1"/>
        <v>241.30434782608694</v>
      </c>
      <c r="M47" s="10" t="s">
        <v>378</v>
      </c>
      <c r="N47" s="10" t="s">
        <v>420</v>
      </c>
      <c r="O47" s="10"/>
      <c r="P47" s="46">
        <v>10.75</v>
      </c>
      <c r="Q47" s="47">
        <v>215</v>
      </c>
    </row>
    <row r="48" spans="1:17" s="11" customFormat="1" ht="39.950000000000003" customHeight="1" x14ac:dyDescent="0.35">
      <c r="A48" s="12">
        <v>50</v>
      </c>
      <c r="B48" s="15" t="s">
        <v>159</v>
      </c>
      <c r="C48" s="15" t="s">
        <v>160</v>
      </c>
      <c r="D48" s="16" t="s">
        <v>161</v>
      </c>
      <c r="E48" s="17" t="s">
        <v>26</v>
      </c>
      <c r="F48" s="18">
        <v>50</v>
      </c>
      <c r="G48" s="28" t="s">
        <v>18</v>
      </c>
      <c r="H48" s="39" t="s">
        <v>335</v>
      </c>
      <c r="I48" s="30">
        <v>49027</v>
      </c>
      <c r="J48" s="40"/>
      <c r="K48" s="33">
        <v>24.271739130434781</v>
      </c>
      <c r="L48" s="34">
        <f t="shared" si="1"/>
        <v>1213.586956521739</v>
      </c>
      <c r="M48" s="10" t="s">
        <v>423</v>
      </c>
      <c r="N48" s="10" t="s">
        <v>424</v>
      </c>
      <c r="O48" s="10"/>
      <c r="P48" s="46">
        <v>27.200000000000003</v>
      </c>
      <c r="Q48" s="47">
        <v>1360.0000000000002</v>
      </c>
    </row>
    <row r="49" spans="1:17" s="11" customFormat="1" ht="39.950000000000003" customHeight="1" x14ac:dyDescent="0.35">
      <c r="A49" s="12">
        <v>51</v>
      </c>
      <c r="B49" s="15" t="s">
        <v>162</v>
      </c>
      <c r="C49" s="15" t="s">
        <v>163</v>
      </c>
      <c r="D49" s="16" t="s">
        <v>164</v>
      </c>
      <c r="E49" s="17" t="s">
        <v>26</v>
      </c>
      <c r="F49" s="18">
        <v>10</v>
      </c>
      <c r="G49" s="28" t="s">
        <v>18</v>
      </c>
      <c r="H49" s="39" t="s">
        <v>336</v>
      </c>
      <c r="I49" s="30" t="s">
        <v>342</v>
      </c>
      <c r="J49" s="40"/>
      <c r="K49" s="33">
        <v>8.5326086956521738</v>
      </c>
      <c r="L49" s="34">
        <f t="shared" si="1"/>
        <v>85.326086956521735</v>
      </c>
      <c r="M49" s="10" t="s">
        <v>425</v>
      </c>
      <c r="N49" s="10" t="s">
        <v>426</v>
      </c>
      <c r="O49" s="10"/>
      <c r="P49" s="46">
        <v>14.200000000000001</v>
      </c>
      <c r="Q49" s="47">
        <v>142</v>
      </c>
    </row>
    <row r="50" spans="1:17" s="11" customFormat="1" ht="39.950000000000003" customHeight="1" x14ac:dyDescent="0.35">
      <c r="A50" s="12">
        <v>52</v>
      </c>
      <c r="B50" s="15" t="s">
        <v>162</v>
      </c>
      <c r="C50" s="15" t="s">
        <v>165</v>
      </c>
      <c r="D50" s="16" t="s">
        <v>166</v>
      </c>
      <c r="E50" s="17" t="s">
        <v>26</v>
      </c>
      <c r="F50" s="18">
        <v>8</v>
      </c>
      <c r="G50" s="28" t="s">
        <v>18</v>
      </c>
      <c r="H50" s="39" t="s">
        <v>336</v>
      </c>
      <c r="I50" s="30" t="s">
        <v>343</v>
      </c>
      <c r="J50" s="40"/>
      <c r="K50" s="33">
        <v>8.5326086956521738</v>
      </c>
      <c r="L50" s="34">
        <f t="shared" si="1"/>
        <v>68.260869565217391</v>
      </c>
      <c r="M50" s="10" t="s">
        <v>378</v>
      </c>
      <c r="N50" s="10" t="s">
        <v>427</v>
      </c>
      <c r="O50" s="10"/>
      <c r="P50" s="46">
        <v>14.2</v>
      </c>
      <c r="Q50" s="47">
        <v>113.6</v>
      </c>
    </row>
    <row r="51" spans="1:17" s="11" customFormat="1" ht="39.950000000000003" customHeight="1" x14ac:dyDescent="0.35">
      <c r="A51" s="12">
        <v>53</v>
      </c>
      <c r="B51" s="15" t="s">
        <v>167</v>
      </c>
      <c r="C51" s="15" t="s">
        <v>168</v>
      </c>
      <c r="D51" s="16" t="s">
        <v>169</v>
      </c>
      <c r="E51" s="17" t="s">
        <v>26</v>
      </c>
      <c r="F51" s="18">
        <v>15</v>
      </c>
      <c r="G51" s="28" t="s">
        <v>97</v>
      </c>
      <c r="H51" s="39" t="s">
        <v>344</v>
      </c>
      <c r="I51" s="30">
        <v>630155</v>
      </c>
      <c r="J51" s="40"/>
      <c r="K51" s="33">
        <v>33.684210526315788</v>
      </c>
      <c r="L51" s="34">
        <f t="shared" si="1"/>
        <v>505.26315789473682</v>
      </c>
      <c r="M51" s="10" t="s">
        <v>428</v>
      </c>
      <c r="N51" s="10" t="s">
        <v>429</v>
      </c>
      <c r="O51" s="10"/>
      <c r="P51" s="46">
        <v>37.050000000000004</v>
      </c>
      <c r="Q51" s="47">
        <v>555.75000000000011</v>
      </c>
    </row>
    <row r="52" spans="1:17" s="11" customFormat="1" ht="39.950000000000003" customHeight="1" x14ac:dyDescent="0.35">
      <c r="A52" s="12">
        <v>54</v>
      </c>
      <c r="B52" s="15" t="s">
        <v>170</v>
      </c>
      <c r="C52" s="15" t="s">
        <v>171</v>
      </c>
      <c r="D52" s="16" t="s">
        <v>172</v>
      </c>
      <c r="E52" s="17" t="s">
        <v>26</v>
      </c>
      <c r="F52" s="18">
        <v>5</v>
      </c>
      <c r="G52" s="28" t="s">
        <v>18</v>
      </c>
      <c r="H52" s="39" t="s">
        <v>341</v>
      </c>
      <c r="I52" s="30">
        <v>9956515</v>
      </c>
      <c r="J52" s="40"/>
      <c r="K52" s="33">
        <v>4.4130434782608692</v>
      </c>
      <c r="L52" s="34">
        <f t="shared" si="1"/>
        <v>22.065217391304344</v>
      </c>
      <c r="M52" s="10" t="s">
        <v>430</v>
      </c>
      <c r="N52" s="10" t="s">
        <v>431</v>
      </c>
      <c r="O52" s="10"/>
      <c r="P52" s="46">
        <v>5.5</v>
      </c>
      <c r="Q52" s="47">
        <v>27.5</v>
      </c>
    </row>
    <row r="53" spans="1:17" s="11" customFormat="1" ht="39.950000000000003" customHeight="1" x14ac:dyDescent="0.35">
      <c r="A53" s="12">
        <v>55</v>
      </c>
      <c r="B53" s="15" t="s">
        <v>173</v>
      </c>
      <c r="C53" s="15" t="s">
        <v>174</v>
      </c>
      <c r="D53" s="16" t="s">
        <v>175</v>
      </c>
      <c r="E53" s="17" t="s">
        <v>26</v>
      </c>
      <c r="F53" s="18">
        <v>325</v>
      </c>
      <c r="G53" s="28" t="s">
        <v>18</v>
      </c>
      <c r="H53" s="39" t="s">
        <v>341</v>
      </c>
      <c r="I53" s="30">
        <v>3606</v>
      </c>
      <c r="J53" s="40"/>
      <c r="K53" s="33">
        <v>8.7899999999999991</v>
      </c>
      <c r="L53" s="34">
        <f t="shared" si="1"/>
        <v>2856.7499999999995</v>
      </c>
      <c r="M53" s="10" t="s">
        <v>378</v>
      </c>
      <c r="N53" s="10" t="s">
        <v>432</v>
      </c>
      <c r="O53" s="10"/>
      <c r="P53" s="46">
        <v>8.74</v>
      </c>
      <c r="Q53" s="47">
        <v>2840.5</v>
      </c>
    </row>
    <row r="54" spans="1:17" s="11" customFormat="1" ht="39.950000000000003" customHeight="1" x14ac:dyDescent="0.35">
      <c r="A54" s="12">
        <v>57</v>
      </c>
      <c r="B54" s="15" t="s">
        <v>173</v>
      </c>
      <c r="C54" s="15" t="s">
        <v>178</v>
      </c>
      <c r="D54" s="16" t="s">
        <v>179</v>
      </c>
      <c r="E54" s="17" t="s">
        <v>26</v>
      </c>
      <c r="F54" s="18">
        <v>100</v>
      </c>
      <c r="G54" s="28" t="s">
        <v>18</v>
      </c>
      <c r="H54" s="39" t="s">
        <v>345</v>
      </c>
      <c r="I54" s="30">
        <v>3606</v>
      </c>
      <c r="J54" s="40"/>
      <c r="K54" s="33">
        <v>8.7899999999999991</v>
      </c>
      <c r="L54" s="34">
        <f t="shared" ref="L54:L61" si="2">K54*F54</f>
        <v>878.99999999999989</v>
      </c>
      <c r="M54" s="10" t="s">
        <v>378</v>
      </c>
      <c r="N54" s="10" t="s">
        <v>432</v>
      </c>
      <c r="O54" s="10"/>
      <c r="P54" s="46">
        <v>8.74</v>
      </c>
      <c r="Q54" s="47">
        <v>874</v>
      </c>
    </row>
    <row r="55" spans="1:17" s="11" customFormat="1" ht="39.950000000000003" customHeight="1" x14ac:dyDescent="0.35">
      <c r="A55" s="12">
        <v>58</v>
      </c>
      <c r="B55" s="15" t="s">
        <v>173</v>
      </c>
      <c r="C55" s="15" t="s">
        <v>180</v>
      </c>
      <c r="D55" s="16" t="s">
        <v>181</v>
      </c>
      <c r="E55" s="17" t="s">
        <v>26</v>
      </c>
      <c r="F55" s="18">
        <v>214</v>
      </c>
      <c r="G55" s="28" t="s">
        <v>18</v>
      </c>
      <c r="H55" s="39" t="s">
        <v>341</v>
      </c>
      <c r="I55" s="30">
        <v>3609</v>
      </c>
      <c r="J55" s="40"/>
      <c r="K55" s="33">
        <v>9.19</v>
      </c>
      <c r="L55" s="34">
        <f t="shared" si="2"/>
        <v>1966.6599999999999</v>
      </c>
      <c r="M55" s="10" t="s">
        <v>430</v>
      </c>
      <c r="N55" s="10" t="s">
        <v>434</v>
      </c>
      <c r="O55" s="10"/>
      <c r="P55" s="46">
        <v>9.25</v>
      </c>
      <c r="Q55" s="47">
        <v>1979.5</v>
      </c>
    </row>
    <row r="56" spans="1:17" s="11" customFormat="1" ht="39.950000000000003" customHeight="1" x14ac:dyDescent="0.35">
      <c r="A56" s="12">
        <v>59</v>
      </c>
      <c r="B56" s="15" t="s">
        <v>173</v>
      </c>
      <c r="C56" s="15" t="s">
        <v>182</v>
      </c>
      <c r="D56" s="16" t="s">
        <v>183</v>
      </c>
      <c r="E56" s="17" t="s">
        <v>26</v>
      </c>
      <c r="F56" s="18">
        <v>140</v>
      </c>
      <c r="G56" s="28" t="s">
        <v>18</v>
      </c>
      <c r="H56" s="39" t="s">
        <v>341</v>
      </c>
      <c r="I56" s="30">
        <v>3606</v>
      </c>
      <c r="J56" s="40"/>
      <c r="K56" s="33">
        <v>8.7899999999999991</v>
      </c>
      <c r="L56" s="34">
        <f t="shared" si="2"/>
        <v>1230.5999999999999</v>
      </c>
      <c r="M56" s="10" t="s">
        <v>378</v>
      </c>
      <c r="N56" s="10" t="s">
        <v>432</v>
      </c>
      <c r="O56" s="10"/>
      <c r="P56" s="46">
        <v>8.74</v>
      </c>
      <c r="Q56" s="47">
        <v>1223.6000000000001</v>
      </c>
    </row>
    <row r="57" spans="1:17" s="11" customFormat="1" ht="39.950000000000003" customHeight="1" x14ac:dyDescent="0.35">
      <c r="A57" s="12">
        <v>60</v>
      </c>
      <c r="B57" s="15" t="s">
        <v>184</v>
      </c>
      <c r="C57" s="15" t="s">
        <v>185</v>
      </c>
      <c r="D57" s="16" t="s">
        <v>186</v>
      </c>
      <c r="E57" s="17" t="s">
        <v>187</v>
      </c>
      <c r="F57" s="18">
        <v>20</v>
      </c>
      <c r="G57" s="28" t="s">
        <v>79</v>
      </c>
      <c r="H57" s="39" t="s">
        <v>341</v>
      </c>
      <c r="I57" s="30" t="s">
        <v>346</v>
      </c>
      <c r="J57" s="40"/>
      <c r="K57" s="33">
        <v>31.054347826086957</v>
      </c>
      <c r="L57" s="34">
        <f t="shared" si="2"/>
        <v>621.08695652173913</v>
      </c>
      <c r="M57" s="10" t="s">
        <v>378</v>
      </c>
      <c r="N57" s="10" t="s">
        <v>435</v>
      </c>
      <c r="O57" s="10"/>
      <c r="P57" s="46">
        <v>42.150000000000006</v>
      </c>
      <c r="Q57" s="47">
        <v>843.00000000000011</v>
      </c>
    </row>
    <row r="58" spans="1:17" s="11" customFormat="1" ht="39.950000000000003" customHeight="1" x14ac:dyDescent="0.35">
      <c r="A58" s="12">
        <v>61</v>
      </c>
      <c r="B58" s="15" t="s">
        <v>188</v>
      </c>
      <c r="C58" s="15" t="s">
        <v>189</v>
      </c>
      <c r="D58" s="16" t="s">
        <v>190</v>
      </c>
      <c r="E58" s="17" t="s">
        <v>26</v>
      </c>
      <c r="F58" s="18">
        <v>30</v>
      </c>
      <c r="G58" s="28" t="s">
        <v>79</v>
      </c>
      <c r="H58" s="39" t="s">
        <v>341</v>
      </c>
      <c r="I58" s="30" t="s">
        <v>347</v>
      </c>
      <c r="J58" s="40"/>
      <c r="K58" s="33">
        <v>33.619565217391305</v>
      </c>
      <c r="L58" s="34">
        <f t="shared" si="2"/>
        <v>1008.5869565217391</v>
      </c>
      <c r="M58" s="10" t="s">
        <v>378</v>
      </c>
      <c r="N58" s="10" t="s">
        <v>436</v>
      </c>
      <c r="O58" s="10"/>
      <c r="P58" s="46">
        <v>50.35</v>
      </c>
      <c r="Q58" s="47">
        <v>1510.5</v>
      </c>
    </row>
    <row r="59" spans="1:17" s="11" customFormat="1" ht="39.950000000000003" customHeight="1" x14ac:dyDescent="0.35">
      <c r="A59" s="12">
        <v>62</v>
      </c>
      <c r="B59" s="15" t="s">
        <v>191</v>
      </c>
      <c r="C59" s="15" t="s">
        <v>192</v>
      </c>
      <c r="D59" s="16" t="s">
        <v>193</v>
      </c>
      <c r="E59" s="17" t="s">
        <v>187</v>
      </c>
      <c r="F59" s="18">
        <v>48</v>
      </c>
      <c r="G59" s="28" t="s">
        <v>79</v>
      </c>
      <c r="H59" s="39" t="s">
        <v>348</v>
      </c>
      <c r="I59" s="30" t="s">
        <v>349</v>
      </c>
      <c r="J59" s="40"/>
      <c r="K59" s="33">
        <v>12.44</v>
      </c>
      <c r="L59" s="34">
        <f t="shared" si="2"/>
        <v>597.12</v>
      </c>
      <c r="M59" s="10" t="s">
        <v>437</v>
      </c>
      <c r="N59" s="10" t="s">
        <v>438</v>
      </c>
      <c r="O59" s="10"/>
      <c r="P59" s="46">
        <v>12.2</v>
      </c>
      <c r="Q59" s="47">
        <v>585.59999999999991</v>
      </c>
    </row>
    <row r="60" spans="1:17" s="11" customFormat="1" ht="39.950000000000003" customHeight="1" thickBot="1" x14ac:dyDescent="0.4">
      <c r="A60" s="14">
        <v>63</v>
      </c>
      <c r="B60" s="15" t="s">
        <v>194</v>
      </c>
      <c r="C60" s="15" t="s">
        <v>195</v>
      </c>
      <c r="D60" s="16" t="s">
        <v>196</v>
      </c>
      <c r="E60" s="17" t="s">
        <v>197</v>
      </c>
      <c r="F60" s="18">
        <v>20</v>
      </c>
      <c r="G60" s="28" t="s">
        <v>198</v>
      </c>
      <c r="H60" s="39" t="s">
        <v>302</v>
      </c>
      <c r="I60" s="30">
        <v>25689</v>
      </c>
      <c r="J60" s="40"/>
      <c r="K60" s="33"/>
      <c r="L60" s="34">
        <f t="shared" si="2"/>
        <v>0</v>
      </c>
      <c r="M60" s="10" t="s">
        <v>439</v>
      </c>
      <c r="N60" s="10" t="s">
        <v>440</v>
      </c>
      <c r="O60" s="10"/>
      <c r="P60" s="46">
        <v>6.25</v>
      </c>
      <c r="Q60" s="46">
        <v>1501</v>
      </c>
    </row>
    <row r="61" spans="1:17" ht="39.950000000000003" customHeight="1" x14ac:dyDescent="0.35">
      <c r="A61" s="12">
        <v>64</v>
      </c>
      <c r="B61" s="15" t="s">
        <v>199</v>
      </c>
      <c r="C61" s="15" t="s">
        <v>200</v>
      </c>
      <c r="D61" s="16" t="s">
        <v>201</v>
      </c>
      <c r="E61" s="17" t="s">
        <v>88</v>
      </c>
      <c r="F61" s="18">
        <v>15</v>
      </c>
      <c r="G61" s="24" t="s">
        <v>88</v>
      </c>
      <c r="H61" s="20"/>
      <c r="I61" s="30" t="s">
        <v>350</v>
      </c>
      <c r="J61" s="40"/>
      <c r="K61" s="33">
        <v>39.945652173913039</v>
      </c>
      <c r="L61" s="34">
        <f t="shared" si="2"/>
        <v>599.18478260869563</v>
      </c>
      <c r="M61" s="10" t="s">
        <v>441</v>
      </c>
      <c r="N61" s="10" t="s">
        <v>442</v>
      </c>
      <c r="O61" s="10"/>
      <c r="P61" s="46">
        <v>34.300000000000004</v>
      </c>
      <c r="Q61" s="46">
        <v>514.50000000000011</v>
      </c>
    </row>
    <row r="62" spans="1:17" ht="39.950000000000003" customHeight="1" thickBot="1" x14ac:dyDescent="0.4">
      <c r="A62" s="14">
        <v>65</v>
      </c>
      <c r="B62" s="15" t="s">
        <v>199</v>
      </c>
      <c r="C62" s="15" t="s">
        <v>202</v>
      </c>
      <c r="D62" s="16" t="s">
        <v>203</v>
      </c>
      <c r="E62" s="17" t="s">
        <v>197</v>
      </c>
      <c r="F62" s="18">
        <v>16</v>
      </c>
      <c r="G62" s="24" t="s">
        <v>198</v>
      </c>
      <c r="H62" s="20" t="s">
        <v>351</v>
      </c>
      <c r="I62" s="30">
        <v>23869</v>
      </c>
      <c r="J62" s="40" t="s">
        <v>352</v>
      </c>
      <c r="K62" s="33">
        <v>1.2391304347826084</v>
      </c>
      <c r="L62" s="34">
        <f>K62*32</f>
        <v>39.65217391304347</v>
      </c>
      <c r="M62" s="10" t="s">
        <v>441</v>
      </c>
      <c r="N62" s="10" t="s">
        <v>443</v>
      </c>
      <c r="O62" s="10"/>
      <c r="P62" s="46">
        <v>4.2</v>
      </c>
      <c r="Q62" s="46">
        <v>67.2</v>
      </c>
    </row>
    <row r="63" spans="1:17" ht="39.950000000000003" customHeight="1" x14ac:dyDescent="0.35">
      <c r="A63" s="12">
        <v>66</v>
      </c>
      <c r="B63" s="15" t="s">
        <v>204</v>
      </c>
      <c r="C63" s="15" t="s">
        <v>205</v>
      </c>
      <c r="D63" s="16" t="s">
        <v>206</v>
      </c>
      <c r="E63" s="17" t="s">
        <v>207</v>
      </c>
      <c r="F63" s="18">
        <v>10</v>
      </c>
      <c r="G63" s="24" t="s">
        <v>18</v>
      </c>
      <c r="H63" s="20" t="s">
        <v>353</v>
      </c>
      <c r="I63" s="30" t="s">
        <v>354</v>
      </c>
      <c r="J63" s="40"/>
      <c r="K63" s="33">
        <v>10.945652173913043</v>
      </c>
      <c r="L63" s="34">
        <f t="shared" ref="L63:L76" si="3">K63*F63</f>
        <v>109.45652173913044</v>
      </c>
      <c r="M63" s="10" t="s">
        <v>372</v>
      </c>
      <c r="N63" s="10" t="s">
        <v>444</v>
      </c>
      <c r="O63" s="10"/>
      <c r="P63" s="46">
        <v>24.450000000000003</v>
      </c>
      <c r="Q63" s="46">
        <v>244.50000000000003</v>
      </c>
    </row>
    <row r="64" spans="1:17" ht="39.950000000000003" customHeight="1" thickBot="1" x14ac:dyDescent="0.4">
      <c r="A64" s="14">
        <v>67</v>
      </c>
      <c r="B64" s="15" t="s">
        <v>204</v>
      </c>
      <c r="C64" s="15" t="s">
        <v>208</v>
      </c>
      <c r="D64" s="16" t="s">
        <v>209</v>
      </c>
      <c r="E64" s="17" t="s">
        <v>26</v>
      </c>
      <c r="F64" s="18">
        <v>51</v>
      </c>
      <c r="G64" s="24" t="s">
        <v>18</v>
      </c>
      <c r="H64" s="20" t="s">
        <v>353</v>
      </c>
      <c r="I64" s="30" t="s">
        <v>355</v>
      </c>
      <c r="J64" s="40"/>
      <c r="K64" s="33">
        <v>10.945652173913043</v>
      </c>
      <c r="L64" s="34">
        <f t="shared" si="3"/>
        <v>558.22826086956525</v>
      </c>
      <c r="M64" s="10" t="s">
        <v>372</v>
      </c>
      <c r="N64" s="10" t="s">
        <v>445</v>
      </c>
      <c r="O64" s="10"/>
      <c r="P64" s="46">
        <v>2.2000000000000002</v>
      </c>
      <c r="Q64" s="46">
        <v>112.2</v>
      </c>
    </row>
    <row r="65" spans="1:17" ht="39.950000000000003" customHeight="1" x14ac:dyDescent="0.35">
      <c r="A65" s="12">
        <v>68</v>
      </c>
      <c r="B65" s="15" t="s">
        <v>210</v>
      </c>
      <c r="C65" s="15" t="s">
        <v>211</v>
      </c>
      <c r="D65" s="16" t="s">
        <v>212</v>
      </c>
      <c r="E65" s="17" t="s">
        <v>26</v>
      </c>
      <c r="F65" s="18">
        <v>10</v>
      </c>
      <c r="G65" s="24" t="s">
        <v>18</v>
      </c>
      <c r="H65" s="20" t="s">
        <v>353</v>
      </c>
      <c r="I65" s="30">
        <v>65603</v>
      </c>
      <c r="J65" s="40"/>
      <c r="K65" s="33">
        <v>13.39</v>
      </c>
      <c r="L65" s="34">
        <f t="shared" si="3"/>
        <v>133.9</v>
      </c>
      <c r="M65" s="10" t="s">
        <v>378</v>
      </c>
      <c r="N65" s="10" t="s">
        <v>446</v>
      </c>
      <c r="O65" s="10"/>
      <c r="P65" s="46">
        <v>13.4</v>
      </c>
      <c r="Q65" s="46">
        <v>134</v>
      </c>
    </row>
    <row r="66" spans="1:17" ht="39.950000000000003" customHeight="1" thickBot="1" x14ac:dyDescent="0.4">
      <c r="A66" s="14">
        <v>69</v>
      </c>
      <c r="B66" s="15" t="s">
        <v>210</v>
      </c>
      <c r="C66" s="15" t="s">
        <v>213</v>
      </c>
      <c r="D66" s="16" t="s">
        <v>214</v>
      </c>
      <c r="E66" s="17" t="s">
        <v>26</v>
      </c>
      <c r="F66" s="18">
        <v>10</v>
      </c>
      <c r="G66" s="24" t="s">
        <v>18</v>
      </c>
      <c r="H66" s="20" t="s">
        <v>353</v>
      </c>
      <c r="I66" s="30">
        <v>65592</v>
      </c>
      <c r="J66" s="40"/>
      <c r="K66" s="33">
        <v>13.39</v>
      </c>
      <c r="L66" s="34">
        <f t="shared" si="3"/>
        <v>133.9</v>
      </c>
      <c r="M66" s="10" t="s">
        <v>378</v>
      </c>
      <c r="N66" s="10" t="s">
        <v>447</v>
      </c>
      <c r="O66" s="10"/>
      <c r="P66" s="46">
        <v>13.4</v>
      </c>
      <c r="Q66" s="46">
        <v>134</v>
      </c>
    </row>
    <row r="67" spans="1:17" ht="39.950000000000003" customHeight="1" x14ac:dyDescent="0.35">
      <c r="A67" s="12">
        <v>70</v>
      </c>
      <c r="B67" s="15" t="s">
        <v>210</v>
      </c>
      <c r="C67" s="15" t="s">
        <v>215</v>
      </c>
      <c r="D67" s="16" t="s">
        <v>216</v>
      </c>
      <c r="E67" s="17" t="s">
        <v>26</v>
      </c>
      <c r="F67" s="18">
        <v>8</v>
      </c>
      <c r="G67" s="24" t="s">
        <v>18</v>
      </c>
      <c r="H67" s="20" t="s">
        <v>353</v>
      </c>
      <c r="I67" s="30">
        <v>65593</v>
      </c>
      <c r="J67" s="40"/>
      <c r="K67" s="33">
        <v>13.39</v>
      </c>
      <c r="L67" s="34">
        <f t="shared" si="3"/>
        <v>107.12</v>
      </c>
      <c r="M67" s="10" t="s">
        <v>378</v>
      </c>
      <c r="N67" s="10" t="s">
        <v>448</v>
      </c>
      <c r="O67" s="10"/>
      <c r="P67" s="46">
        <v>13.4</v>
      </c>
      <c r="Q67" s="46">
        <v>107.2</v>
      </c>
    </row>
    <row r="68" spans="1:17" ht="39.950000000000003" customHeight="1" thickBot="1" x14ac:dyDescent="0.4">
      <c r="A68" s="14">
        <v>71</v>
      </c>
      <c r="B68" s="15" t="s">
        <v>210</v>
      </c>
      <c r="C68" s="15" t="s">
        <v>217</v>
      </c>
      <c r="D68" s="16" t="s">
        <v>218</v>
      </c>
      <c r="E68" s="17" t="s">
        <v>26</v>
      </c>
      <c r="F68" s="18">
        <v>15</v>
      </c>
      <c r="G68" s="24" t="s">
        <v>18</v>
      </c>
      <c r="H68" s="20" t="s">
        <v>353</v>
      </c>
      <c r="I68" s="30">
        <v>65593</v>
      </c>
      <c r="J68" s="40"/>
      <c r="K68" s="33">
        <v>13.39</v>
      </c>
      <c r="L68" s="34">
        <f t="shared" si="3"/>
        <v>200.85000000000002</v>
      </c>
      <c r="M68" s="10" t="s">
        <v>378</v>
      </c>
      <c r="N68" s="10" t="s">
        <v>448</v>
      </c>
      <c r="O68" s="10"/>
      <c r="P68" s="46">
        <v>13.4</v>
      </c>
      <c r="Q68" s="46">
        <v>201</v>
      </c>
    </row>
    <row r="69" spans="1:17" ht="39.950000000000003" customHeight="1" x14ac:dyDescent="0.35">
      <c r="A69" s="12">
        <v>72</v>
      </c>
      <c r="B69" s="15" t="s">
        <v>210</v>
      </c>
      <c r="C69" s="15" t="s">
        <v>219</v>
      </c>
      <c r="D69" s="16" t="s">
        <v>220</v>
      </c>
      <c r="E69" s="17" t="s">
        <v>26</v>
      </c>
      <c r="F69" s="18">
        <v>15</v>
      </c>
      <c r="G69" s="24" t="s">
        <v>18</v>
      </c>
      <c r="H69" s="20" t="s">
        <v>353</v>
      </c>
      <c r="I69" s="30">
        <v>65592</v>
      </c>
      <c r="J69" s="40"/>
      <c r="K69" s="33">
        <v>13.39</v>
      </c>
      <c r="L69" s="34">
        <f t="shared" si="3"/>
        <v>200.85000000000002</v>
      </c>
      <c r="M69" s="10" t="s">
        <v>378</v>
      </c>
      <c r="N69" s="10" t="s">
        <v>447</v>
      </c>
      <c r="O69" s="10"/>
      <c r="P69" s="46">
        <v>13.4</v>
      </c>
      <c r="Q69" s="46">
        <v>201</v>
      </c>
    </row>
    <row r="70" spans="1:17" ht="39.950000000000003" customHeight="1" thickBot="1" x14ac:dyDescent="0.4">
      <c r="A70" s="14">
        <v>73</v>
      </c>
      <c r="B70" s="15" t="s">
        <v>210</v>
      </c>
      <c r="C70" s="15" t="s">
        <v>221</v>
      </c>
      <c r="D70" s="16" t="s">
        <v>222</v>
      </c>
      <c r="E70" s="17" t="s">
        <v>21</v>
      </c>
      <c r="F70" s="18">
        <v>650</v>
      </c>
      <c r="G70" s="24" t="s">
        <v>18</v>
      </c>
      <c r="H70" s="20" t="s">
        <v>353</v>
      </c>
      <c r="I70" s="30">
        <v>65592</v>
      </c>
      <c r="J70" s="40"/>
      <c r="K70" s="33">
        <v>13.39</v>
      </c>
      <c r="L70" s="34">
        <f t="shared" si="3"/>
        <v>8703.5</v>
      </c>
      <c r="M70" s="10" t="s">
        <v>378</v>
      </c>
      <c r="N70" s="10" t="s">
        <v>447</v>
      </c>
      <c r="O70" s="10"/>
      <c r="P70" s="46">
        <v>13.4</v>
      </c>
      <c r="Q70" s="46">
        <v>8710</v>
      </c>
    </row>
    <row r="71" spans="1:17" ht="39.950000000000003" customHeight="1" x14ac:dyDescent="0.35">
      <c r="A71" s="12">
        <v>74</v>
      </c>
      <c r="B71" s="15" t="s">
        <v>210</v>
      </c>
      <c r="C71" s="15" t="s">
        <v>223</v>
      </c>
      <c r="D71" s="16" t="s">
        <v>224</v>
      </c>
      <c r="E71" s="17" t="s">
        <v>21</v>
      </c>
      <c r="F71" s="18">
        <v>280</v>
      </c>
      <c r="G71" s="24" t="s">
        <v>18</v>
      </c>
      <c r="H71" s="20" t="s">
        <v>353</v>
      </c>
      <c r="I71" s="30">
        <v>65593</v>
      </c>
      <c r="J71" s="40"/>
      <c r="K71" s="33">
        <v>13.39</v>
      </c>
      <c r="L71" s="34">
        <f t="shared" si="3"/>
        <v>3749.2000000000003</v>
      </c>
      <c r="M71" s="10" t="s">
        <v>378</v>
      </c>
      <c r="N71" s="10" t="s">
        <v>448</v>
      </c>
      <c r="O71" s="10"/>
      <c r="P71" s="46">
        <v>13.4</v>
      </c>
      <c r="Q71" s="46">
        <v>3752</v>
      </c>
    </row>
    <row r="72" spans="1:17" ht="39.950000000000003" customHeight="1" thickBot="1" x14ac:dyDescent="0.4">
      <c r="A72" s="14">
        <v>75</v>
      </c>
      <c r="B72" s="15" t="s">
        <v>225</v>
      </c>
      <c r="C72" s="15" t="s">
        <v>226</v>
      </c>
      <c r="D72" s="16" t="s">
        <v>227</v>
      </c>
      <c r="E72" s="17" t="s">
        <v>26</v>
      </c>
      <c r="F72" s="18">
        <v>35</v>
      </c>
      <c r="G72" s="24" t="s">
        <v>42</v>
      </c>
      <c r="H72" s="20"/>
      <c r="I72" s="30" t="s">
        <v>356</v>
      </c>
      <c r="J72" s="40"/>
      <c r="K72" s="33">
        <v>75.042105263157907</v>
      </c>
      <c r="L72" s="34">
        <f t="shared" si="3"/>
        <v>2626.4736842105267</v>
      </c>
      <c r="M72" s="10" t="s">
        <v>449</v>
      </c>
      <c r="N72" s="10" t="s">
        <v>450</v>
      </c>
      <c r="O72" s="10"/>
      <c r="P72" s="46">
        <v>96.65</v>
      </c>
      <c r="Q72" s="46">
        <v>3382.75</v>
      </c>
    </row>
    <row r="73" spans="1:17" ht="39.950000000000003" customHeight="1" x14ac:dyDescent="0.35">
      <c r="A73" s="12">
        <v>76</v>
      </c>
      <c r="B73" s="15" t="s">
        <v>228</v>
      </c>
      <c r="C73" s="15" t="s">
        <v>229</v>
      </c>
      <c r="D73" s="16" t="s">
        <v>230</v>
      </c>
      <c r="E73" s="17" t="s">
        <v>26</v>
      </c>
      <c r="F73" s="18">
        <v>44</v>
      </c>
      <c r="G73" s="24" t="s">
        <v>110</v>
      </c>
      <c r="H73" s="20" t="s">
        <v>357</v>
      </c>
      <c r="I73" s="30" t="s">
        <v>358</v>
      </c>
      <c r="J73" s="40"/>
      <c r="K73" s="33">
        <v>32.9</v>
      </c>
      <c r="L73" s="34">
        <f t="shared" si="3"/>
        <v>1447.6</v>
      </c>
      <c r="M73" s="10" t="s">
        <v>451</v>
      </c>
      <c r="N73" s="10" t="s">
        <v>452</v>
      </c>
      <c r="O73" s="10"/>
      <c r="P73" s="46">
        <v>32.9</v>
      </c>
      <c r="Q73" s="46">
        <v>1447.6</v>
      </c>
    </row>
    <row r="74" spans="1:17" ht="39.950000000000003" customHeight="1" thickBot="1" x14ac:dyDescent="0.4">
      <c r="A74" s="14">
        <v>77</v>
      </c>
      <c r="B74" s="15" t="s">
        <v>231</v>
      </c>
      <c r="C74" s="15" t="s">
        <v>232</v>
      </c>
      <c r="D74" s="16" t="s">
        <v>233</v>
      </c>
      <c r="E74" s="17" t="s">
        <v>26</v>
      </c>
      <c r="F74" s="18">
        <v>15</v>
      </c>
      <c r="G74" s="24" t="s">
        <v>18</v>
      </c>
      <c r="H74" s="20" t="s">
        <v>359</v>
      </c>
      <c r="I74" s="30" t="s">
        <v>360</v>
      </c>
      <c r="J74" s="40"/>
      <c r="K74" s="33">
        <v>30.729166666666668</v>
      </c>
      <c r="L74" s="34">
        <f t="shared" si="3"/>
        <v>460.9375</v>
      </c>
      <c r="M74" s="10" t="s">
        <v>425</v>
      </c>
      <c r="N74" s="10" t="s">
        <v>453</v>
      </c>
      <c r="O74" s="10"/>
      <c r="P74" s="46">
        <v>33.300000000000004</v>
      </c>
      <c r="Q74" s="46">
        <v>499.50000000000006</v>
      </c>
    </row>
    <row r="75" spans="1:17" ht="39.950000000000003" customHeight="1" x14ac:dyDescent="0.35">
      <c r="A75" s="12">
        <v>78</v>
      </c>
      <c r="B75" s="15" t="s">
        <v>234</v>
      </c>
      <c r="C75" s="15" t="s">
        <v>235</v>
      </c>
      <c r="D75" s="16" t="s">
        <v>236</v>
      </c>
      <c r="E75" s="17" t="s">
        <v>26</v>
      </c>
      <c r="F75" s="18">
        <v>22</v>
      </c>
      <c r="G75" s="24" t="s">
        <v>18</v>
      </c>
      <c r="H75" s="20" t="s">
        <v>335</v>
      </c>
      <c r="I75" s="30" t="s">
        <v>340</v>
      </c>
      <c r="J75" s="40"/>
      <c r="K75" s="33">
        <v>14.358695652173914</v>
      </c>
      <c r="L75" s="34">
        <f t="shared" si="3"/>
        <v>315.89130434782612</v>
      </c>
      <c r="M75" s="10" t="s">
        <v>378</v>
      </c>
      <c r="N75" s="10" t="s">
        <v>454</v>
      </c>
      <c r="O75" s="10"/>
      <c r="P75" s="46">
        <v>15.2</v>
      </c>
      <c r="Q75" s="46">
        <v>334.4</v>
      </c>
    </row>
    <row r="76" spans="1:17" ht="39.950000000000003" customHeight="1" thickBot="1" x14ac:dyDescent="0.4">
      <c r="A76" s="14">
        <v>79</v>
      </c>
      <c r="B76" s="15" t="s">
        <v>237</v>
      </c>
      <c r="C76" s="15" t="s">
        <v>238</v>
      </c>
      <c r="D76" s="16" t="s">
        <v>239</v>
      </c>
      <c r="E76" s="17" t="s">
        <v>26</v>
      </c>
      <c r="F76" s="18">
        <v>15</v>
      </c>
      <c r="G76" s="24" t="s">
        <v>18</v>
      </c>
      <c r="H76" s="20" t="s">
        <v>336</v>
      </c>
      <c r="I76" s="30">
        <v>21327</v>
      </c>
      <c r="J76" s="40"/>
      <c r="K76" s="33">
        <v>19.695652173913043</v>
      </c>
      <c r="L76" s="34">
        <f t="shared" si="3"/>
        <v>295.43478260869563</v>
      </c>
      <c r="M76" s="10" t="s">
        <v>378</v>
      </c>
      <c r="N76" s="10" t="s">
        <v>455</v>
      </c>
      <c r="O76" s="10"/>
      <c r="P76" s="46">
        <v>14</v>
      </c>
      <c r="Q76" s="46">
        <v>210</v>
      </c>
    </row>
    <row r="77" spans="1:17" ht="39.950000000000003" customHeight="1" x14ac:dyDescent="0.35">
      <c r="A77" s="12">
        <v>82</v>
      </c>
      <c r="B77" s="15" t="s">
        <v>245</v>
      </c>
      <c r="C77" s="15" t="s">
        <v>246</v>
      </c>
      <c r="D77" s="16" t="s">
        <v>247</v>
      </c>
      <c r="E77" s="17" t="s">
        <v>26</v>
      </c>
      <c r="F77" s="18">
        <v>8</v>
      </c>
      <c r="G77" s="24" t="s">
        <v>248</v>
      </c>
      <c r="H77" s="20" t="s">
        <v>361</v>
      </c>
      <c r="I77" s="30" t="s">
        <v>362</v>
      </c>
      <c r="J77" s="40"/>
      <c r="K77" s="33">
        <v>15.833333333333332</v>
      </c>
      <c r="L77" s="34">
        <f>K77*F77</f>
        <v>126.66666666666666</v>
      </c>
      <c r="M77" s="10" t="s">
        <v>388</v>
      </c>
      <c r="N77" s="10" t="s">
        <v>457</v>
      </c>
      <c r="O77" s="10"/>
      <c r="P77" s="46">
        <v>18</v>
      </c>
      <c r="Q77" s="46">
        <v>144</v>
      </c>
    </row>
    <row r="78" spans="1:17" ht="39.950000000000003" customHeight="1" thickBot="1" x14ac:dyDescent="0.4">
      <c r="A78" s="14">
        <v>83</v>
      </c>
      <c r="B78" s="15" t="s">
        <v>249</v>
      </c>
      <c r="C78" s="15" t="s">
        <v>250</v>
      </c>
      <c r="D78" s="16" t="s">
        <v>251</v>
      </c>
      <c r="E78" s="17" t="s">
        <v>26</v>
      </c>
      <c r="F78" s="18">
        <v>5</v>
      </c>
      <c r="G78" s="24" t="s">
        <v>18</v>
      </c>
      <c r="H78" s="20" t="s">
        <v>363</v>
      </c>
      <c r="I78" s="30">
        <v>11474</v>
      </c>
      <c r="J78" s="40">
        <v>100</v>
      </c>
      <c r="K78" s="33">
        <v>9.3333333333333339</v>
      </c>
      <c r="L78" s="34">
        <f>K78*50</f>
        <v>466.66666666666669</v>
      </c>
      <c r="M78" s="10" t="s">
        <v>458</v>
      </c>
      <c r="N78" s="10" t="s">
        <v>459</v>
      </c>
      <c r="O78" s="10"/>
      <c r="P78" s="46">
        <v>25.400000000000002</v>
      </c>
      <c r="Q78" s="46">
        <v>127.00000000000001</v>
      </c>
    </row>
    <row r="79" spans="1:17" ht="39.950000000000003" customHeight="1" x14ac:dyDescent="0.35">
      <c r="A79" s="12">
        <v>84</v>
      </c>
      <c r="B79" s="15" t="s">
        <v>249</v>
      </c>
      <c r="C79" s="15" t="s">
        <v>252</v>
      </c>
      <c r="D79" s="16" t="s">
        <v>253</v>
      </c>
      <c r="E79" s="17" t="s">
        <v>26</v>
      </c>
      <c r="F79" s="18">
        <v>5</v>
      </c>
      <c r="G79" s="24" t="s">
        <v>254</v>
      </c>
      <c r="H79" s="20" t="s">
        <v>316</v>
      </c>
      <c r="I79" s="30">
        <v>67015</v>
      </c>
      <c r="J79" s="40">
        <v>4000</v>
      </c>
      <c r="K79" s="33">
        <v>54.978260869565212</v>
      </c>
      <c r="L79" s="34">
        <f>K79*3.75</f>
        <v>206.16847826086953</v>
      </c>
      <c r="M79" s="10" t="s">
        <v>458</v>
      </c>
      <c r="N79" s="10" t="s">
        <v>460</v>
      </c>
      <c r="O79" s="10"/>
      <c r="P79" s="46">
        <v>44.75</v>
      </c>
      <c r="Q79" s="46">
        <v>223.75</v>
      </c>
    </row>
    <row r="80" spans="1:17" ht="39.950000000000003" customHeight="1" thickBot="1" x14ac:dyDescent="0.4">
      <c r="A80" s="14">
        <v>85</v>
      </c>
      <c r="B80" s="15" t="s">
        <v>255</v>
      </c>
      <c r="C80" s="15" t="s">
        <v>256</v>
      </c>
      <c r="D80" s="16" t="s">
        <v>257</v>
      </c>
      <c r="E80" s="17" t="s">
        <v>26</v>
      </c>
      <c r="F80" s="18">
        <v>5</v>
      </c>
      <c r="G80" s="24" t="s">
        <v>254</v>
      </c>
      <c r="H80" s="20" t="s">
        <v>364</v>
      </c>
      <c r="I80" s="30">
        <v>18375</v>
      </c>
      <c r="J80" s="40"/>
      <c r="K80" s="33">
        <v>21.739130434782609</v>
      </c>
      <c r="L80" s="34">
        <f>K80*F80</f>
        <v>108.69565217391305</v>
      </c>
      <c r="M80" s="10" t="s">
        <v>378</v>
      </c>
      <c r="N80" s="10" t="s">
        <v>461</v>
      </c>
      <c r="O80" s="10"/>
      <c r="P80" s="46">
        <v>22.2</v>
      </c>
      <c r="Q80" s="46">
        <v>111</v>
      </c>
    </row>
    <row r="81" spans="1:17" ht="39.950000000000003" customHeight="1" x14ac:dyDescent="0.35">
      <c r="A81" s="12">
        <v>86</v>
      </c>
      <c r="B81" s="15" t="s">
        <v>258</v>
      </c>
      <c r="C81" s="15" t="s">
        <v>259</v>
      </c>
      <c r="D81" s="16" t="s">
        <v>260</v>
      </c>
      <c r="E81" s="17" t="s">
        <v>26</v>
      </c>
      <c r="F81" s="18">
        <v>70</v>
      </c>
      <c r="G81" s="24" t="s">
        <v>42</v>
      </c>
      <c r="H81" s="20"/>
      <c r="I81" s="30" t="s">
        <v>365</v>
      </c>
      <c r="J81" s="40"/>
      <c r="K81" s="33">
        <v>61.838709677419352</v>
      </c>
      <c r="L81" s="34">
        <f>K81*F81</f>
        <v>4328.7096774193551</v>
      </c>
      <c r="M81" s="10" t="s">
        <v>378</v>
      </c>
      <c r="N81" s="10" t="s">
        <v>462</v>
      </c>
      <c r="O81" s="10"/>
      <c r="P81" s="46">
        <v>44.35</v>
      </c>
      <c r="Q81" s="46">
        <v>3104.5</v>
      </c>
    </row>
    <row r="82" spans="1:17" ht="39.950000000000003" customHeight="1" x14ac:dyDescent="0.35">
      <c r="A82" s="12">
        <v>90</v>
      </c>
      <c r="B82" s="15" t="s">
        <v>261</v>
      </c>
      <c r="C82" s="15" t="s">
        <v>262</v>
      </c>
      <c r="D82" s="16" t="s">
        <v>263</v>
      </c>
      <c r="E82" s="17" t="s">
        <v>26</v>
      </c>
      <c r="F82" s="18">
        <v>20</v>
      </c>
      <c r="G82" s="24" t="s">
        <v>264</v>
      </c>
      <c r="H82" s="20" t="s">
        <v>307</v>
      </c>
      <c r="I82" s="30">
        <v>18877</v>
      </c>
      <c r="J82" s="40">
        <v>1600</v>
      </c>
      <c r="K82" s="33">
        <v>13.477777777777778</v>
      </c>
      <c r="L82" s="34">
        <f>K82*40</f>
        <v>539.11111111111109</v>
      </c>
      <c r="M82" s="10" t="s">
        <v>463</v>
      </c>
      <c r="N82" s="10" t="s">
        <v>464</v>
      </c>
      <c r="O82" s="10" t="s">
        <v>465</v>
      </c>
      <c r="P82" s="46">
        <v>91.550000000000011</v>
      </c>
      <c r="Q82" s="46">
        <v>1171.8400000000001</v>
      </c>
    </row>
    <row r="83" spans="1:17" ht="39.950000000000003" customHeight="1" thickBot="1" x14ac:dyDescent="0.4">
      <c r="A83" s="14">
        <v>91</v>
      </c>
      <c r="B83" s="15" t="s">
        <v>261</v>
      </c>
      <c r="C83" s="15" t="s">
        <v>265</v>
      </c>
      <c r="D83" s="16" t="s">
        <v>266</v>
      </c>
      <c r="E83" s="17" t="s">
        <v>26</v>
      </c>
      <c r="F83" s="18">
        <v>25</v>
      </c>
      <c r="G83" s="24" t="s">
        <v>46</v>
      </c>
      <c r="H83" s="20" t="s">
        <v>307</v>
      </c>
      <c r="I83" s="30">
        <v>18877</v>
      </c>
      <c r="J83" s="40">
        <v>1600</v>
      </c>
      <c r="K83" s="33">
        <v>13.477777777777778</v>
      </c>
      <c r="L83" s="34">
        <f>K83*31.25</f>
        <v>421.18055555555554</v>
      </c>
      <c r="M83" s="10" t="s">
        <v>425</v>
      </c>
      <c r="N83" s="10" t="s">
        <v>466</v>
      </c>
      <c r="O83" s="10"/>
      <c r="P83" s="46">
        <v>23.650000000000002</v>
      </c>
      <c r="Q83" s="46">
        <v>591.25</v>
      </c>
    </row>
    <row r="84" spans="1:17" ht="39.950000000000003" customHeight="1" x14ac:dyDescent="0.35">
      <c r="A84" s="12">
        <v>92</v>
      </c>
      <c r="B84" s="15" t="s">
        <v>267</v>
      </c>
      <c r="C84" s="15" t="s">
        <v>268</v>
      </c>
      <c r="D84" s="16" t="s">
        <v>269</v>
      </c>
      <c r="E84" s="17" t="s">
        <v>26</v>
      </c>
      <c r="F84" s="18">
        <v>20</v>
      </c>
      <c r="G84" s="24" t="s">
        <v>270</v>
      </c>
      <c r="H84" s="20" t="s">
        <v>366</v>
      </c>
      <c r="I84" s="30">
        <v>33606</v>
      </c>
      <c r="J84" s="40"/>
      <c r="K84" s="33">
        <v>39.511111111111113</v>
      </c>
      <c r="L84" s="34">
        <f>K84*F84</f>
        <v>790.22222222222229</v>
      </c>
      <c r="M84" s="10" t="s">
        <v>467</v>
      </c>
      <c r="N84" s="10" t="s">
        <v>468</v>
      </c>
      <c r="O84" s="10"/>
      <c r="P84" s="46">
        <v>42.150000000000006</v>
      </c>
      <c r="Q84" s="46">
        <v>843.00000000000011</v>
      </c>
    </row>
    <row r="85" spans="1:17" ht="39.950000000000003" customHeight="1" thickBot="1" x14ac:dyDescent="0.4">
      <c r="A85" s="14">
        <v>93</v>
      </c>
      <c r="B85" s="15" t="s">
        <v>271</v>
      </c>
      <c r="C85" s="15" t="s">
        <v>272</v>
      </c>
      <c r="D85" s="16" t="s">
        <v>273</v>
      </c>
      <c r="E85" s="17" t="s">
        <v>26</v>
      </c>
      <c r="F85" s="18">
        <v>20</v>
      </c>
      <c r="G85" s="24" t="s">
        <v>274</v>
      </c>
      <c r="H85" s="20"/>
      <c r="I85" s="30" t="s">
        <v>367</v>
      </c>
      <c r="J85" s="40"/>
      <c r="K85" s="33">
        <v>34.611111111111107</v>
      </c>
      <c r="L85" s="34">
        <f>K85*F85</f>
        <v>692.22222222222217</v>
      </c>
      <c r="M85" s="10" t="s">
        <v>458</v>
      </c>
      <c r="N85" s="10" t="s">
        <v>469</v>
      </c>
      <c r="O85" s="10"/>
      <c r="P85" s="46">
        <v>38.950000000000003</v>
      </c>
      <c r="Q85" s="46">
        <v>779</v>
      </c>
    </row>
    <row r="86" spans="1:17" ht="39.950000000000003" customHeight="1" x14ac:dyDescent="0.35">
      <c r="A86" s="12">
        <v>94</v>
      </c>
      <c r="B86" s="15" t="s">
        <v>275</v>
      </c>
      <c r="C86" s="15" t="s">
        <v>276</v>
      </c>
      <c r="D86" s="16" t="s">
        <v>277</v>
      </c>
      <c r="E86" s="17" t="s">
        <v>26</v>
      </c>
      <c r="F86" s="18">
        <v>20</v>
      </c>
      <c r="G86" s="24" t="s">
        <v>35</v>
      </c>
      <c r="H86" s="20" t="s">
        <v>307</v>
      </c>
      <c r="I86" s="30" t="s">
        <v>368</v>
      </c>
      <c r="J86" s="40"/>
      <c r="K86" s="33">
        <v>36.913043478260867</v>
      </c>
      <c r="L86" s="34">
        <f>K86*F86</f>
        <v>738.26086956521738</v>
      </c>
      <c r="M86" s="10" t="s">
        <v>378</v>
      </c>
      <c r="N86" s="10" t="s">
        <v>470</v>
      </c>
      <c r="O86" s="10"/>
      <c r="P86" s="46">
        <v>29</v>
      </c>
      <c r="Q86" s="46">
        <v>580</v>
      </c>
    </row>
    <row r="87" spans="1:17" ht="39.950000000000003" customHeight="1" thickBot="1" x14ac:dyDescent="0.4">
      <c r="A87" s="14">
        <v>95</v>
      </c>
      <c r="B87" s="15" t="s">
        <v>278</v>
      </c>
      <c r="C87" s="15" t="s">
        <v>279</v>
      </c>
      <c r="D87" s="16" t="s">
        <v>280</v>
      </c>
      <c r="E87" s="17" t="s">
        <v>26</v>
      </c>
      <c r="F87" s="18">
        <v>70</v>
      </c>
      <c r="G87" s="24" t="s">
        <v>18</v>
      </c>
      <c r="H87" s="20" t="s">
        <v>307</v>
      </c>
      <c r="I87" s="30" t="s">
        <v>369</v>
      </c>
      <c r="J87" s="40"/>
      <c r="K87" s="33">
        <v>14.444444444444445</v>
      </c>
      <c r="L87" s="34">
        <f>K87*F87</f>
        <v>1011.1111111111111</v>
      </c>
      <c r="M87" s="10" t="s">
        <v>378</v>
      </c>
      <c r="N87" s="10" t="s">
        <v>471</v>
      </c>
      <c r="O87" s="10"/>
      <c r="P87" s="46">
        <v>14.5</v>
      </c>
      <c r="Q87" s="46">
        <v>1015</v>
      </c>
    </row>
    <row r="88" spans="1:17" ht="39.950000000000003" customHeight="1" x14ac:dyDescent="0.35">
      <c r="A88" s="12">
        <v>96</v>
      </c>
      <c r="B88" s="15" t="s">
        <v>278</v>
      </c>
      <c r="C88" s="15" t="s">
        <v>281</v>
      </c>
      <c r="D88" s="16" t="s">
        <v>282</v>
      </c>
      <c r="E88" s="17" t="s">
        <v>26</v>
      </c>
      <c r="F88" s="18">
        <v>20</v>
      </c>
      <c r="G88" s="24" t="s">
        <v>35</v>
      </c>
      <c r="H88" s="20" t="s">
        <v>307</v>
      </c>
      <c r="I88" s="30">
        <v>8704</v>
      </c>
      <c r="J88" s="40"/>
      <c r="K88" s="33">
        <v>15.45</v>
      </c>
      <c r="L88" s="34">
        <f>K88*F88</f>
        <v>309</v>
      </c>
      <c r="M88" s="10" t="s">
        <v>378</v>
      </c>
      <c r="N88" s="10" t="s">
        <v>472</v>
      </c>
      <c r="O88" s="10"/>
      <c r="P88" s="46">
        <v>15</v>
      </c>
      <c r="Q88" s="46">
        <v>300</v>
      </c>
    </row>
    <row r="89" spans="1:17" ht="39.950000000000003" customHeight="1" thickBot="1" x14ac:dyDescent="0.4">
      <c r="A89" s="14">
        <v>97</v>
      </c>
      <c r="B89" s="15" t="s">
        <v>278</v>
      </c>
      <c r="C89" s="15" t="s">
        <v>283</v>
      </c>
      <c r="D89" s="16" t="s">
        <v>284</v>
      </c>
      <c r="E89" s="17" t="s">
        <v>26</v>
      </c>
      <c r="F89" s="18">
        <v>200</v>
      </c>
      <c r="G89" s="24" t="s">
        <v>42</v>
      </c>
      <c r="H89" s="20" t="s">
        <v>307</v>
      </c>
      <c r="I89" s="30">
        <v>39256</v>
      </c>
      <c r="J89" s="40">
        <v>500</v>
      </c>
      <c r="K89" s="33">
        <v>17.95</v>
      </c>
      <c r="L89" s="34">
        <f>K89*100</f>
        <v>1795</v>
      </c>
      <c r="M89" s="10" t="s">
        <v>378</v>
      </c>
      <c r="N89" s="10" t="s">
        <v>473</v>
      </c>
      <c r="O89" s="10"/>
      <c r="P89" s="46">
        <v>17.5</v>
      </c>
      <c r="Q89" s="46">
        <v>3500</v>
      </c>
    </row>
    <row r="90" spans="1:17" ht="39.950000000000003" customHeight="1" x14ac:dyDescent="0.35">
      <c r="A90" s="12">
        <v>98</v>
      </c>
      <c r="B90" s="15" t="s">
        <v>278</v>
      </c>
      <c r="C90" s="15" t="s">
        <v>285</v>
      </c>
      <c r="D90" s="16" t="s">
        <v>286</v>
      </c>
      <c r="E90" s="17" t="s">
        <v>26</v>
      </c>
      <c r="F90" s="18">
        <v>10</v>
      </c>
      <c r="G90" s="24" t="s">
        <v>35</v>
      </c>
      <c r="H90" s="20" t="s">
        <v>307</v>
      </c>
      <c r="I90" s="30" t="s">
        <v>370</v>
      </c>
      <c r="J90" s="40"/>
      <c r="K90" s="33">
        <v>15.969387755102041</v>
      </c>
      <c r="L90" s="34">
        <f t="shared" ref="L90:L96" si="4">K90*F90</f>
        <v>159.69387755102042</v>
      </c>
      <c r="M90" s="10" t="s">
        <v>378</v>
      </c>
      <c r="N90" s="10" t="s">
        <v>474</v>
      </c>
      <c r="O90" s="10"/>
      <c r="P90" s="46">
        <v>10.25</v>
      </c>
      <c r="Q90" s="46">
        <v>102.5</v>
      </c>
    </row>
    <row r="91" spans="1:17" ht="39.950000000000003" customHeight="1" thickBot="1" x14ac:dyDescent="0.4">
      <c r="A91" s="14">
        <v>99</v>
      </c>
      <c r="B91" s="15" t="s">
        <v>278</v>
      </c>
      <c r="C91" s="15" t="s">
        <v>287</v>
      </c>
      <c r="D91" s="16" t="s">
        <v>288</v>
      </c>
      <c r="E91" s="17" t="s">
        <v>26</v>
      </c>
      <c r="F91" s="18">
        <v>14</v>
      </c>
      <c r="G91" s="24" t="s">
        <v>18</v>
      </c>
      <c r="H91" s="20"/>
      <c r="I91" s="30">
        <v>39273</v>
      </c>
      <c r="J91" s="40"/>
      <c r="K91" s="33">
        <v>17.05</v>
      </c>
      <c r="L91" s="34">
        <f t="shared" si="4"/>
        <v>238.70000000000002</v>
      </c>
      <c r="M91" s="10" t="s">
        <v>378</v>
      </c>
      <c r="N91" s="10" t="s">
        <v>475</v>
      </c>
      <c r="O91" s="10"/>
      <c r="P91" s="46">
        <v>17.100000000000001</v>
      </c>
      <c r="Q91" s="46">
        <v>239.40000000000003</v>
      </c>
    </row>
    <row r="92" spans="1:17" ht="39.950000000000003" customHeight="1" x14ac:dyDescent="0.35">
      <c r="A92" s="12">
        <v>100</v>
      </c>
      <c r="B92" s="15" t="s">
        <v>278</v>
      </c>
      <c r="C92" s="15" t="s">
        <v>289</v>
      </c>
      <c r="D92" s="16" t="s">
        <v>284</v>
      </c>
      <c r="E92" s="17" t="s">
        <v>26</v>
      </c>
      <c r="F92" s="18">
        <v>155</v>
      </c>
      <c r="G92" s="24" t="s">
        <v>35</v>
      </c>
      <c r="H92" s="20"/>
      <c r="I92" s="30">
        <v>39256</v>
      </c>
      <c r="J92" s="40"/>
      <c r="K92" s="33">
        <v>17.95</v>
      </c>
      <c r="L92" s="34">
        <f t="shared" si="4"/>
        <v>2782.25</v>
      </c>
      <c r="M92" s="10" t="s">
        <v>378</v>
      </c>
      <c r="N92" s="10" t="s">
        <v>473</v>
      </c>
      <c r="O92" s="10"/>
      <c r="P92" s="46">
        <v>17.5</v>
      </c>
      <c r="Q92" s="46">
        <v>2712.5</v>
      </c>
    </row>
    <row r="93" spans="1:17" ht="39.950000000000003" customHeight="1" x14ac:dyDescent="0.35">
      <c r="A93" s="12">
        <v>102</v>
      </c>
      <c r="B93" s="15" t="s">
        <v>290</v>
      </c>
      <c r="C93" s="15" t="s">
        <v>291</v>
      </c>
      <c r="D93" s="16" t="s">
        <v>292</v>
      </c>
      <c r="E93" s="17" t="s">
        <v>26</v>
      </c>
      <c r="F93" s="18">
        <v>53</v>
      </c>
      <c r="G93" s="24" t="s">
        <v>35</v>
      </c>
      <c r="H93" s="20" t="s">
        <v>307</v>
      </c>
      <c r="I93" s="30">
        <v>19596</v>
      </c>
      <c r="J93" s="40"/>
      <c r="K93" s="33">
        <v>15</v>
      </c>
      <c r="L93" s="34">
        <f t="shared" si="4"/>
        <v>795</v>
      </c>
      <c r="M93" s="10" t="s">
        <v>476</v>
      </c>
      <c r="N93" s="10" t="s">
        <v>477</v>
      </c>
      <c r="O93" s="10"/>
      <c r="P93" s="46">
        <v>22.5</v>
      </c>
      <c r="Q93" s="46">
        <v>1192.5</v>
      </c>
    </row>
    <row r="94" spans="1:17" ht="39.950000000000003" customHeight="1" x14ac:dyDescent="0.35">
      <c r="A94" s="12">
        <v>104</v>
      </c>
      <c r="B94" s="15" t="s">
        <v>293</v>
      </c>
      <c r="C94" s="15" t="s">
        <v>294</v>
      </c>
      <c r="D94" s="16" t="s">
        <v>295</v>
      </c>
      <c r="E94" s="17" t="s">
        <v>26</v>
      </c>
      <c r="F94" s="18">
        <v>50</v>
      </c>
      <c r="G94" s="24" t="s">
        <v>296</v>
      </c>
      <c r="H94" s="20" t="s">
        <v>307</v>
      </c>
      <c r="I94" s="30">
        <v>23896</v>
      </c>
      <c r="J94" s="40"/>
      <c r="K94" s="33">
        <v>17.09</v>
      </c>
      <c r="L94" s="34">
        <f t="shared" si="4"/>
        <v>854.5</v>
      </c>
      <c r="M94" s="10" t="s">
        <v>478</v>
      </c>
      <c r="N94" s="10" t="s">
        <v>479</v>
      </c>
      <c r="O94" s="10"/>
      <c r="P94" s="46">
        <v>17.190000000000001</v>
      </c>
      <c r="Q94" s="46">
        <v>859.50000000000011</v>
      </c>
    </row>
    <row r="95" spans="1:17" ht="39.950000000000003" customHeight="1" thickBot="1" x14ac:dyDescent="0.4">
      <c r="A95" s="14">
        <v>105</v>
      </c>
      <c r="B95" s="15" t="s">
        <v>293</v>
      </c>
      <c r="C95" s="15" t="s">
        <v>297</v>
      </c>
      <c r="D95" s="16" t="s">
        <v>298</v>
      </c>
      <c r="E95" s="17" t="s">
        <v>26</v>
      </c>
      <c r="F95" s="18">
        <v>6000</v>
      </c>
      <c r="G95" s="24" t="s">
        <v>296</v>
      </c>
      <c r="H95" s="20" t="s">
        <v>307</v>
      </c>
      <c r="I95" s="30">
        <v>28396</v>
      </c>
      <c r="J95" s="40"/>
      <c r="K95" s="33">
        <v>17.09</v>
      </c>
      <c r="L95" s="34">
        <f t="shared" si="4"/>
        <v>102540</v>
      </c>
      <c r="M95" s="10" t="s">
        <v>478</v>
      </c>
      <c r="N95" s="10" t="s">
        <v>479</v>
      </c>
      <c r="O95" s="10"/>
      <c r="P95" s="46">
        <v>17.190000000000001</v>
      </c>
      <c r="Q95" s="46">
        <v>103140.00000000001</v>
      </c>
    </row>
    <row r="96" spans="1:17" s="25" customFormat="1" ht="39.950000000000003" customHeight="1" thickBot="1" x14ac:dyDescent="0.4">
      <c r="A96" s="26">
        <v>109</v>
      </c>
      <c r="B96" s="21" t="s">
        <v>299</v>
      </c>
      <c r="C96" s="21" t="s">
        <v>300</v>
      </c>
      <c r="D96" s="22" t="s">
        <v>301</v>
      </c>
      <c r="E96" s="17" t="s">
        <v>26</v>
      </c>
      <c r="F96" s="23">
        <v>500</v>
      </c>
      <c r="G96" s="24" t="s">
        <v>110</v>
      </c>
      <c r="H96" s="24"/>
      <c r="I96" s="30" t="s">
        <v>371</v>
      </c>
      <c r="J96" s="41"/>
      <c r="K96" s="33">
        <v>65.103092783505161</v>
      </c>
      <c r="L96" s="34">
        <f t="shared" si="4"/>
        <v>32551.546391752581</v>
      </c>
      <c r="M96" s="10" t="s">
        <v>476</v>
      </c>
      <c r="N96" s="10" t="s">
        <v>480</v>
      </c>
      <c r="O96" s="10">
        <v>120</v>
      </c>
      <c r="P96" s="46">
        <v>23.400000000000002</v>
      </c>
      <c r="Q96" s="46">
        <v>19500.000000000004</v>
      </c>
    </row>
    <row r="97" spans="12:17" ht="30" customHeight="1" x14ac:dyDescent="0.25">
      <c r="L97" s="48">
        <f>SUM(L5:L96)</f>
        <v>237269.94252832574</v>
      </c>
      <c r="Q97" s="49">
        <f>SUM(Q5:Q96)</f>
        <v>224916.20993589744</v>
      </c>
    </row>
  </sheetData>
  <autoFilter ref="A4:L60" xr:uid="{00000000-0009-0000-0000-000000000000}"/>
  <mergeCells count="4">
    <mergeCell ref="A1:Q1"/>
    <mergeCell ref="A2:Q2"/>
    <mergeCell ref="H3:L3"/>
    <mergeCell ref="M3:Q3"/>
  </mergeCells>
  <pageMargins left="0.7" right="0.7" top="0.75" bottom="0.75" header="0.3" footer="0.3"/>
  <pageSetup scale="27" fitToHeight="0" orientation="landscape" r:id="rId1"/>
  <rowBreaks count="2" manualBreakCount="2">
    <brk id="23" max="16383" man="1"/>
    <brk id="3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A1C4C9CAE38404EA50E45DC092A981F" ma:contentTypeVersion="12" ma:contentTypeDescription="Create a new document." ma:contentTypeScope="" ma:versionID="337d9626fec7e8c5eafb42803fe94455">
  <xsd:schema xmlns:xsd="http://www.w3.org/2001/XMLSchema" xmlns:xs="http://www.w3.org/2001/XMLSchema" xmlns:p="http://schemas.microsoft.com/office/2006/metadata/properties" xmlns:ns3="d013671d-4a91-44dd-a0df-61003045eb3f" xmlns:ns4="e82293a0-8a3a-4e59-8540-5aab6e9a18c2" targetNamespace="http://schemas.microsoft.com/office/2006/metadata/properties" ma:root="true" ma:fieldsID="a12272f0e8ea0080b10c9eeb65bb3d2c" ns3:_="" ns4:_="">
    <xsd:import namespace="d013671d-4a91-44dd-a0df-61003045eb3f"/>
    <xsd:import namespace="e82293a0-8a3a-4e59-8540-5aab6e9a18c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13671d-4a91-44dd-a0df-61003045eb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82293a0-8a3a-4e59-8540-5aab6e9a18c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C1239AF-B921-4636-9DBF-6D3EFC1C15F7}">
  <ds:schemaRefs>
    <ds:schemaRef ds:uri="http://schemas.microsoft.com/sharepoint/v3/contenttype/forms"/>
  </ds:schemaRefs>
</ds:datastoreItem>
</file>

<file path=customXml/itemProps2.xml><?xml version="1.0" encoding="utf-8"?>
<ds:datastoreItem xmlns:ds="http://schemas.openxmlformats.org/officeDocument/2006/customXml" ds:itemID="{6120E961-F5FF-4F54-BBB9-C375E0AF6E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13671d-4a91-44dd-a0df-61003045eb3f"/>
    <ds:schemaRef ds:uri="e82293a0-8a3a-4e59-8540-5aab6e9a18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36FEEA-68E4-4DFF-B849-8C9F3FBAB48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Complete Bid</vt:lpstr>
      <vt:lpstr>No Bids - Update</vt:lpstr>
      <vt:lpstr>'Complete Bid'!Print_Area</vt:lpstr>
      <vt:lpstr>'No Bids - Update'!Print_Area</vt:lpstr>
    </vt:vector>
  </TitlesOfParts>
  <Manager/>
  <Company>Inglewood Unified School District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Garcia, Silvia</dc:creator>
  <cp:keywords/>
  <dc:description/>
  <cp:lastModifiedBy>Julian Solis</cp:lastModifiedBy>
  <cp:revision/>
  <cp:lastPrinted>2025-05-15T15:58:34Z</cp:lastPrinted>
  <dcterms:created xsi:type="dcterms:W3CDTF">2022-04-06T15:39:18Z</dcterms:created>
  <dcterms:modified xsi:type="dcterms:W3CDTF">2025-05-15T16:47:22Z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0x0101003A1C4C9CAE38404EA50E45DC092A981F</vt:lpwstr>
  </property>
</Properties>
</file>