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rrychuck\Downloads\"/>
    </mc:Choice>
  </mc:AlternateContent>
  <xr:revisionPtr revIDLastSave="0" documentId="8_{B58B0BC9-2756-4F50-9531-E39BC8B90AC9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Amended Proposed" sheetId="3" r:id="rId1"/>
  </sheets>
  <definedNames>
    <definedName name="_xlnm.Print_Area" localSheetId="0">'Amended Proposed'!$B$1:$F$52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3" l="1"/>
  <c r="F13" i="3" l="1"/>
  <c r="F33" i="3"/>
  <c r="F32" i="3"/>
  <c r="F31" i="3"/>
  <c r="F30" i="3"/>
  <c r="F29" i="3"/>
  <c r="F28" i="3"/>
  <c r="F27" i="3"/>
  <c r="F25" i="3"/>
  <c r="F24" i="3"/>
  <c r="F23" i="3"/>
  <c r="F22" i="3"/>
  <c r="F21" i="3"/>
  <c r="F20" i="3"/>
  <c r="F19" i="3"/>
  <c r="F18" i="3"/>
  <c r="F17" i="3"/>
  <c r="F16" i="3"/>
  <c r="F15" i="3"/>
  <c r="F14" i="3"/>
  <c r="E35" i="3"/>
  <c r="D35" i="3"/>
  <c r="F8" i="3"/>
  <c r="F7" i="3"/>
  <c r="F6" i="3"/>
  <c r="E10" i="3"/>
  <c r="C10" i="3"/>
  <c r="D10" i="3"/>
  <c r="F26" i="3"/>
  <c r="E37" i="3" l="1"/>
  <c r="E39" i="3" s="1"/>
  <c r="D37" i="3"/>
  <c r="D39" i="3" s="1"/>
  <c r="C35" i="3"/>
  <c r="F10" i="3"/>
  <c r="F35" i="3" l="1"/>
  <c r="F37" i="3" s="1"/>
  <c r="C37" i="3"/>
  <c r="C38" i="3" s="1"/>
  <c r="C39" i="3" l="1"/>
  <c r="F38" i="3"/>
  <c r="F39" i="3" s="1"/>
</calcChain>
</file>

<file path=xl/sharedStrings.xml><?xml version="1.0" encoding="utf-8"?>
<sst xmlns="http://schemas.openxmlformats.org/spreadsheetml/2006/main" count="43" uniqueCount="42">
  <si>
    <t>11 - Instruction</t>
  </si>
  <si>
    <t>12 - Instructional Resources</t>
  </si>
  <si>
    <t>13 - Instructional Staff Development</t>
  </si>
  <si>
    <t>21 - Instructional Leadership</t>
  </si>
  <si>
    <t>23 - School Administration</t>
  </si>
  <si>
    <t>31 - Guidance &amp; Counseling</t>
  </si>
  <si>
    <t>33 - Health Services</t>
  </si>
  <si>
    <t>34 - Student Transportation</t>
  </si>
  <si>
    <t>36 - Extra Curricular Activities</t>
  </si>
  <si>
    <t>41 - General Administration</t>
  </si>
  <si>
    <t>51 - Plant Maintenance &amp; Operations</t>
  </si>
  <si>
    <t>52 - Security</t>
  </si>
  <si>
    <t>53 - Data Processing Services</t>
  </si>
  <si>
    <t>61 - Community Services</t>
  </si>
  <si>
    <t>91 - Recapture Payments</t>
  </si>
  <si>
    <t>95 - JJAEP</t>
  </si>
  <si>
    <t>99 - Other Intergovernmental Charges</t>
  </si>
  <si>
    <t>71 - Debt Service</t>
  </si>
  <si>
    <t>Little Elm ISD</t>
  </si>
  <si>
    <t>32 - Social Work Services</t>
  </si>
  <si>
    <t>35 - Food Services</t>
  </si>
  <si>
    <t>Combined Funds</t>
  </si>
  <si>
    <t>Estimated Revenue</t>
  </si>
  <si>
    <t>5700 - Local Revenue</t>
  </si>
  <si>
    <t>5800 - State Revenue</t>
  </si>
  <si>
    <t>5900 - Federal Revenue</t>
  </si>
  <si>
    <t>General Fund</t>
  </si>
  <si>
    <t>Debt Service Fund</t>
  </si>
  <si>
    <t>Student Nutrition Fund</t>
  </si>
  <si>
    <t>Combined Total</t>
  </si>
  <si>
    <t>Total Revenue</t>
  </si>
  <si>
    <t>Total Appropriations</t>
  </si>
  <si>
    <t>Net Surplus/(Deficit)</t>
  </si>
  <si>
    <t>Appropriations</t>
  </si>
  <si>
    <t>Board President</t>
  </si>
  <si>
    <t>Board Secretary</t>
  </si>
  <si>
    <t>Date</t>
  </si>
  <si>
    <t>81 - Facilities &amp; Construction</t>
  </si>
  <si>
    <t>Transfer In from Transition Fund Balance</t>
  </si>
  <si>
    <t>Adjusted net Surplus/(Deficit)</t>
  </si>
  <si>
    <t>2% of 11-6119</t>
  </si>
  <si>
    <t xml:space="preserve">2025-2026 Amended Proposed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</si>
</sst>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5">
    <xf numFmtId="0" fontId="0" fillId="0" borderId="0" xfId="0"/>
    <xf numFmtId="164" fontId="1" fillId="0" borderId="0" xfId="0" applyNumberFormat="1" applyFont="1"/>
    <xf numFmtId="164" fontId="1" fillId="0" borderId="4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5" fontId="2" fillId="0" borderId="0" xfId="0" applyNumberFormat="1" applyFont="1" applyAlignment="1">
      <alignment horizontal="center" vertical="center" wrapText="1"/>
    </xf>
    <xf numFmtId="5" fontId="2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/>
    <xf numFmtId="5" fontId="1" fillId="0" borderId="5" xfId="0" applyNumberFormat="1" applyFont="1" applyBorder="1"/>
    <xf numFmtId="164" fontId="1" fillId="0" borderId="10" xfId="0" applyNumberFormat="1" applyFont="1" applyBorder="1"/>
    <xf numFmtId="6" fontId="1" fillId="0" borderId="11" xfId="0" applyNumberFormat="1" applyFont="1" applyBorder="1"/>
    <xf numFmtId="164" fontId="1" fillId="0" borderId="4" xfId="0" applyNumberFormat="1" applyFont="1" applyBorder="1" applyAlignment="1">
      <alignment horizontal="center" vertical="center" wrapText="1"/>
    </xf>
    <xf numFmtId="5" fontId="1" fillId="0" borderId="13" xfId="0" applyNumberFormat="1" applyFont="1" applyBorder="1"/>
    <xf numFmtId="164" fontId="1" fillId="0" borderId="13" xfId="0" applyNumberFormat="1" applyFont="1" applyBorder="1"/>
    <xf numFmtId="0" fontId="0" fillId="0" borderId="4" xfId="0" applyBorder="1"/>
    <xf numFmtId="0" fontId="0" fillId="0" borderId="5" xfId="0" applyBorder="1"/>
    <xf numFmtId="6" fontId="1" fillId="0" borderId="14" xfId="0" applyNumberFormat="1" applyFont="1" applyBorder="1"/>
    <xf numFmtId="0" fontId="0" fillId="0" borderId="10" xfId="0" applyBorder="1"/>
    <xf numFmtId="0" fontId="0" fillId="0" borderId="15" xfId="0" applyBorder="1"/>
    <xf numFmtId="0" fontId="5" fillId="2" borderId="6" xfId="0" applyFont="1" applyFill="1" applyBorder="1"/>
    <xf numFmtId="0" fontId="0" fillId="2" borderId="7" xfId="0" applyFill="1" applyBorder="1"/>
    <xf numFmtId="0" fontId="5" fillId="2" borderId="7" xfId="0" applyFont="1" applyFill="1" applyBorder="1"/>
    <xf numFmtId="0" fontId="0" fillId="2" borderId="8" xfId="0" applyFill="1" applyBorder="1"/>
    <xf numFmtId="0" fontId="4" fillId="0" borderId="4" xfId="0" applyFont="1" applyBorder="1"/>
    <xf numFmtId="0" fontId="6" fillId="0" borderId="0" xfId="0" applyFont="1"/>
    <xf numFmtId="0" fontId="4" fillId="0" borderId="0" xfId="0" applyFont="1"/>
    <xf numFmtId="0" fontId="4" fillId="0" borderId="15" xfId="0" applyFont="1" applyBorder="1"/>
    <xf numFmtId="0" fontId="4" fillId="0" borderId="10" xfId="0" applyFont="1" applyBorder="1"/>
    <xf numFmtId="6" fontId="1" fillId="0" borderId="0" xfId="0" applyNumberFormat="1" applyFont="1"/>
    <xf numFmtId="6" fontId="1" fillId="0" borderId="5" xfId="0" applyNumberFormat="1" applyFont="1" applyBorder="1"/>
    <xf numFmtId="6" fontId="1" fillId="0" borderId="9" xfId="0" applyNumberFormat="1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5" fontId="2" fillId="0" borderId="2" xfId="0" applyNumberFormat="1" applyFont="1" applyBorder="1" applyAlignment="1">
      <alignment horizontal="center" vertical="center" wrapText="1"/>
    </xf>
    <xf numFmtId="5" fontId="2" fillId="0" borderId="3" xfId="0" applyNumberFormat="1" applyFont="1" applyBorder="1" applyAlignment="1">
      <alignment horizontal="center" vertical="center" wrapText="1"/>
    </xf>
    <xf numFmtId="6" fontId="1" fillId="0" borderId="12" xfId="0" applyNumberFormat="1" applyFont="1" applyBorder="1"/>
    <xf numFmtId="164" fontId="1" fillId="0" borderId="0" xfId="0" applyNumberFormat="1" applyFont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9" xfId="0" applyNumberFormat="1" applyFont="1" applyBorder="1" applyAlignment="1">
      <alignment wrapText="1"/>
    </xf>
    <xf numFmtId="164" fontId="1" fillId="0" borderId="12" xfId="0" applyNumberFormat="1" applyFont="1" applyBorder="1" applyAlignment="1">
      <alignment wrapText="1"/>
    </xf>
    <xf numFmtId="43" fontId="0" fillId="0" borderId="0" xfId="2" applyFont="1"/>
    <xf numFmtId="42" fontId="4" fillId="0" borderId="0" xfId="1" applyNumberFormat="1" applyFont="1" applyFill="1" applyBorder="1"/>
    <xf numFmtId="5" fontId="1" fillId="0" borderId="0" xfId="0" applyNumberFormat="1" applyFont="1"/>
    <xf numFmtId="5" fontId="4" fillId="0" borderId="0" xfId="1" applyNumberFormat="1" applyFont="1" applyFill="1" applyBorder="1"/>
    <xf numFmtId="42" fontId="4" fillId="0" borderId="10" xfId="1" applyNumberFormat="1" applyFont="1" applyFill="1" applyBorder="1"/>
    <xf numFmtId="5" fontId="1" fillId="0" borderId="10" xfId="0" applyNumberFormat="1" applyFont="1" applyBorder="1"/>
    <xf numFmtId="164" fontId="0" fillId="0" borderId="0" xfId="0" applyNumberFormat="1"/>
    <xf numFmtId="164" fontId="7" fillId="2" borderId="1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39</xdr:row>
      <xdr:rowOff>28575</xdr:rowOff>
    </xdr:from>
    <xdr:to>
      <xdr:col>6</xdr:col>
      <xdr:colOff>0</xdr:colOff>
      <xdr:row>45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5D60F3-5AE9-4436-9B6A-D541F89B2791}"/>
            </a:ext>
          </a:extLst>
        </xdr:cNvPr>
        <xdr:cNvSpPr txBox="1"/>
      </xdr:nvSpPr>
      <xdr:spPr>
        <a:xfrm>
          <a:off x="615951" y="9925050"/>
          <a:ext cx="8556624" cy="12763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amended proposed budget for 2025-26 school year is subject</a:t>
          </a:r>
          <a:r>
            <a:rPr lang="en-US" sz="16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change with the closing of the 89th Legislature.  This proposed budget includes a $2,500 for teachers with 0-4 years of experience and $5,000 for teachers with 5 or more years of experience.  Remaining staff members will receive a 3% raise.</a:t>
          </a:r>
          <a:endParaRPr lang="en-US" sz="1600"/>
        </a:p>
      </xdr:txBody>
    </xdr:sp>
    <xdr:clientData/>
  </xdr:twoCellAnchor>
  <xdr:twoCellAnchor editAs="oneCell">
    <xdr:from>
      <xdr:col>1</xdr:col>
      <xdr:colOff>380999</xdr:colOff>
      <xdr:row>0</xdr:row>
      <xdr:rowOff>142875</xdr:rowOff>
    </xdr:from>
    <xdr:to>
      <xdr:col>1</xdr:col>
      <xdr:colOff>1607272</xdr:colOff>
      <xdr:row>2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D1BB8E-390B-42E0-800A-7790B930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142875"/>
          <a:ext cx="1226273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52"/>
  <sheetViews>
    <sheetView tabSelected="1" topLeftCell="B1" workbookViewId="0">
      <selection activeCell="F52" sqref="B1:F52"/>
    </sheetView>
  </sheetViews>
  <sheetFormatPr defaultRowHeight="15" x14ac:dyDescent="0.25"/>
  <cols>
    <col min="1" max="1" width="0" hidden="1" customWidth="1"/>
    <col min="2" max="2" width="50.28515625" customWidth="1"/>
    <col min="3" max="3" width="18.85546875" bestFit="1" customWidth="1"/>
    <col min="4" max="6" width="20.140625" customWidth="1"/>
    <col min="8" max="8" width="15" hidden="1" customWidth="1"/>
    <col min="9" max="9" width="15.28515625" style="39" hidden="1" customWidth="1"/>
    <col min="10" max="10" width="0" hidden="1" customWidth="1"/>
    <col min="11" max="11" width="17" bestFit="1" customWidth="1"/>
    <col min="13" max="13" width="10.140625" bestFit="1" customWidth="1"/>
  </cols>
  <sheetData>
    <row r="1" spans="2:13" ht="30.75" customHeight="1" x14ac:dyDescent="0.4">
      <c r="B1" s="46" t="s">
        <v>18</v>
      </c>
      <c r="C1" s="47"/>
      <c r="D1" s="47"/>
      <c r="E1" s="47"/>
      <c r="F1" s="48"/>
    </row>
    <row r="2" spans="2:13" ht="39.75" customHeight="1" x14ac:dyDescent="0.4">
      <c r="B2" s="49" t="s">
        <v>41</v>
      </c>
      <c r="C2" s="50"/>
      <c r="D2" s="50"/>
      <c r="E2" s="50"/>
      <c r="F2" s="51"/>
    </row>
    <row r="3" spans="2:13" ht="42.75" customHeight="1" thickBot="1" x14ac:dyDescent="0.45">
      <c r="B3" s="52" t="s">
        <v>21</v>
      </c>
      <c r="C3" s="53"/>
      <c r="D3" s="53"/>
      <c r="E3" s="53"/>
      <c r="F3" s="54"/>
    </row>
    <row r="4" spans="2:13" ht="54" x14ac:dyDescent="0.25">
      <c r="B4" s="30"/>
      <c r="C4" s="31" t="s">
        <v>26</v>
      </c>
      <c r="D4" s="31" t="s">
        <v>28</v>
      </c>
      <c r="E4" s="32" t="s">
        <v>27</v>
      </c>
      <c r="F4" s="33" t="s">
        <v>29</v>
      </c>
    </row>
    <row r="5" spans="2:13" ht="18" x14ac:dyDescent="0.25">
      <c r="B5" s="10" t="s">
        <v>22</v>
      </c>
      <c r="C5" s="3"/>
      <c r="D5" s="3"/>
      <c r="E5" s="4"/>
      <c r="F5" s="5"/>
    </row>
    <row r="6" spans="2:13" ht="18" x14ac:dyDescent="0.25">
      <c r="B6" s="2" t="s">
        <v>23</v>
      </c>
      <c r="C6" s="35">
        <v>59560979</v>
      </c>
      <c r="D6" s="35">
        <v>1822500</v>
      </c>
      <c r="E6" s="35">
        <v>36182450</v>
      </c>
      <c r="F6" s="36">
        <f>SUM(C6:E6)</f>
        <v>97565929</v>
      </c>
    </row>
    <row r="7" spans="2:13" ht="18" x14ac:dyDescent="0.25">
      <c r="B7" s="2" t="s">
        <v>24</v>
      </c>
      <c r="C7" s="35">
        <v>31697258</v>
      </c>
      <c r="D7" s="35">
        <v>20000</v>
      </c>
      <c r="E7" s="35">
        <v>7612300</v>
      </c>
      <c r="F7" s="36">
        <f>SUM(C7:E7)</f>
        <v>39329558</v>
      </c>
    </row>
    <row r="8" spans="2:13" ht="18" x14ac:dyDescent="0.25">
      <c r="B8" s="2" t="s">
        <v>25</v>
      </c>
      <c r="C8" s="35">
        <v>2225000</v>
      </c>
      <c r="D8" s="35">
        <v>3360189</v>
      </c>
      <c r="E8" s="35"/>
      <c r="F8" s="36">
        <f>SUM(C8:E8)</f>
        <v>5585189</v>
      </c>
    </row>
    <row r="9" spans="2:13" ht="6.6" customHeight="1" x14ac:dyDescent="0.25">
      <c r="B9" s="2"/>
      <c r="C9" s="35"/>
      <c r="D9" s="35"/>
      <c r="E9" s="35"/>
      <c r="F9" s="36"/>
    </row>
    <row r="10" spans="2:13" ht="18.75" thickBot="1" x14ac:dyDescent="0.3">
      <c r="B10" s="2" t="s">
        <v>30</v>
      </c>
      <c r="C10" s="37">
        <f>SUM(C6:C8)</f>
        <v>93483237</v>
      </c>
      <c r="D10" s="37">
        <f>SUM(D6:D8)</f>
        <v>5202689</v>
      </c>
      <c r="E10" s="37">
        <f>SUM(E6:E8)</f>
        <v>43794750</v>
      </c>
      <c r="F10" s="38">
        <f>SUM(F6:F8)</f>
        <v>142480676</v>
      </c>
    </row>
    <row r="11" spans="2:13" ht="18.75" thickTop="1" x14ac:dyDescent="0.25">
      <c r="B11" s="2"/>
      <c r="C11" s="3"/>
      <c r="D11" s="3"/>
      <c r="E11" s="4"/>
      <c r="F11" s="5"/>
    </row>
    <row r="12" spans="2:13" ht="18" x14ac:dyDescent="0.25">
      <c r="B12" s="10" t="s">
        <v>33</v>
      </c>
      <c r="C12" s="3"/>
      <c r="D12" s="3"/>
      <c r="E12" s="4"/>
      <c r="F12" s="5"/>
      <c r="J12" t="s">
        <v>40</v>
      </c>
    </row>
    <row r="13" spans="2:13" ht="18" x14ac:dyDescent="0.25">
      <c r="B13" s="6" t="s">
        <v>0</v>
      </c>
      <c r="C13" s="1">
        <v>54802790</v>
      </c>
      <c r="D13" s="40"/>
      <c r="E13" s="41"/>
      <c r="F13" s="7">
        <f>SUM(C13:E13)</f>
        <v>54802790</v>
      </c>
      <c r="H13" s="39">
        <v>78134047</v>
      </c>
      <c r="I13" s="39">
        <f>+H13*0.02</f>
        <v>1562680.94</v>
      </c>
      <c r="J13">
        <v>721982</v>
      </c>
      <c r="K13" s="1"/>
      <c r="M13" s="45"/>
    </row>
    <row r="14" spans="2:13" ht="18" x14ac:dyDescent="0.25">
      <c r="B14" s="6" t="s">
        <v>1</v>
      </c>
      <c r="C14" s="1">
        <v>1366326</v>
      </c>
      <c r="D14" s="40"/>
      <c r="E14" s="41"/>
      <c r="F14" s="7">
        <f t="shared" ref="F14:F33" si="0">SUM(C14:E14)</f>
        <v>1366326</v>
      </c>
      <c r="H14" s="39"/>
      <c r="K14" s="1"/>
      <c r="M14" s="45"/>
    </row>
    <row r="15" spans="2:13" ht="18" x14ac:dyDescent="0.25">
      <c r="B15" s="6" t="s">
        <v>2</v>
      </c>
      <c r="C15" s="1">
        <v>2418598</v>
      </c>
      <c r="D15" s="40"/>
      <c r="E15" s="41"/>
      <c r="F15" s="7">
        <f t="shared" si="0"/>
        <v>2418598</v>
      </c>
      <c r="H15" s="39"/>
      <c r="K15" s="1"/>
      <c r="M15" s="45"/>
    </row>
    <row r="16" spans="2:13" ht="18" x14ac:dyDescent="0.25">
      <c r="B16" s="6" t="s">
        <v>3</v>
      </c>
      <c r="C16" s="1">
        <v>1316679</v>
      </c>
      <c r="D16" s="40"/>
      <c r="E16" s="41"/>
      <c r="F16" s="7">
        <f t="shared" si="0"/>
        <v>1316679</v>
      </c>
      <c r="H16" s="39"/>
      <c r="K16" s="1"/>
      <c r="M16" s="45"/>
    </row>
    <row r="17" spans="2:13" ht="18" x14ac:dyDescent="0.25">
      <c r="B17" s="6" t="s">
        <v>4</v>
      </c>
      <c r="C17" s="1">
        <v>5507663</v>
      </c>
      <c r="D17" s="40"/>
      <c r="E17" s="41"/>
      <c r="F17" s="7">
        <f t="shared" si="0"/>
        <v>5507663</v>
      </c>
      <c r="H17" s="39"/>
      <c r="K17" s="1"/>
      <c r="M17" s="45"/>
    </row>
    <row r="18" spans="2:13" ht="18" x14ac:dyDescent="0.25">
      <c r="B18" s="6" t="s">
        <v>5</v>
      </c>
      <c r="C18" s="1">
        <v>3436977</v>
      </c>
      <c r="D18" s="40"/>
      <c r="E18" s="41"/>
      <c r="F18" s="7">
        <f t="shared" si="0"/>
        <v>3436977</v>
      </c>
      <c r="H18" s="39"/>
      <c r="K18" s="1"/>
      <c r="M18" s="45"/>
    </row>
    <row r="19" spans="2:13" ht="18" x14ac:dyDescent="0.25">
      <c r="B19" s="6" t="s">
        <v>19</v>
      </c>
      <c r="C19" s="1">
        <v>172862</v>
      </c>
      <c r="D19" s="40"/>
      <c r="E19" s="41"/>
      <c r="F19" s="7">
        <f t="shared" si="0"/>
        <v>172862</v>
      </c>
      <c r="H19" s="39"/>
      <c r="K19" s="1"/>
      <c r="M19" s="45"/>
    </row>
    <row r="20" spans="2:13" ht="18" x14ac:dyDescent="0.25">
      <c r="B20" s="6" t="s">
        <v>6</v>
      </c>
      <c r="C20" s="1">
        <v>998744</v>
      </c>
      <c r="D20" s="40"/>
      <c r="E20" s="41"/>
      <c r="F20" s="7">
        <f t="shared" si="0"/>
        <v>998744</v>
      </c>
      <c r="H20" s="39"/>
      <c r="K20" s="1"/>
      <c r="M20" s="45"/>
    </row>
    <row r="21" spans="2:13" ht="18" x14ac:dyDescent="0.25">
      <c r="B21" s="6" t="s">
        <v>7</v>
      </c>
      <c r="C21" s="1">
        <v>4660878</v>
      </c>
      <c r="D21" s="40"/>
      <c r="E21" s="41"/>
      <c r="F21" s="7">
        <f t="shared" si="0"/>
        <v>4660878</v>
      </c>
      <c r="H21" s="39"/>
      <c r="K21" s="1"/>
      <c r="M21" s="45"/>
    </row>
    <row r="22" spans="2:13" ht="18" x14ac:dyDescent="0.25">
      <c r="B22" s="6" t="s">
        <v>20</v>
      </c>
      <c r="C22" s="1">
        <v>197373</v>
      </c>
      <c r="D22" s="42">
        <v>5202689</v>
      </c>
      <c r="E22" s="41"/>
      <c r="F22" s="7">
        <f t="shared" si="0"/>
        <v>5400062</v>
      </c>
      <c r="H22" s="39"/>
      <c r="K22" s="1"/>
      <c r="M22" s="45"/>
    </row>
    <row r="23" spans="2:13" ht="18" x14ac:dyDescent="0.25">
      <c r="B23" s="6" t="s">
        <v>8</v>
      </c>
      <c r="C23" s="1">
        <v>2942765</v>
      </c>
      <c r="D23" s="40"/>
      <c r="E23" s="41"/>
      <c r="F23" s="7">
        <f t="shared" si="0"/>
        <v>2942765</v>
      </c>
      <c r="H23" s="39"/>
      <c r="K23" s="1"/>
      <c r="M23" s="45"/>
    </row>
    <row r="24" spans="2:13" ht="18" x14ac:dyDescent="0.25">
      <c r="B24" s="6" t="s">
        <v>9</v>
      </c>
      <c r="C24" s="1">
        <v>4115778</v>
      </c>
      <c r="D24" s="40"/>
      <c r="E24" s="41"/>
      <c r="F24" s="7">
        <f t="shared" si="0"/>
        <v>4115778</v>
      </c>
      <c r="H24" s="39"/>
      <c r="K24" s="1"/>
      <c r="M24" s="45"/>
    </row>
    <row r="25" spans="2:13" ht="18" x14ac:dyDescent="0.25">
      <c r="B25" s="6" t="s">
        <v>10</v>
      </c>
      <c r="C25" s="1">
        <v>11937869</v>
      </c>
      <c r="D25" s="40"/>
      <c r="E25" s="41"/>
      <c r="F25" s="7">
        <f t="shared" si="0"/>
        <v>11937869</v>
      </c>
      <c r="H25" s="39"/>
      <c r="K25" s="1"/>
      <c r="M25" s="45"/>
    </row>
    <row r="26" spans="2:13" ht="18" x14ac:dyDescent="0.25">
      <c r="B26" s="6" t="s">
        <v>11</v>
      </c>
      <c r="C26" s="1">
        <v>1817848</v>
      </c>
      <c r="D26" s="40"/>
      <c r="E26" s="41"/>
      <c r="F26" s="7">
        <f t="shared" si="0"/>
        <v>1817848</v>
      </c>
      <c r="H26" s="39"/>
      <c r="K26" s="1"/>
      <c r="M26" s="45"/>
    </row>
    <row r="27" spans="2:13" ht="18" x14ac:dyDescent="0.25">
      <c r="B27" s="6" t="s">
        <v>12</v>
      </c>
      <c r="C27" s="1">
        <v>2269641</v>
      </c>
      <c r="D27" s="40"/>
      <c r="E27" s="41"/>
      <c r="F27" s="7">
        <f t="shared" si="0"/>
        <v>2269641</v>
      </c>
      <c r="H27" s="39"/>
      <c r="K27" s="1"/>
      <c r="M27" s="45"/>
    </row>
    <row r="28" spans="2:13" ht="18" x14ac:dyDescent="0.25">
      <c r="B28" s="6" t="s">
        <v>13</v>
      </c>
      <c r="C28" s="1">
        <v>51245</v>
      </c>
      <c r="D28" s="40"/>
      <c r="E28" s="41"/>
      <c r="F28" s="7">
        <f t="shared" si="0"/>
        <v>51245</v>
      </c>
      <c r="H28" s="39"/>
      <c r="K28" s="1"/>
      <c r="M28" s="45"/>
    </row>
    <row r="29" spans="2:13" ht="18" x14ac:dyDescent="0.25">
      <c r="B29" s="6" t="s">
        <v>17</v>
      </c>
      <c r="C29" s="1">
        <v>0</v>
      </c>
      <c r="D29" s="40"/>
      <c r="E29" s="1">
        <v>43794750</v>
      </c>
      <c r="F29" s="7">
        <f t="shared" si="0"/>
        <v>43794750</v>
      </c>
      <c r="K29" s="1"/>
      <c r="M29" s="45"/>
    </row>
    <row r="30" spans="2:13" ht="18" x14ac:dyDescent="0.25">
      <c r="B30" s="6" t="s">
        <v>37</v>
      </c>
      <c r="C30" s="1">
        <v>20673</v>
      </c>
      <c r="D30" s="40"/>
      <c r="E30" s="41"/>
      <c r="F30" s="7">
        <f t="shared" si="0"/>
        <v>20673</v>
      </c>
      <c r="H30" s="39"/>
      <c r="K30" s="1"/>
      <c r="M30" s="45"/>
    </row>
    <row r="31" spans="2:13" ht="18" x14ac:dyDescent="0.25">
      <c r="B31" s="6" t="s">
        <v>14</v>
      </c>
      <c r="C31" s="1">
        <v>1463507</v>
      </c>
      <c r="D31" s="40"/>
      <c r="E31" s="41"/>
      <c r="F31" s="7">
        <f t="shared" si="0"/>
        <v>1463507</v>
      </c>
      <c r="H31" s="39"/>
      <c r="K31" s="1"/>
      <c r="M31" s="45"/>
    </row>
    <row r="32" spans="2:13" ht="18" x14ac:dyDescent="0.25">
      <c r="B32" s="6" t="s">
        <v>15</v>
      </c>
      <c r="C32" s="1">
        <v>50000</v>
      </c>
      <c r="D32" s="40"/>
      <c r="E32" s="41"/>
      <c r="F32" s="7">
        <f t="shared" si="0"/>
        <v>50000</v>
      </c>
      <c r="H32" s="39"/>
      <c r="K32" s="1"/>
      <c r="M32" s="45"/>
    </row>
    <row r="33" spans="2:13" ht="18" x14ac:dyDescent="0.25">
      <c r="B33" s="6" t="s">
        <v>16</v>
      </c>
      <c r="C33" s="8">
        <v>700000</v>
      </c>
      <c r="D33" s="43"/>
      <c r="E33" s="44"/>
      <c r="F33" s="11">
        <f t="shared" si="0"/>
        <v>700000</v>
      </c>
      <c r="H33" s="39"/>
      <c r="K33" s="1"/>
      <c r="M33" s="45"/>
    </row>
    <row r="34" spans="2:13" ht="11.45" customHeight="1" x14ac:dyDescent="0.25">
      <c r="B34" s="6"/>
      <c r="C34" s="1"/>
      <c r="D34" s="40"/>
      <c r="E34" s="41"/>
      <c r="F34" s="7"/>
    </row>
    <row r="35" spans="2:13" ht="18" x14ac:dyDescent="0.25">
      <c r="B35" s="6" t="s">
        <v>31</v>
      </c>
      <c r="C35" s="8">
        <f>SUM(C13:C34)</f>
        <v>100248216</v>
      </c>
      <c r="D35" s="8">
        <f>SUM(D13:D34)</f>
        <v>5202689</v>
      </c>
      <c r="E35" s="8">
        <f>SUM(E13:E34)</f>
        <v>43794750</v>
      </c>
      <c r="F35" s="12">
        <f>SUM(C35:E35)</f>
        <v>149245655</v>
      </c>
    </row>
    <row r="36" spans="2:13" x14ac:dyDescent="0.25">
      <c r="B36" s="13"/>
      <c r="F36" s="14"/>
    </row>
    <row r="37" spans="2:13" ht="18.75" thickBot="1" x14ac:dyDescent="0.3">
      <c r="B37" s="6" t="s">
        <v>32</v>
      </c>
      <c r="C37" s="9">
        <f>+C10-C35</f>
        <v>-6764979</v>
      </c>
      <c r="D37" s="9">
        <f t="shared" ref="D37:F37" si="1">+D10-D35</f>
        <v>0</v>
      </c>
      <c r="E37" s="9">
        <f t="shared" si="1"/>
        <v>0</v>
      </c>
      <c r="F37" s="15">
        <f t="shared" si="1"/>
        <v>-6764979</v>
      </c>
    </row>
    <row r="38" spans="2:13" ht="18.75" thickTop="1" x14ac:dyDescent="0.25">
      <c r="B38" s="6" t="s">
        <v>38</v>
      </c>
      <c r="C38" s="1">
        <f>-C37</f>
        <v>6764979</v>
      </c>
      <c r="D38" s="27"/>
      <c r="E38" s="27"/>
      <c r="F38" s="28">
        <f>+C38</f>
        <v>6764979</v>
      </c>
    </row>
    <row r="39" spans="2:13" ht="18.75" thickBot="1" x14ac:dyDescent="0.3">
      <c r="B39" s="6" t="s">
        <v>39</v>
      </c>
      <c r="C39" s="29">
        <f>+C37+C38</f>
        <v>0</v>
      </c>
      <c r="D39" s="29">
        <f>+D37+D38</f>
        <v>0</v>
      </c>
      <c r="E39" s="29">
        <f>+E37+E38</f>
        <v>0</v>
      </c>
      <c r="F39" s="34">
        <f>+F37+F38</f>
        <v>0</v>
      </c>
    </row>
    <row r="40" spans="2:13" ht="15.75" thickTop="1" x14ac:dyDescent="0.25">
      <c r="B40" s="13"/>
      <c r="F40" s="14"/>
    </row>
    <row r="41" spans="2:13" x14ac:dyDescent="0.25">
      <c r="B41" s="13"/>
      <c r="F41" s="14"/>
    </row>
    <row r="42" spans="2:13" x14ac:dyDescent="0.25">
      <c r="B42" s="13"/>
      <c r="F42" s="14"/>
    </row>
    <row r="43" spans="2:13" x14ac:dyDescent="0.25">
      <c r="B43" s="13"/>
      <c r="F43" s="14"/>
    </row>
    <row r="44" spans="2:13" x14ac:dyDescent="0.25">
      <c r="B44" s="13"/>
      <c r="F44" s="14"/>
    </row>
    <row r="45" spans="2:13" x14ac:dyDescent="0.25">
      <c r="B45" s="13"/>
      <c r="F45" s="14"/>
    </row>
    <row r="46" spans="2:13" x14ac:dyDescent="0.25">
      <c r="B46" s="13"/>
      <c r="F46" s="14"/>
    </row>
    <row r="47" spans="2:13" x14ac:dyDescent="0.25">
      <c r="B47" s="17"/>
      <c r="D47" s="16"/>
      <c r="F47" s="14"/>
    </row>
    <row r="48" spans="2:13" ht="18" x14ac:dyDescent="0.25">
      <c r="B48" s="22" t="s">
        <v>34</v>
      </c>
      <c r="C48" s="23"/>
      <c r="D48" s="24" t="s">
        <v>36</v>
      </c>
      <c r="F48" s="14"/>
    </row>
    <row r="49" spans="2:6" ht="18" x14ac:dyDescent="0.25">
      <c r="B49" s="22"/>
      <c r="C49" s="23"/>
      <c r="D49" s="24"/>
      <c r="F49" s="14"/>
    </row>
    <row r="50" spans="2:6" ht="18" x14ac:dyDescent="0.25">
      <c r="B50" s="25"/>
      <c r="C50" s="23"/>
      <c r="D50" s="26"/>
      <c r="F50" s="14"/>
    </row>
    <row r="51" spans="2:6" ht="18" x14ac:dyDescent="0.25">
      <c r="B51" s="22" t="s">
        <v>35</v>
      </c>
      <c r="C51" s="23"/>
      <c r="D51" s="24" t="s">
        <v>36</v>
      </c>
      <c r="F51" s="14"/>
    </row>
    <row r="52" spans="2:6" ht="19.5" thickBot="1" x14ac:dyDescent="0.35">
      <c r="B52" s="18"/>
      <c r="C52" s="19"/>
      <c r="D52" s="20"/>
      <c r="E52" s="19"/>
      <c r="F52" s="21"/>
    </row>
  </sheetData>
  <mergeCells count="3">
    <mergeCell ref="B1:F1"/>
    <mergeCell ref="B2:F2"/>
    <mergeCell ref="B3:F3"/>
  </mergeCells>
  <pageMargins left="0.7" right="0.7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Amended Proposed</vt:lpstr>
      <vt:lpstr>'Amended Proposed'!Print_Area</vt:lpstr>
    </vt:vector>
  </TitlesOfParts>
  <Company>Lovejoy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Jennifer Barrychuck</cp:lastModifiedBy>
  <cp:lastPrinted>2024-06-24T22:10:52Z</cp:lastPrinted>
  <dcterms:created xsi:type="dcterms:W3CDTF">2013-06-12T15:25:17Z</dcterms:created>
  <dcterms:modified xsi:type="dcterms:W3CDTF">2025-07-24T14:59:50Z</dcterms:modified>
</cp:coreProperties>
</file>