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jll2.sharepoint.com/teams/Personal620/Shared Documents/General/RN Safe Routes to School/"/>
    </mc:Choice>
  </mc:AlternateContent>
  <xr:revisionPtr revIDLastSave="152" documentId="8_{98F69FC2-72FD-4AB0-8489-62257343DB58}" xr6:coauthVersionLast="47" xr6:coauthVersionMax="47" xr10:uidLastSave="{B216DD3F-3222-4412-ABC6-9515D6B02A99}"/>
  <bookViews>
    <workbookView xWindow="-110" yWindow="-110" windowWidth="19420" windowHeight="10420" xr2:uid="{00000000-000D-0000-FFFF-FFFF00000000}"/>
  </bookViews>
  <sheets>
    <sheet name="Form Responses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5" i="1" l="1"/>
  <c r="S25" i="1" s="1"/>
  <c r="T16" i="1"/>
  <c r="S16" i="1" s="1"/>
  <c r="T5" i="1"/>
  <c r="U5" i="1" s="1"/>
  <c r="U20" i="1" s="1"/>
  <c r="T6" i="1"/>
  <c r="S6" i="1" s="1"/>
  <c r="T7" i="1"/>
  <c r="S7" i="1" s="1"/>
  <c r="S8" i="1"/>
  <c r="T9" i="1"/>
  <c r="S9" i="1" s="1"/>
  <c r="T10" i="1"/>
  <c r="S10" i="1" s="1"/>
  <c r="T11" i="1"/>
  <c r="S11" i="1" s="1"/>
  <c r="T12" i="1"/>
  <c r="S12" i="1" s="1"/>
  <c r="T13" i="1"/>
  <c r="S13" i="1" s="1"/>
  <c r="T14" i="1"/>
  <c r="S14" i="1" s="1"/>
  <c r="T15" i="1"/>
  <c r="S15" i="1" s="1"/>
  <c r="T17" i="1"/>
  <c r="S17" i="1" s="1"/>
  <c r="T18" i="1"/>
  <c r="S18" i="1" s="1"/>
  <c r="T19" i="1"/>
  <c r="S19" i="1" s="1"/>
  <c r="T20" i="1"/>
  <c r="S20" i="1" s="1"/>
  <c r="T21" i="1"/>
  <c r="S21" i="1" s="1"/>
  <c r="T22" i="1"/>
  <c r="S22" i="1" s="1"/>
  <c r="U22" i="1"/>
  <c r="T23" i="1"/>
  <c r="S23" i="1" s="1"/>
  <c r="T24" i="1"/>
  <c r="S24" i="1" s="1"/>
  <c r="U24" i="1"/>
  <c r="T26" i="1"/>
  <c r="S26" i="1" s="1"/>
  <c r="T27" i="1"/>
  <c r="S27" i="1" s="1"/>
  <c r="T28" i="1"/>
  <c r="S28" i="1" s="1"/>
  <c r="T29" i="1"/>
  <c r="S29" i="1" s="1"/>
  <c r="T30" i="1"/>
  <c r="S30" i="1" s="1"/>
  <c r="T31" i="1"/>
  <c r="S31" i="1" s="1"/>
  <c r="T32" i="1"/>
  <c r="S32" i="1" s="1"/>
  <c r="T33" i="1"/>
  <c r="S33" i="1" s="1"/>
  <c r="T34" i="1"/>
  <c r="S34" i="1" s="1"/>
  <c r="T35" i="1"/>
  <c r="S35" i="1" s="1"/>
  <c r="T36" i="1"/>
  <c r="S36" i="1" s="1"/>
  <c r="U6" i="1" l="1"/>
  <c r="U19" i="1" s="1"/>
  <c r="S5" i="1"/>
  <c r="P28" i="1"/>
  <c r="P16" i="1"/>
  <c r="P153" i="1"/>
  <c r="P36" i="1"/>
  <c r="P97" i="1"/>
  <c r="P144" i="1"/>
  <c r="P273" i="1"/>
  <c r="P121" i="1"/>
  <c r="P351" i="1"/>
  <c r="P279" i="1"/>
  <c r="P271" i="1"/>
  <c r="P247" i="1"/>
  <c r="P231" i="1"/>
  <c r="P223" i="1"/>
  <c r="P191" i="1"/>
  <c r="P159" i="1"/>
  <c r="P119" i="1"/>
  <c r="P111" i="1"/>
  <c r="P63" i="1"/>
  <c r="P27" i="1"/>
  <c r="P4" i="1"/>
  <c r="P390" i="1"/>
  <c r="P358" i="1"/>
  <c r="P350" i="1"/>
  <c r="P342" i="1"/>
  <c r="P326" i="1"/>
  <c r="P254" i="1"/>
  <c r="P246" i="1"/>
  <c r="P206" i="1"/>
  <c r="P182" i="1"/>
  <c r="P126" i="1"/>
  <c r="P32" i="1"/>
  <c r="P365" i="1"/>
  <c r="P341" i="1"/>
  <c r="P301" i="1"/>
  <c r="P277" i="1"/>
  <c r="P245" i="1"/>
  <c r="P205" i="1"/>
  <c r="P197" i="1"/>
  <c r="P165" i="1"/>
  <c r="P157" i="1"/>
  <c r="P125" i="1"/>
  <c r="P77" i="1"/>
  <c r="P69" i="1"/>
  <c r="P45" i="1"/>
  <c r="P17" i="1"/>
  <c r="P9" i="1"/>
  <c r="P388" i="1"/>
  <c r="P364" i="1"/>
  <c r="P316" i="1"/>
  <c r="P268" i="1"/>
  <c r="P244" i="1"/>
  <c r="P236" i="1"/>
  <c r="P212" i="1"/>
  <c r="P188" i="1"/>
  <c r="P156" i="1"/>
  <c r="P148" i="1"/>
  <c r="P140" i="1"/>
  <c r="P132" i="1"/>
  <c r="P34" i="1"/>
  <c r="P387" i="1"/>
  <c r="P323" i="1"/>
  <c r="P283" i="1"/>
  <c r="P259" i="1"/>
  <c r="P251" i="1"/>
  <c r="P235" i="1"/>
  <c r="P211" i="1"/>
  <c r="P187" i="1"/>
  <c r="P171" i="1"/>
  <c r="P139" i="1"/>
  <c r="P115" i="1"/>
  <c r="P43" i="1"/>
  <c r="P31" i="1"/>
  <c r="P21" i="1"/>
  <c r="P70" i="1"/>
  <c r="P370" i="1"/>
  <c r="P362" i="1"/>
  <c r="P314" i="1"/>
  <c r="P306" i="1"/>
  <c r="P290" i="1"/>
  <c r="P170" i="1"/>
  <c r="P250" i="1"/>
  <c r="P369" i="1"/>
  <c r="P361" i="1"/>
  <c r="P345" i="1"/>
  <c r="P384" i="1"/>
  <c r="P376" i="1"/>
  <c r="P344" i="1"/>
  <c r="P328" i="1"/>
  <c r="P320" i="1"/>
  <c r="P280" i="1"/>
  <c r="P256" i="1"/>
  <c r="P89" i="1"/>
  <c r="P313" i="1"/>
  <c r="P80" i="1"/>
  <c r="P281" i="1"/>
  <c r="P289" i="1"/>
  <c r="P6" i="1"/>
  <c r="P96" i="1"/>
  <c r="P233" i="1"/>
  <c r="P55" i="1" l="1"/>
  <c r="P11" i="1"/>
  <c r="P73" i="1"/>
  <c r="P18" i="1"/>
  <c r="P7" i="1"/>
  <c r="P48" i="1"/>
  <c r="P14" i="1"/>
  <c r="P8" i="1"/>
  <c r="P60" i="1"/>
  <c r="P30" i="1"/>
  <c r="P67" i="1"/>
  <c r="P13" i="1"/>
  <c r="P75" i="1"/>
  <c r="P20" i="1"/>
  <c r="P66" i="1"/>
  <c r="P19" i="1"/>
  <c r="P54" i="1"/>
  <c r="P71" i="1"/>
  <c r="P49" i="1"/>
  <c r="P79" i="1"/>
  <c r="P44" i="1"/>
  <c r="P64" i="1"/>
  <c r="P15" i="1"/>
  <c r="P24" i="1"/>
  <c r="P38" i="1"/>
  <c r="P41" i="1"/>
  <c r="P52" i="1"/>
  <c r="P29" i="1"/>
  <c r="P46" i="1"/>
  <c r="P35" i="1"/>
  <c r="P37" i="1"/>
  <c r="P39" i="1"/>
  <c r="P65" i="1"/>
  <c r="P68" i="1"/>
  <c r="P62" i="1"/>
  <c r="P47" i="1"/>
  <c r="P72" i="1"/>
  <c r="P42" i="1"/>
  <c r="P51" i="1"/>
  <c r="P76" i="1"/>
  <c r="P26" i="1"/>
  <c r="P53" i="1"/>
  <c r="P23" i="1"/>
  <c r="P33" i="1"/>
  <c r="P58" i="1"/>
  <c r="P10" i="1"/>
  <c r="P40" i="1"/>
  <c r="P25" i="1"/>
  <c r="P22" i="1"/>
  <c r="P5" i="1"/>
  <c r="P57" i="1"/>
  <c r="P3" i="1"/>
  <c r="P56" i="1"/>
  <c r="P74" i="1"/>
  <c r="P50" i="1"/>
  <c r="P12" i="1"/>
  <c r="P59" i="1"/>
  <c r="P2" i="1"/>
  <c r="P61" i="1"/>
  <c r="P78" i="1"/>
  <c r="P297" i="1" l="1"/>
  <c r="P319" i="1"/>
  <c r="P189" i="1"/>
  <c r="P224" i="1"/>
  <c r="P98" i="1"/>
  <c r="P160" i="1"/>
  <c r="P327" i="1"/>
  <c r="P274" i="1"/>
  <c r="P232" i="1"/>
  <c r="P134" i="1"/>
  <c r="P117" i="1"/>
  <c r="P386" i="1"/>
  <c r="P209" i="1"/>
  <c r="P220" i="1"/>
  <c r="P138" i="1"/>
  <c r="P107" i="1"/>
  <c r="P227" i="1"/>
  <c r="P296" i="1"/>
  <c r="P172" i="1"/>
  <c r="P147" i="1"/>
  <c r="P335" i="1"/>
  <c r="P141" i="1"/>
  <c r="P228" i="1"/>
  <c r="P391" i="1"/>
  <c r="P103" i="1"/>
  <c r="P252" i="1"/>
  <c r="P83" i="1"/>
  <c r="P207" i="1"/>
  <c r="P348" i="1"/>
  <c r="P347" i="1"/>
  <c r="P298" i="1"/>
  <c r="P226" i="1"/>
  <c r="P102" i="1"/>
  <c r="P108" i="1"/>
  <c r="P105" i="1"/>
  <c r="P383" i="1"/>
  <c r="P255" i="1"/>
  <c r="P127" i="1"/>
  <c r="P334" i="1"/>
  <c r="P270" i="1"/>
  <c r="P142" i="1"/>
  <c r="P381" i="1"/>
  <c r="P317" i="1"/>
  <c r="P253" i="1"/>
  <c r="P340" i="1"/>
  <c r="P276" i="1"/>
  <c r="P84" i="1"/>
  <c r="P379" i="1"/>
  <c r="P315" i="1"/>
  <c r="P123" i="1"/>
  <c r="P330" i="1"/>
  <c r="P266" i="1"/>
  <c r="P194" i="1"/>
  <c r="P112" i="1"/>
  <c r="P264" i="1"/>
  <c r="P265" i="1"/>
  <c r="P291" i="1"/>
  <c r="P88" i="1"/>
  <c r="P193" i="1"/>
  <c r="P137" i="1"/>
  <c r="P275" i="1"/>
  <c r="P154" i="1"/>
  <c r="P168" i="1"/>
  <c r="P81" i="1"/>
  <c r="P143" i="1"/>
  <c r="P94" i="1"/>
  <c r="P292" i="1"/>
  <c r="P331" i="1"/>
  <c r="P210" i="1"/>
  <c r="P199" i="1"/>
  <c r="P278" i="1"/>
  <c r="P86" i="1"/>
  <c r="P261" i="1"/>
  <c r="P92" i="1"/>
  <c r="P248" i="1"/>
  <c r="P128" i="1"/>
  <c r="P208" i="1"/>
  <c r="P375" i="1"/>
  <c r="P311" i="1"/>
  <c r="P183" i="1"/>
  <c r="P262" i="1"/>
  <c r="P198" i="1"/>
  <c r="P373" i="1"/>
  <c r="P309" i="1"/>
  <c r="P181" i="1"/>
  <c r="P332" i="1"/>
  <c r="P204" i="1"/>
  <c r="P371" i="1"/>
  <c r="P307" i="1"/>
  <c r="P243" i="1"/>
  <c r="P179" i="1"/>
  <c r="P322" i="1"/>
  <c r="P258" i="1"/>
  <c r="P186" i="1"/>
  <c r="P385" i="1"/>
  <c r="P312" i="1"/>
  <c r="P130" i="1"/>
  <c r="P145" i="1"/>
  <c r="P321" i="1"/>
  <c r="P329" i="1"/>
  <c r="P304" i="1"/>
  <c r="P305" i="1"/>
  <c r="P104" i="1"/>
  <c r="P99" i="1"/>
  <c r="P234" i="1"/>
  <c r="P152" i="1"/>
  <c r="P114" i="1"/>
  <c r="P339" i="1"/>
  <c r="P354" i="1"/>
  <c r="P184" i="1"/>
  <c r="P164" i="1"/>
  <c r="P203" i="1"/>
  <c r="P282" i="1"/>
  <c r="P272" i="1"/>
  <c r="P82" i="1"/>
  <c r="P135" i="1"/>
  <c r="P214" i="1"/>
  <c r="P120" i="1"/>
  <c r="P367" i="1"/>
  <c r="P303" i="1"/>
  <c r="P239" i="1"/>
  <c r="P175" i="1"/>
  <c r="P382" i="1"/>
  <c r="P318" i="1"/>
  <c r="P190" i="1"/>
  <c r="P237" i="1"/>
  <c r="P173" i="1"/>
  <c r="P109" i="1"/>
  <c r="P324" i="1"/>
  <c r="P260" i="1"/>
  <c r="P196" i="1"/>
  <c r="P363" i="1"/>
  <c r="P299" i="1"/>
  <c r="P378" i="1"/>
  <c r="P242" i="1"/>
  <c r="P178" i="1"/>
  <c r="P377" i="1"/>
  <c r="P368" i="1"/>
  <c r="P161" i="1"/>
  <c r="P90" i="1"/>
  <c r="P124" i="1"/>
  <c r="P113" i="1"/>
  <c r="P218" i="1"/>
  <c r="P129" i="1"/>
  <c r="P158" i="1"/>
  <c r="P267" i="1"/>
  <c r="P346" i="1"/>
  <c r="P336" i="1"/>
  <c r="P150" i="1"/>
  <c r="P133" i="1"/>
  <c r="P131" i="1"/>
  <c r="P202" i="1"/>
  <c r="P192" i="1"/>
  <c r="P176" i="1"/>
  <c r="P185" i="1"/>
  <c r="P359" i="1"/>
  <c r="P295" i="1"/>
  <c r="P167" i="1"/>
  <c r="P374" i="1"/>
  <c r="P310" i="1"/>
  <c r="P118" i="1"/>
  <c r="P357" i="1"/>
  <c r="P293" i="1"/>
  <c r="P229" i="1"/>
  <c r="P101" i="1"/>
  <c r="P380" i="1"/>
  <c r="P355" i="1"/>
  <c r="P163" i="1"/>
  <c r="P360" i="1"/>
  <c r="P353" i="1"/>
  <c r="P257" i="1"/>
  <c r="P222" i="1"/>
  <c r="P269" i="1"/>
  <c r="P356" i="1"/>
  <c r="P146" i="1"/>
  <c r="P201" i="1"/>
  <c r="P263" i="1"/>
  <c r="P325" i="1"/>
  <c r="P337" i="1"/>
  <c r="P240" i="1"/>
  <c r="P217" i="1"/>
  <c r="P177" i="1"/>
  <c r="P287" i="1"/>
  <c r="P95" i="1"/>
  <c r="P366" i="1"/>
  <c r="P302" i="1"/>
  <c r="P238" i="1"/>
  <c r="P174" i="1"/>
  <c r="P110" i="1"/>
  <c r="P349" i="1"/>
  <c r="P285" i="1"/>
  <c r="P221" i="1"/>
  <c r="P93" i="1"/>
  <c r="P372" i="1"/>
  <c r="P308" i="1"/>
  <c r="P180" i="1"/>
  <c r="P116" i="1"/>
  <c r="P219" i="1"/>
  <c r="P155" i="1"/>
  <c r="P91" i="1"/>
  <c r="P162" i="1"/>
  <c r="P352" i="1"/>
  <c r="P288" i="1"/>
  <c r="P106" i="1"/>
  <c r="P216" i="1"/>
  <c r="P225" i="1"/>
  <c r="P122" i="1"/>
  <c r="P136" i="1"/>
  <c r="P249" i="1"/>
  <c r="P241" i="1"/>
  <c r="P343" i="1"/>
  <c r="P215" i="1"/>
  <c r="P151" i="1"/>
  <c r="P87" i="1"/>
  <c r="P294" i="1"/>
  <c r="P230" i="1"/>
  <c r="P166" i="1"/>
  <c r="P213" i="1"/>
  <c r="P149" i="1"/>
  <c r="P85" i="1"/>
  <c r="P300" i="1"/>
  <c r="P169" i="1"/>
  <c r="P286" i="1"/>
  <c r="P333" i="1"/>
  <c r="P100" i="1"/>
  <c r="P200" i="1"/>
  <c r="P389" i="1"/>
  <c r="P284" i="1"/>
  <c r="P195" i="1"/>
  <c r="P338" i="1"/>
</calcChain>
</file>

<file path=xl/sharedStrings.xml><?xml version="1.0" encoding="utf-8"?>
<sst xmlns="http://schemas.openxmlformats.org/spreadsheetml/2006/main" count="3331" uniqueCount="421">
  <si>
    <t>Timestamp</t>
  </si>
  <si>
    <t>What school does your child attend?  (Please enter the school they will be attending in the 2024-2025 academic year).</t>
  </si>
  <si>
    <t>What grade is your child currently in? (Please enter the grade they will be entering in the 2024-2025 academic year).</t>
  </si>
  <si>
    <t>How does your child usually get to/from school?</t>
  </si>
  <si>
    <t>What grade is your children currently in?  (Please enter the grade they will be entering in the 2024-2025 academic year).</t>
  </si>
  <si>
    <t>How does your child usually get to/from school? (Please select the mode of transportation most often used).</t>
  </si>
  <si>
    <t>What grade is your child currently in?  (Please enter the grade they will be entering in the 2024-2025 academic year).</t>
  </si>
  <si>
    <t>How does your child usually get to/from school?  (Please select the mode of transportation mode often used).</t>
  </si>
  <si>
    <t>How far do you live from school? (Google maps is a great way to find this distance)</t>
  </si>
  <si>
    <t>How safe do you feel it is for your child to walk or bike to/from school on Boston Post Road?</t>
  </si>
  <si>
    <t xml:space="preserve">
If your child walks or bikes to/from school, what are the main reasons why? (select all that apply)</t>
  </si>
  <si>
    <t xml:space="preserve">
If you would like your child to walk or bike to/from school but they don't, why not? (select all that apply)</t>
  </si>
  <si>
    <t>In 2026, the NYSDOT will be repaving Boston Post Road. If a safe bike path was created on Boston Post Road as part of this NYSDOT project, would this increase your child’s likelihood of biking to/from school?</t>
  </si>
  <si>
    <t>Do you have any additional comments or concerns regarding your children walking or biking to/from school (either specifically on Boston Post Road or in general in the Rye Neck school district)?</t>
  </si>
  <si>
    <t>F.E. Bellows Elementary School</t>
  </si>
  <si>
    <t>3rd Grade</t>
  </si>
  <si>
    <t>Driven in private car</t>
  </si>
  <si>
    <t>0.5 - 1.0 miles</t>
  </si>
  <si>
    <t>Somewhat unsafe</t>
  </si>
  <si>
    <t>My child prefers/enjoys walking or biking</t>
  </si>
  <si>
    <t>Our family feels it takes too long</t>
  </si>
  <si>
    <t>No, my child would walk to school</t>
  </si>
  <si>
    <t>5th Grade</t>
  </si>
  <si>
    <t>Bikes alone or with other children (including siblings)</t>
  </si>
  <si>
    <t>My child prefers/enjoys walking or biking, Community benefits, Convenience - easier than driving</t>
  </si>
  <si>
    <t>N/A - They already walk or bike</t>
  </si>
  <si>
    <t>Yes, my child would bike to school more if there was a safe route on Boston Post Road</t>
  </si>
  <si>
    <t>Halstead Avenue is currently under-served by crosswalks and safety measures.</t>
  </si>
  <si>
    <t>Rye Neck Middle School</t>
  </si>
  <si>
    <t>6th Grade</t>
  </si>
  <si>
    <t>Walks alone or with other children (including siblings)</t>
  </si>
  <si>
    <t>My child prefers/enjoys walking or biking, Health benfits, Community benefits, Environmental benefits, Convenience - easier than driving</t>
  </si>
  <si>
    <t>NA - My child already bikes to school regularly</t>
  </si>
  <si>
    <t>Remap Key</t>
  </si>
  <si>
    <t>1.5 - 2.0 miles</t>
  </si>
  <si>
    <t>Neutral</t>
  </si>
  <si>
    <t>Health benfits, Convenience - easier than driving</t>
  </si>
  <si>
    <t xml:space="preserve">We need to make it safer- by making pathways and more crossing guards. </t>
  </si>
  <si>
    <t>Rye Neck High School</t>
  </si>
  <si>
    <t>Senior</t>
  </si>
  <si>
    <t>Drive themselves</t>
  </si>
  <si>
    <t>1.0 - 1.5 miles</t>
  </si>
  <si>
    <t>Very safe</t>
  </si>
  <si>
    <t>N/A - My child doesn't walk or bike to school</t>
  </si>
  <si>
    <t>It doesn't fit into our daily schedule -- we need the car to do things before/after drop-off, We simply prefer to drive</t>
  </si>
  <si>
    <t xml:space="preserve">I am against a bike bath on the boston post road. </t>
  </si>
  <si>
    <t>Daniel Warren Elementary School</t>
  </si>
  <si>
    <t>1st Grade</t>
  </si>
  <si>
    <t>Walks with an adult</t>
  </si>
  <si>
    <t>Less than 0.5 miles</t>
  </si>
  <si>
    <t>Very unsafe</t>
  </si>
  <si>
    <t>My child prefers/enjoys walking or biking, Health benfits, Convenience - easier than driving</t>
  </si>
  <si>
    <t xml:space="preserve">The bike path would be a WELCOME addition to the community not just for getting safely to school (obviously the most important reason) but also for recreation generally.  </t>
  </si>
  <si>
    <t>4th Grade</t>
  </si>
  <si>
    <t>While my children are not yet attending the mid school/high school, I worry about their ability to safely get to school via Boston Post Road. Biking would be the best option for our children given the distance but I would never let my children bike along the route as it exists today due to the complete lack of safety.</t>
  </si>
  <si>
    <t>Other</t>
  </si>
  <si>
    <t>8th Grade</t>
  </si>
  <si>
    <t>Schedule - cannot drive children due to scheduling conflict</t>
  </si>
  <si>
    <t xml:space="preserve">I don’t think a bike path would make the road safer unless it was on the sidewalk. </t>
  </si>
  <si>
    <t>My child prefers/enjoys walking or biking, Health benfits, Community benefits, Environmental benefits</t>
  </si>
  <si>
    <t>Our family feels it's too dangerous</t>
  </si>
  <si>
    <t>My child will be going to middle school in 2 years. I am not comfortable for him to ride his bike because I think Boston Post road is too dangerous. We have been walking our bikes to school to DW and FE Bellows but we did not have to take Boston Post road. I will need to drive him to school when he goes to Middle school and this will remove some oh his freedom and independence. I wish there was a safe bike path.</t>
  </si>
  <si>
    <t>No sidewalks on the way and many cars on those roads at drop off and pickup</t>
  </si>
  <si>
    <t>My child walks to school and has been run over by children riding bicycles (who were accompanied by parents who ride way ahead of them and have no idea their child has hurt other kids)</t>
  </si>
  <si>
    <t>No, my child would be driven/drive to school in a car</t>
  </si>
  <si>
    <t>Somewhat safe</t>
  </si>
  <si>
    <t>My child prefers/enjoys walking or biking, Schedule - cannot drive children due to scheduling conflict</t>
  </si>
  <si>
    <t>Junior</t>
  </si>
  <si>
    <t>Driven in private car by parent</t>
  </si>
  <si>
    <t>Convenience - easier than driving</t>
  </si>
  <si>
    <t>N/A - They already walk or bike, It doesn't fit into our daily schedule -- we need the car to do things before/after drop-off</t>
  </si>
  <si>
    <t>The lack of a safe path to Rye Neck Middle School is much worse than to FE Bellows were my children may be attending in 2026, if they are not pulled out to attend private school due to safety concerns</t>
  </si>
  <si>
    <t>N/A- we don’t go on BPR</t>
  </si>
  <si>
    <t xml:space="preserve">The crossing across Florence Street by the park is extremely dangerous. I am always worried for the Bellows kids crossing this intersection. There also needs to be a sidewalk on Lorena, this is another dangerous stretch. </t>
  </si>
  <si>
    <t>My child prefers/enjoys walking or biking, Convenience - easier than driving, Schedule - cannot drive children due to scheduling conflict</t>
  </si>
  <si>
    <t xml:space="preserve">I don’t believe a bike path will make BPR safer unless it’s on the sidewalk. </t>
  </si>
  <si>
    <t>7th Grade</t>
  </si>
  <si>
    <t xml:space="preserve">I feel that anyone biking to school should be on the road to avoid the people walking, however, we do advise our children to ride their bikes on the sidewalk when on busier roads due to the lack of driver awareness for bikers. Bike lanes and education is needed. </t>
  </si>
  <si>
    <t>We don't have the appropriate equipment</t>
  </si>
  <si>
    <t xml:space="preserve">There needs to be a sidewalk on Frank. </t>
  </si>
  <si>
    <t>We don’t need to go in BPR at this time</t>
  </si>
  <si>
    <t>Intersection at Florence Street by the park is very dangerous. And the stretch on Lorena without a sidewalk is also dangerous and seems like an easy fix!</t>
  </si>
  <si>
    <t>Not exactly but I do think we needed BUS between my area in the very end of Rye Neck district and Middle/High School</t>
  </si>
  <si>
    <t>Kindergarten</t>
  </si>
  <si>
    <t>Our family feels our child is too young</t>
  </si>
  <si>
    <t>Our family feels it's too dangerous, Our family feels our child is too young</t>
  </si>
  <si>
    <t xml:space="preserve">Biking and walking is very difficult after school when the existing sidewalk is crowded with all students leaving at the same time. It’s dangerous and difficult. </t>
  </si>
  <si>
    <t>2nd Grade</t>
  </si>
  <si>
    <t xml:space="preserve">I would like the committee to look at the intersection at North Barry and Halstead Ave. The crossing guard is an older man who does not walk into the street to cross the children. He stands at the corner of the road and waves his Stop sign. He is more interested in giving treats to the dogs walking by than he is the children he is supposed to cross. Also, he vapes/smokes during his shift, which my 5th grade daughter has noticed.
Cars frequently run yellow and red lights at this area. I would recommend the committee look at installing walk signals at this intersection. </t>
  </si>
  <si>
    <t>Sophomore</t>
  </si>
  <si>
    <t>Health benfits, Environmental benefits, Schedule - cannot drive children due to scheduling conflict</t>
  </si>
  <si>
    <t>its a longish walk and the kids have 1st period classes that start before 8am so they would need to leave home very early. They often walk home after school.</t>
  </si>
  <si>
    <t>the kids are told to ride on the sidewalk which I feel is safer than a bike path in the street esp on Post Road where there are too many cars and people drive too fast</t>
  </si>
  <si>
    <t>a bike path will prove problematic on post road, Rye Neck has no bus service so there are way too many cars in the morning.  The money would be better spent providing bus service to kids living further than a mile away in my opinion.</t>
  </si>
  <si>
    <t>Health benfits, Community benefits, Convenience - easier than driving, Schedule - cannot drive children due to scheduling conflict</t>
  </si>
  <si>
    <t>Our family feels it's too far, Our family feels it's too dangerous, Our family feels it takes too long, Our family feels our child is too young</t>
  </si>
  <si>
    <t>Our family feels it's too far, Our family feels it's too dangerous, Our family feels it takes too long, We simply prefer to drive</t>
  </si>
  <si>
    <t>Maybe</t>
  </si>
  <si>
    <t>My child prefers/enjoys walking or biking, Health benfits, Environmental benefits, Schedule - cannot drive children due to scheduling conflict</t>
  </si>
  <si>
    <t>Our family feels it's too far, Our family feels it takes too long, It doesn't fit into our daily schedule -- we need the car to do things before/after drop-off</t>
  </si>
  <si>
    <t>We actively avoid Boston post road and go a longer walk when we scooter or bike to school</t>
  </si>
  <si>
    <t>We simply prefer to drive</t>
  </si>
  <si>
    <t>its too long a walk in the morning as kids have classes that start before 8am, they walk home</t>
  </si>
  <si>
    <t xml:space="preserve">bad idea, see below </t>
  </si>
  <si>
    <t xml:space="preserve">YES!! I would like the committee to look at the intersection at North Barry and Halstead Ave. The crossing guard is an older man who does not walk into the street to cross the children. He stands at the corner of the road and waves his Stop sign. He is more interested in giving treats to the dogs walking by than he is the children he is supposed to cross. Also, he vapes/smokes during his shift, which my 5th grade daughter has noticed.
Cars frequently run yellow and red lights at this area. I would recommend the committee look at installing walk signals at this intersection. </t>
  </si>
  <si>
    <t xml:space="preserve">If the bike path had a barrier between it and car traffic </t>
  </si>
  <si>
    <t>We need a designated bike bath between the schools in our district. We could eliminate parking on Boston Post Road and turn this lane into a designated bike lane. The sidewalks in our area are mostly in a terrible condition. Walking and biking on the sidewalks is unsafe. Biking on Boston Post Road in our area is generally unsafe due to road conditions, road geometry and distracted drivers who run red lights, use their phones and don't stop at cross walks and stop signs</t>
  </si>
  <si>
    <t>Our family feels it's too dangerous, Our family feels our child is too young, We simply prefer to drive</t>
  </si>
  <si>
    <t>Health benfits, Community benefits, Environmental benefits, Convenience - easier than driving</t>
  </si>
  <si>
    <t xml:space="preserve">We need a designated, safe bike path with clear borders from car traffic </t>
  </si>
  <si>
    <t>My child prefers/enjoys walking or biking, Health benfits, Community benefits, Environmental benefits, Convenience - easier than driving, Schedule - cannot drive children due to scheduling conflict</t>
  </si>
  <si>
    <t>Freshman</t>
  </si>
  <si>
    <t xml:space="preserve">Heavy backpack </t>
  </si>
  <si>
    <t>THERE NEED TO BE BUSES IN THIS DISTRICT. ENTIRELY UNSAFE TO WALK</t>
  </si>
  <si>
    <t>Our family feels it's too dangerous, It doesn't fit into our daily schedule -- we need the car to do things before/after drop-off, THERE NEED TO BE BUSES IN THIS DISTRICT. ENTIRELY UNSAFE TO WALK. ROADS DO NOT HAVE SIDEWALKS AND THERE ARE BARELY ANY CROSSING GUARDS OR SAFETY MEASURES TO ENSURE SAFE BIKING OR WALKING.</t>
  </si>
  <si>
    <t>THERE NEED TO BE BUSES IN THIS DISTRICT. ENTIRELY UNSAFE TO WALK. ROADS DO NOT HAVE SIDEWALKS AND THERE ARE BARELY ANY CROSSING GUARDS OR SAFETY MEASURES TO ENSURE SAFE BIKING OR WALKING.</t>
  </si>
  <si>
    <t xml:space="preserve">THERE NEED TO BE BUSES IN THIS DISTRICT. ENTIRELY UNSAFE TO WALK. ROADS DO NOT HAVE SIDEWALKS AND THERE ARE BARELY ANY CROSSING GUARDS OR SAFETY MEASURES TO ENSURE SAFE BIKING OR WALKING. OF NOTE WE HAVE FOUR CHILDREN AND ALL ARE IN DIFFERENT SCHOOLS WITHIN DISTRICT. </t>
  </si>
  <si>
    <t>Our family feels it's too far, Our family feels it takes too long, Our family feels our child is too young</t>
  </si>
  <si>
    <t>Health benfits, Convenience - easier than driving, Schedule - cannot drive children due to scheduling conflict</t>
  </si>
  <si>
    <t>We need a better crossing at Barlow Ln and Boston Post Rd.  Barlow Ln is also very unsafe and cars speed.</t>
  </si>
  <si>
    <t>The post road does not need to be a 4 lane highway.  It should look more like it does in Rye.</t>
  </si>
  <si>
    <t>More than 2.5 miles</t>
  </si>
  <si>
    <t>Our family feels it's too far, Our family feels it's too dangerous, Our family feels it takes too long</t>
  </si>
  <si>
    <t>We need safer crosswalks, especially right around the schools. We need either police or a cross guard monitoring crosswalks. Also, some bicyclists are just as aggressive as drivers, and even less likely to respect stop signs.</t>
  </si>
  <si>
    <t>Health benfits, Community benefits, Convenience - easier than driving</t>
  </si>
  <si>
    <t>Beach Ave and Boston Post Road is a potentially dangerous intersection with no crossing guard or light.  Cars use it frequently to access Boston Post Road to avoid the light on North Barry.</t>
  </si>
  <si>
    <t>I'm concerned for when my children get to middle school as the only way there is a long the post road, where cars travel way too fast and there are too many lanes.</t>
  </si>
  <si>
    <t>I firmly believe any investment on Boston Post road must include adding a PROTECTED bike lines around our school - on both directions. This would make a huge difference to the community</t>
  </si>
  <si>
    <t>Our family feels it's too far, Our family feels it's too dangerous, He wants to walk to school but backpack is too heavy.</t>
  </si>
  <si>
    <t>I sometimes face students don’t follow traffic lights at the intersection of the antique shop especially with bikes. I do understand how much they are frustrated, but nothing can be important but life. I hope some treatment should be done there too.For example, another installing another traffic light at the entrance and have corresponding traffic light pattern with the one already existing for only walker and biker time be implemented. as well, instructions should be given to those who come to school with bikes.
Thank you for working on this.</t>
  </si>
  <si>
    <t xml:space="preserve">N/A - My child doesn't walk or bike to school, I won't allow them to walk or ride because its so dangerous </t>
  </si>
  <si>
    <t xml:space="preserve">we need more crossing guards especially since we are a walking district </t>
  </si>
  <si>
    <t>Boston Post is a fast and crazy road. Only good thing is the police presence at the school.</t>
  </si>
  <si>
    <t>N/A - My child doesn't walk or bike to school, too dangerous for them to walk or ride</t>
  </si>
  <si>
    <t xml:space="preserve">more crossing guards </t>
  </si>
  <si>
    <t>It doesn't fit into our daily schedule -- we need the car to do things before/after drop-off</t>
  </si>
  <si>
    <t xml:space="preserve">Bike lane on BPR would be wonderful - part of the reason our child doesn’t bike to school is because of the heavy foot traffic on same path. However a bike lane closest to car traffic would be terrible and suggest the lane be on the inside of sidewalk and furthest from street. I remember when a child was biking at HS campus entrance and was struck by a car near the sidewalk - too close for comfort and not safe. </t>
  </si>
  <si>
    <t>My child prefers/enjoys walking or biking, Community benefits, Convenience - easier than driving, Schedule - cannot drive children due to scheduling conflict</t>
  </si>
  <si>
    <t>Beyond Boston post road being a high way,  a major concern would be north Barry- corner of Halstead as well as corner of Jefferson. There are more children than ever  using these intersections to walk to school. While some safety measures have been made to Jefferson/ north Barry- there are still some confusing signs ( cars don’t often stop for people in the crosswalk) Halstead still has no walk signals.</t>
  </si>
  <si>
    <t xml:space="preserve">The speed limit  is too fast on BPR near the MS/HS.  The sidewalks are uneven making it hazardous for biking/walking, and too narrow to accomodate both cyclists and walkers. </t>
  </si>
  <si>
    <t>Health benfits, Community benefits, Environmental benefits, Schedule - cannot drive children due to scheduling conflict</t>
  </si>
  <si>
    <t>Our family feels it's too far, Our family feels it's too dangerous, Our family feels our child is too young</t>
  </si>
  <si>
    <t>My child is too young to bike to school by herself</t>
  </si>
  <si>
    <t>Our family feels it takes too long, We simply prefer to drive</t>
  </si>
  <si>
    <t>A crosswalk on West St and Harrison Ave would be nice cos a lot of kids cross that intersection but there are a lot of cars especially during DW drop off and pick up</t>
  </si>
  <si>
    <t>We live on a side road with heavy traffic during school commute hours. There is no side walks and no way to slow cars down when they use the street as a cut through. I wish we had speed bumps or something to slow people down.</t>
  </si>
  <si>
    <t>Environmental benefits, Convenience - easier than driving, Schedule - cannot drive children due to scheduling conflict</t>
  </si>
  <si>
    <t>There are multiple businesses with driveways along the route, including a construction rental company that always has gravel on the sidewalk into the road.  Another empty lot between the tutoring center and CVS never salts or plows their sidewalk in the winter.  Multiple cars park needlessly along BPR, obstructing views for the kids.  We need to do so much to make our walking and biking options safer, and to severely cut down on the traffic in and out of the MS/HS.  Crosswalks to all other schools need to far more identified, and we need pedestrian signals on Halstead/N Barry and at the Diamond car wash near the train station.  The pedestrian and bike hazards are so numerous and so fixable.</t>
  </si>
  <si>
    <t>Our family feels it takes too long, Our family feels our child is too young</t>
  </si>
  <si>
    <t>Not enough police presence on halstead ave and Florence and harrison ave</t>
  </si>
  <si>
    <t>Health benfits</t>
  </si>
  <si>
    <t>My child prefers/enjoys walking or biking, Health benfits</t>
  </si>
  <si>
    <t>Where Stuart  Street teasing to Boston Post is dangerous because there is no sidewalk so kids walk in the middle of the street. Cars from hurtling off Boston Post, and don’t expect to have kids in the middle of the street, there are lots of cars right along Stuart all the way up to Boston Post so visibility is limited.</t>
  </si>
  <si>
    <t>Our family feels it's too far, Our family feels our child is too young</t>
  </si>
  <si>
    <t>Crossing Boston Post Road is a concern when crossing guards not there- as it’s a very busy road</t>
  </si>
  <si>
    <t xml:space="preserve">Boston Post Road is way too busy to even have a bike route, you need more than a bike route. Kids need to learn how to ride safely, they don’t wear helmets and/or swerving into car traffic.   Most of the time it’s the bikers who aren’t obeying the rules.
I have seen the way these kids ride their bikes and it’s very scary. </t>
  </si>
  <si>
    <t>Our current Boston post road is so unsafe for biking, i worry about my kids every day</t>
  </si>
  <si>
    <t xml:space="preserve">Not sure yet </t>
  </si>
  <si>
    <t>I often feel unsafe with my young children due to aggressive driving. We need a crossing guard on the corner of BPR and Carroll</t>
  </si>
  <si>
    <t>Yes, my child would bike to/from school more if there was a safe route on Boston Post Road</t>
  </si>
  <si>
    <t>N/A - My child doesn't walk or bike to/from school</t>
  </si>
  <si>
    <t>Our family feels it takes too long, Our family feels our child is too young, It doesn't fit into our daily schedule -- we need the car to do things before/after drop-off, We simply prefer to drive</t>
  </si>
  <si>
    <t>The road itself and lanes are very ‘tight’ so widening the road and side walk area would be ideal. I also have concerns about a lack cross walks for students in green haven to cross the road (ie Barlow Road / Johnson Place).</t>
  </si>
  <si>
    <t>No, my child would walk to/from school</t>
  </si>
  <si>
    <t>Why doesn't the North Barry Ave Crossing Guard cross in front of the rear exit of BELLOWS in front of the SEDONA Parking Lot?  many parents park here to wait for their children. There are definitely a lot of people crossing at this location and those crossing further away (where the Crossing Guard is currently) could cross in front of the Sedona parking lot and it would be exactly the same for them….</t>
  </si>
  <si>
    <t>My child prefers/enjoys walking or biking, Health benfits, Community benefits, Environmental benefits, Convenience - easier than driving, Economic - don't have a car available</t>
  </si>
  <si>
    <t>Community benefits, Environmental benefits, Convenience - easier than driving</t>
  </si>
  <si>
    <t>The route to school is very unsafe for pedestrians and bikers. We need better sidewalks, signs,  bike lanes in order for our children to walk or bike to school. Currently I do now allow my child to bike to school because I feel very unsafe for her to bike on Boston Post Road.</t>
  </si>
  <si>
    <t>Driven by friend or sibling</t>
  </si>
  <si>
    <t>Graduated</t>
  </si>
  <si>
    <t>My child prefers/enjoys walking or biking, Health benfits, Community benefits, Economic - don't have a car available, Schedule - cannot drive children due to scheduling conflict</t>
  </si>
  <si>
    <t>Safety measures around the gas station, Sedonas car park and North Barry need to increase: A child was hit by a car outside this gas station last year. A crosswalk from bellows to Sedonas would help, speed bumps on N Barry and an additional crossing guard/police prescence</t>
  </si>
  <si>
    <t>Our family feels it's too far</t>
  </si>
  <si>
    <t>We need to prioritize pedestrian safety above everything else.  What happened on Mamaroneck Ave. was abhorrent.  Crosswalks aren't enough: we need stop lights by Daniel Warren; we need sidewalks fully on Lorena leading up to Bellows.  It's a downright shame it took a child and mother's death for the community to rally around our children's safety.</t>
  </si>
  <si>
    <t>No, my child would be driven/drive to/from school in a car</t>
  </si>
  <si>
    <t>Environmental benefits</t>
  </si>
  <si>
    <t>Our family feels it's too dangerous, We simply prefer to drive</t>
  </si>
  <si>
    <t>It highly depends on what “safe” means.  The current bike lanes on BPR are extremely dangerous</t>
  </si>
  <si>
    <t xml:space="preserve">When my kids were at Bellows and MS I would have much preferred them to bike however pedestrian traffic makes the use of the sidewalks difficult and the road is completely unsafe.  </t>
  </si>
  <si>
    <t>Health benfits, Environmental benefits, Convenience - easier than driving, Schedule - cannot drive children due to scheduling conflict</t>
  </si>
  <si>
    <t>My child prefers/enjoys walking or biking, Health benfits, Community benefits, Environmental benefits, Convenience - easier than driving, Schedule - cannot drive children due to scheduling conflict, Good Air/ Exercise before school day</t>
  </si>
  <si>
    <t>The surrounding streets in Rye do not have sidewalks to be able to access Boston Post Road</t>
  </si>
  <si>
    <t xml:space="preserve">There are two dangerous places that need action. First, there is no crosswalk over Boston Post Road between Harbor Island and Barry Ave. That is a long stretch, with a residential community and a HIGH SCHOOL on one side, and the Mamaroneck Diner and Dunkin donuts on the other. Pedestrians regularly scuttle back and forth across high speed traffic to get food and drink.
Second, we DESPERATELY need a cross walk outside Diamond Car Wash at the corner of Jefferson and Halstead. That is a very busy junction and commuters are also trying to get across it to get to the train. It is an accident waiting to happen. </t>
  </si>
  <si>
    <t>My child prefers/enjoys walking or biking, Environmental benefits, Convenience - easier than driving, Schedule - cannot drive children due to scheduling conflict</t>
  </si>
  <si>
    <t>My child prefers/enjoys walking or biking, Health benfits, Environmental benefits</t>
  </si>
  <si>
    <t>OMG, PLEASE put a bike lane on that stretch of Boston Post. The sidewalks are not level and not safe,. in places.</t>
  </si>
  <si>
    <t>My child prefers/enjoys walking or biking, Health benfits, Environmental benefits, Convenience - easier than driving</t>
  </si>
  <si>
    <t xml:space="preserve">Limiting parking on BPR from Harrison Ave to Hornidge during school hours might free up room to create a bike lane. The sidewalks are so crowded it makes it difficult for kids to safely ride their bikes. </t>
  </si>
  <si>
    <t>My child prefers/enjoys walking or biking, Convenience - easier than driving</t>
  </si>
  <si>
    <t>We need more crossing guards</t>
  </si>
  <si>
    <t>My child prefers/enjoys walking or biking, Convenience - easier than driving, Economic - don't have a car available, Schedule - cannot drive children due to scheduling conflict</t>
  </si>
  <si>
    <t xml:space="preserve">A bike path would be a great addition to our community.  Biking is only possible on the sidewalk now which is not idea, for many reasons.  </t>
  </si>
  <si>
    <t>Please add a fence between boston post road and a sidewalk. Please keep the crossing guard s</t>
  </si>
  <si>
    <t>We need a separator between road and side walk</t>
  </si>
  <si>
    <t>Community benefits, Schedule - cannot drive children due to scheduling conflict</t>
  </si>
  <si>
    <t xml:space="preserve">Please make it safer! Sidewalk should be wider and there should be divider between the road and sidewalk </t>
  </si>
  <si>
    <t>NA - My child already bikes to/from school regularly</t>
  </si>
  <si>
    <t>Please, please do a bike lane for a non-busing district with HIGH taxes!!!!</t>
  </si>
  <si>
    <t xml:space="preserve">would like flashing lights at the crosswalk outside of florence park and something on frank. there is a blind spot on that corner where kids walk to bellows from florence park </t>
  </si>
  <si>
    <t>My child has already been knocked off her bicycle on the way to school, by a car exiting a driveway.</t>
  </si>
  <si>
    <t xml:space="preserve">In addition to a safe bike path, it would be great to consider adding traffic lights and cameras.  For the village of Mamaroneck, a stop sign at the entrance of Florence Park on Florence Street is needed.  Cars do not always stop for pedestrians. </t>
  </si>
  <si>
    <t xml:space="preserve">People blatantly roll the stop signs. </t>
  </si>
  <si>
    <t>she can't because it's not safe!</t>
  </si>
  <si>
    <t>I am forced to take my 7th grader to school bc it's not safe for her to ride her bike.  This is NOT okay for a non-busing district.</t>
  </si>
  <si>
    <t xml:space="preserve">Big fan of a bike lane for these kids. It would be so much safer. </t>
  </si>
  <si>
    <t xml:space="preserve">The whole town has gotten very crowded due to construction and additional population and cars go fast! Hoping we can improve safety for the overall town, not just BPR. </t>
  </si>
  <si>
    <t xml:space="preserve">The intersection of Halstead and North Barry is very dangerous. We have almost been hit when crossing the road at least a dozen times. </t>
  </si>
  <si>
    <t xml:space="preserve">There are always so many kids walking out on their bikes that they start walking on the street. It’s so dangerous. </t>
  </si>
  <si>
    <t xml:space="preserve">Boston post road is very unsafe for our kids. </t>
  </si>
  <si>
    <t>Health benfits, Community benefits, Environmental benefits</t>
  </si>
  <si>
    <t>Survey was a great idea</t>
  </si>
  <si>
    <t>I am most concerned with the way the adults exceed the speed limits, do not follow school safety zones amd do not actually stop at stop signs and running red lights.</t>
  </si>
  <si>
    <t xml:space="preserve">If there was a crosswalk (with blinking lights) where crosswalks have the right of way WITH a cross guard </t>
  </si>
  <si>
    <t>It is essential that we have safe bike routes for children and all travelers - the roads are far too dangerous for how dense/walkable the village is. Especially with cars parked along road impacting sightlines for turns.</t>
  </si>
  <si>
    <t>Bikes with an adult</t>
  </si>
  <si>
    <t>Harrison Ave between Daniel Warren and the Post Road is not nearly as safe as it should be.  It features a narrow sidewalk immediately next to traffic. Children run down the sidewalk, while cars are often driving faster than they should be.  Even moving the parking spaces to the sidewalk side of the road would be an improvement.</t>
  </si>
  <si>
    <t>Cars drive too fast on Boston Post, sidewalks need improvement, kids bike on the sidewalk because of a lack of bike lane so pedestrians have to move out of the way so they can pass.</t>
  </si>
  <si>
    <t>Driven in carpool</t>
  </si>
  <si>
    <t>Card drive too fast on Boston Post, sidewalks need improvement, kids bike on sidewalk because there is no bike lane so pedestrians have to move to the side to let them pass.</t>
  </si>
  <si>
    <t>Health benfits, Community benefits, Environmental benefits, Convenience - easier than driving, Schedule - cannot drive children due to scheduling conflict</t>
  </si>
  <si>
    <t xml:space="preserve">My son biked most of the year to school. We live on Union Ave. He mostly biked on the sidewalks because it is unsafe to bike on the street. There are also multiple places he crosses streets without crossing guards. His sister is entering MS in the fall and I hesitate to let her bike bc she is smaller than he is with less bike experience. A bike lane would be an amazing addition to our community. </t>
  </si>
  <si>
    <t>My child prefers/enjoys walking or biking, Health benfits, Convenience - easier than driving, Schedule - cannot drive children due to scheduling conflict</t>
  </si>
  <si>
    <t>There should be a pedestrian crosswalk or traffic light at the school access road entrance, like there is on BPR by Rye HS.</t>
  </si>
  <si>
    <t xml:space="preserve">Please fill in the many very dangerous pot holes on the roads. Thanks so much! </t>
  </si>
  <si>
    <t>My child walks as it's difficult to bike with backpack. But many children do bike. On Post Rd, they ride on the sidewalk in competition with walkers. Having a bike path would be helpful.</t>
  </si>
  <si>
    <t xml:space="preserve">I live on Shadow Lane. In mornings people use Shadow as cut through to avoid BPR traffic. They speed 30+ mph. It is so dangerous and I worry every day someone will be hit since there are no sidewalks. I would love a speed bump on Taylors lane and a speed bump on Shadow Lane.  </t>
  </si>
  <si>
    <t>Community benefits</t>
  </si>
  <si>
    <t>I worry about the kids who walk from Stuart Ave towards the middle school. There is no sidewalk on the side of the apartments (across from CVS) and no safe place to cross until the parkway, which means they are walking a long stretch by a guard rail with no proper sidewalk.</t>
  </si>
  <si>
    <t xml:space="preserve">My son is starting 6th grade in the fall and I am very concerned about his walking or biking along the post road.  </t>
  </si>
  <si>
    <t>Driven in carpool by parents</t>
  </si>
  <si>
    <t>My son doesn't wake up early enough...</t>
  </si>
  <si>
    <t>What my child carrying to the school is way too heavy for bike/walking.</t>
  </si>
  <si>
    <t xml:space="preserve">Yes, cars making left hand turns into DW driveway during drop off and pick up. There is a sign there that says it’s not allowed yet it was done all during the 23/24 school year. Past years there was an adult there directing traffic and pedestrians but none this year. Someone is going to get hurt there if parents continue to make left hand turns into DW’s driveway.  </t>
  </si>
  <si>
    <t>My child prefers/enjoys walking or biking, Community benefits, Environmental benefits, Schedule - cannot drive children due to scheduling conflict</t>
  </si>
  <si>
    <t>A safe bike path is necessary as bikers currently have to share the sidewalk with pedestrians, The sidewalks are way too narrow and unsafe. The road is too busy and due to parking cars it is unsafe to bike on.</t>
  </si>
  <si>
    <t>Mornings drive, nice (non sports) days he will choose to walk, buy snack at CVS, be with friends</t>
  </si>
  <si>
    <t>I have been more concerned with bike/pedestrian interactions. The intersections get backed up with people/cars and the old sidewalks aren't easily navigated. A bike lane would cut car traffic by 10-15% in my opinion.</t>
  </si>
  <si>
    <t xml:space="preserve">We need a crossing Guard at the top of Carroll Ave on Boston Post Road. We also need more signage so car driving on Boston Post Road are made away of the schools. </t>
  </si>
  <si>
    <t xml:space="preserve">The crosswalks at traffic lights are unsafe </t>
  </si>
  <si>
    <t>If we feel it would be safe for her to bike we would be happier if she could walk/ bike to from school.</t>
  </si>
  <si>
    <t>Health benfits, Environmental benefits, Convenience - easier than driving</t>
  </si>
  <si>
    <t>Please make sure the separation between the bike lane and the cars is physical, i.e. not just paint that cars will happily cross</t>
  </si>
  <si>
    <t>Our family feels it's too dangerous, Our family feels it takes too long</t>
  </si>
  <si>
    <t xml:space="preserve">We live on Halstead Avenue and there aren’t many safe places for kids to ride their bicycles on Halstead or the streets between Halstead and BPR. Many of the side streets don’t even have sidewalks for the children to safely walk. </t>
  </si>
  <si>
    <t>My child prefers/enjoys walking or biking, Environmental benefits, Schedule - cannot drive children due to scheduling conflict</t>
  </si>
  <si>
    <t>We just have to cross Boston Post Road to the Greenhaven  side or the other way. The main safety issues are the crossing which is not manned even when kids have sports. Also people drive to fast on Greenhaven roads</t>
  </si>
  <si>
    <t xml:space="preserve">The traffic jam in the morning with kids and cars turning is problematic. The police does a great job but traffic management  could be better. Why not have a crossing with lights?
</t>
  </si>
  <si>
    <t xml:space="preserve">There needs to be more sidewalks and a bike lane. We live on Halstead Ave and down on our end of the street there are no sidewalks. There also aren’t sidewalks on the side streets. There needs to be safer places for the kids to walk </t>
  </si>
  <si>
    <t xml:space="preserve">It's so dangerous and the death of the little boy and his mother 2 weeks ago really highlighted how dangerous this town is for walkers. </t>
  </si>
  <si>
    <t>N/A - They already walk or bike, Carrying too many things sometimes - sax, lacrosse, computer etc</t>
  </si>
  <si>
    <t xml:space="preserve">Gas station on Taylor’s is very unsafe for all walkers. Assume a bike lane will be on other side of Post road and issue will still exist for all on Taylor’s lane/greenhaven side of street.
Restaurant 25 north has also become dangerous for drivers/walkers. They expanded with a tent but no new parking spaces added - with customers crossing the street and cars blocking one lane. 
</t>
  </si>
  <si>
    <t>The gas station on Taylor's and BPR as well as the Toyota dealership and the Bobcat rental make it a very unsafe environment.  While we have crossing guards, we need ticket-issuing police at all crossings to deter unsafe driving.</t>
  </si>
  <si>
    <t>Yes Frank Ave should only have parking in one side because it is not wide enough and creates blind spots for people walking since there is no sidewalks.  The Keeler Frank Ave 4 way stop should have diagonal lines throughout the whole intersection to warn of crossers and 4 way stop.  Similar to Pelham intersections near the schools</t>
  </si>
  <si>
    <t>Community benefits, Environmental benefits, Schedule - cannot drive children due to scheduling conflict</t>
  </si>
  <si>
    <t>Son avoids biking and begs rides when possible because of unpleasant route</t>
  </si>
  <si>
    <t>Both my teens have had incidents  where a car bumped them or they had to swerve and fall off bike to avoid being hit. This soured them on biking to school.</t>
  </si>
  <si>
    <t>At the intersection of Boston Post Road and Wagner, people regularly run the stop sign even when children are in the intersection.  I've been almost struck at least twice in the last year while walking to Daniel Warren.  
I've never seen similar issues at the intersection of Carroll and Boston Post Road, but it makes me nervous given the high traffic to Bellows and that cars going left onto Carroll need to make a difficult left turn and may not be able to stop if they do not see a biker.  There is also a pole that makes it difficult for people turning right onto Carroll from Boston Post Road to see if a child is waiting to cross.
I would love to see a safe biking route for children to get to the middle school and high school.  Ideally, it would have a physical barrier to ensure the kids are safe, but I don't know how that would be feasible given the limited space available on the roadway. But the way it is now is dangerous for pedestrians, because the bikers must be on the sidewalks and the sidewalks are not wide enough for both.</t>
  </si>
  <si>
    <t>The gas station and toyota dealership offer unnecessary risks.  The gas station, in particular, invites all sorts dangers including careless driving, taking up sidewalk space, clogging up taylor's lane.  I feel that there is a place for a gas station, however, without crosswalk and cars accesses the station on both BPR and Taylor's lane, it isn't a matter of IF a child gets hit by a car, but when.</t>
  </si>
  <si>
    <t>We would have felt more comfortable letting our child walk alone the last two years if there were a safer route from Florence to Bellows. This means she would have walked more often instead of being driven in a car.</t>
  </si>
  <si>
    <t xml:space="preserve">Where "Keeler Ave" meets "Harrison Ave" is a DEATH TRAP.  It is only a matter of time before someone is killed. </t>
  </si>
  <si>
    <t>Health benfits, Schedule - cannot drive children due to scheduling conflict</t>
  </si>
  <si>
    <t xml:space="preserve">A safe biking and walking option would be extremely welcome. It seems like something a community such as this should absolutely have. </t>
  </si>
  <si>
    <t xml:space="preserve">My child prefers/enjoys walking or biking, No bike lanes and does not want to bike on the sidewalk as most kids are forced to do.  It is chaotic on the sidewalk with so many bikers weaving between walkers.  </t>
  </si>
  <si>
    <t xml:space="preserve">A bike lane or path would be well utilized by students after school also.  We currently need to drive our kids to soccer practice at Harbor Islan and to Larchmont because there isn't a safe bike route.  The bike lanes would be very useful on weekends as there are bikers on BPR that currently need to ride in car lanes.  </t>
  </si>
  <si>
    <t xml:space="preserve">I would only want kids on a bike path if there’s barriers. I don’t trust other drivers. Sidewalk seems better depending on plan </t>
  </si>
  <si>
    <t>Convenience - easier than driving, Schedule - cannot drive children due to scheduling conflict</t>
  </si>
  <si>
    <t xml:space="preserve">1) Need sidewalk running complete length of Lorena; 2) need sidewalk running complete length of Halstead; 3) need ped activated crosswalk on Halstead btw N Barry &amp; Florence; 4) need ped actived crosswalk at N Barry &amp; Jefferson; 5) repaint crosswalk at Greenhaven &amp; BPR (it only half the road); 6) all main crosswalks should be BOLDER and more colorful; 7) addition of traffic cams at key intersections -- i.e. stop sign at Carroll &amp; Lorena gets run all the time; 8) consistent school zone 15mph speed limits 24/7 throughout village </t>
  </si>
  <si>
    <t>Speed limits should be adjusted in the town or speed bumps added on school routes</t>
  </si>
  <si>
    <t>Need more crossing guards</t>
  </si>
  <si>
    <t>Convenience - easier than driving, Economic - don't have a car available, Schedule - cannot drive children due to scheduling conflict</t>
  </si>
  <si>
    <t>Boston Post Road is notoriously narrow and dangerous. Adding a bike lane would be great, but there's currently barely space for two lanes for driving on the road. I'm curious how this would be solved.</t>
  </si>
  <si>
    <t>On Boston Post Road, during school transit hours, too many cars exceed the speed limit, and too many kids on bikes ignore / disregard traffic signals and posted signs. Inviting more bikes on the road significantly increases that peril and puts kids at risk. Kids should ride bikes as part of their regular exercise, but a very busy road where drivers go 40MPH and kids drive recklessly is not the time and place for it. Our district has parks and quiet residential streets for that. Meanwhile, more kids drive recklessly (without helmets) within the MS/HS complex. Given the numerous recent bike accidents in the district and the recent pedestrian fatality near MHS, this seems like a dangerous idea.</t>
  </si>
  <si>
    <t xml:space="preserve">Please encourage VOMPD speed enforcement on Harrison Ave and Keeler Ave. Please increase sidewalks or even bother to maintain (Mamaroneck Building Dept. please citation) dilapidated curbs and sidewalks. Add trees for shade infrastructure. </t>
  </si>
  <si>
    <t>Our family feels it's too far, Our family feels it takes too long</t>
  </si>
  <si>
    <t xml:space="preserve">For children approaching from West Street, there is no safe place to cross Harrison Ave (without a significant detour to the Daniel Warren cross walk which doubles the distance).  Can we have a cross walk / crossing guard at the end of west street?  It is not safe to cut through Osborne Ave bec there is no sidewalk and people drive through that area like it’s a race track. Separately if a cross over point can be established at the end of Ryewood farms / near miller Clark, kids in the west street area would have a more direct and safe route. Thank you for this survey, I have many concerns with getting to/from the middle school from our home. </t>
  </si>
  <si>
    <t>There are long stretches of Boston Post Road between Mamaroneck Ave and Hornidge Road without crosswalks. There should be more crosswalks for people to use as often kids try to run across with cars speeding by and not slowing down.</t>
  </si>
  <si>
    <t>There needs to be:  better signage, lights at crosswalks, more crosswalk signals. more police enforcement of speed limits and traffic laws, more crossing guards</t>
  </si>
  <si>
    <t xml:space="preserve">I think both Barlow Rd and Boston Post road are currently unsafe for bike riders, and Barlow Rd is unsafe for walkers. I would like to see stop signs on Barlow road to help with stopping cars to look for pedestrians and a crosswalk at Barlow rd/Johnson rd across BPR. </t>
  </si>
  <si>
    <t>My child is mostly driven, but does ride his bike to school often enough.</t>
  </si>
  <si>
    <t xml:space="preserve">A bike path sounds nice. However, the drivers on Boston Post Road exceed the speed limit to speeds of that on our highways. Therefore, I would not feel safe having my child bike on these paths unless the speed limit is strictly enforced by our local police department. </t>
  </si>
  <si>
    <t>Our family feels it's too far, Our family feels it's too dangerous, Our family feels it takes too long, Walk or bike to/from school should not be a combined question.  To break it down, my child is driven to school because it would take a 1/2 an hour to walk to school requiring him to get up earlier than necessary to get to school on time.  Kids don't get enough sleep as it is and since we have the ability to drive him to school, we do.  After school is not an issue so he does walk home on occasion.  I would never allow my child to bike to school.  I feel it is far too dangerous at drop off and pick up hours with all the cars on the road rushing to get to where they're going!</t>
  </si>
  <si>
    <t>No, but that doesn't mean there shouldn't be a safe bike path on BPR so kids who bike can get off the sidewalk which is a danger to pedestrians.</t>
  </si>
  <si>
    <t>There should be a 4-way pedestrian crossing signal at the intersection of N Barry and Halstead Ave in addition to the crossing guard.</t>
  </si>
  <si>
    <t>Health benfits, Community benefits, Schedule - cannot drive children due to scheduling conflict, Socialization</t>
  </si>
  <si>
    <t>Yes. The area from Mamaroneck Avenue through to the school/into Rye must eliminate street parking on both sides and add bike lanes in each side.  The antiquated lanes are too narrow for most modern cars, and BPR is often filled with groups of bicyclists making the lanes even more narrow. Even one cyclist makes the lanes too narrow and too dangerous.</t>
  </si>
  <si>
    <t>In 2022, my middle-schooler was walking home from Rye Neck Middle School on the sidewalk on Post Road with a friend when a student bicyclist knocked him down with his bicycle bicycle ran over him, leaving tire treads marks across his back between his shoulders. He did not know the bicyclist and in his shock, did not think to stop him from leaving without his name. Without a name, neither the police nor the school would investigate nor allow me to make a report. When I posted on the community’s FB page beseeching parents to inform their student bicyclists to ride on the road as is proper or to walk their bicycles on the sidewalk in areas where they cannot be ridden safely, many insisted it was not safe for their students to ride on the road and had to continue riding on the sidewalk. It is currently not safe for pedestrians to walk on the sidewalk where bicyclists can run them over. If we are going to create a bicycle lane, then we need to enforce bicyclists use them and prohibit them from using sidewalks, so that we can encourage more students to walk to/ from school again. We also need to not just make reports of fatalities, but non-fatalities and near-missed in order to have a more accurate picture of the safety conditions of our streets.</t>
  </si>
  <si>
    <t>There is no pedestrian sidewalk where my kid needs to walk, so he needs to walk on the street.  There needs to be a more clear indicated crossing, if the police guard is not there the cars speed through the crossing</t>
  </si>
  <si>
    <t>It is currently very unsafe. I do not understand why there is 2 lane of traffic. This road should be one line only with a full separated bike lane.</t>
  </si>
  <si>
    <t>The reason that I feel very safe in my reply to the question "How safe do you feel it is for your child to walk or bike to/from school on Boston Post Road?" is that there are crossing guards along the way. Following the horrific accident at Mamaroneck Avenue School I feel that crossing guards are essential for the safety of our children. Will they be increased during the time of this work to help deal with traffic?</t>
  </si>
  <si>
    <t>2.0 - 2.5 miles</t>
  </si>
  <si>
    <t>With a school district without busing, the streets and sidewalks are extremely busy with students walking and biking. It is currently not safe for anyone to walk/bike in Rye Neck BPR area</t>
  </si>
  <si>
    <t>My child prefers/enjoys walking or biking, Community benefits</t>
  </si>
  <si>
    <t>My child feels it is too cold to walk in the winter. In other times, she is too lazy to walk</t>
  </si>
  <si>
    <t>Health benfits, Environmental benefits</t>
  </si>
  <si>
    <t xml:space="preserve">People consistently go through red lights and drive very fast At the Junction by TDBank. It is so dangerous.
Also after the Police leave at the end of school,  Cars do not stop at the pedestrian crossing by the garage next to the middle school. There should be flashing lights at the very least, And assign that says Stopping is required.
I’m surprised that no one has been seriously hurt around there yet. Please do something to make the road safer before someone does get hurt. </t>
  </si>
  <si>
    <t>N/A - My child doesn't walk or bike to/from school, Schedule - cannot drive children due to scheduling conflict</t>
  </si>
  <si>
    <t xml:space="preserve">The stretch of Harrison Avenue between CVS parking lot and DW often feels unsafe. The sidewalk is very narrow and bike riders are forced to be in the road with very little space. </t>
  </si>
  <si>
    <t>The crossing on Halstead Avenue is also very unsafe (Halstead and Florence street)</t>
  </si>
  <si>
    <t xml:space="preserve">Halstead and Florence street crossing is not safe. Would like a stop sign at this corner </t>
  </si>
  <si>
    <t xml:space="preserve">A bike lane would be great since most kids that bike go on the sidewalks which makes it unsafe for the bikers and pedestrians </t>
  </si>
  <si>
    <t>I would like to see a cross walk across from Sophia street leading by to FEB</t>
  </si>
  <si>
    <t>Pls consider a cross walk between Sophia street and FEB</t>
  </si>
  <si>
    <t xml:space="preserve">My 81 year old mother tripped  and fell on the very bad sidewalks by Toyota dealerships last month, I had to take her to hospital. It was very upsetting experience. I also believe the sidewalk should not be shared with bikes. Having 2 lanes each direction including parking spaces, we can make room for bike lanes too. RN is a walking school district, let’s make sure it’s a safe option. Thanks for looking into this, town is not getting back to my concerns. </t>
  </si>
  <si>
    <t>BPR is too dangerous for bikers and biker and walker on the same small sidewalk is not convenient and too dangerous for both.</t>
  </si>
  <si>
    <t>Our family feels it's too dangerous, It doesn't fit into our daily schedule -- we need the car to do things before/after drop-off</t>
  </si>
  <si>
    <t xml:space="preserve">The sidewalks are uneven and my son has fallen off his bike due to this problem on BPR right near the middle school. </t>
  </si>
  <si>
    <t xml:space="preserve">Boston Post Road doesn't have sidewalks on both sides of the road in all parts of it. When one needs to cross from one side to the other where there isn't a sidewalk, not all of those sections have crossing guards. </t>
  </si>
  <si>
    <t>Health benfits, Community benefits, Environmental benefits, Convenience - easier than driving, Economic - don't have a car available, Schedule - cannot drive children due to scheduling conflict</t>
  </si>
  <si>
    <t>It is the irresponsible drivers i am worried about.</t>
  </si>
  <si>
    <t xml:space="preserve">The crosswalk on sterling and Boston post road is extremely dangerous on many levels 
The students don’t pay attention to the crosswalk and the road is not always wide enough for 2 lane 
People are easily agitated in the morning making it dangerous and impossible to make a left in to the BPR.  </t>
  </si>
  <si>
    <t xml:space="preserve">By this time my child will graduate. </t>
  </si>
  <si>
    <t xml:space="preserve">If my children were affected in 2026, I would be interested in a safe route for walking/biking. </t>
  </si>
  <si>
    <t>Our family feels it's too far, Our family feels it's too dangerous, Our family feels it takes too long, Insanely heavy backpack</t>
  </si>
  <si>
    <t>Cars are not as slow/careful of young pedestrian/bikers. Police radars that photo all speed offenders and send tickets would go a long way!</t>
  </si>
  <si>
    <t>It should be much more walkable than it is for such small geographical area.</t>
  </si>
  <si>
    <t>No</t>
  </si>
  <si>
    <t>Health benfits, Community benefits, Environmental benefits, Convenience - easier than driving, Economic - don't have a car available</t>
  </si>
  <si>
    <t xml:space="preserve">Even with a bike path the speed of the cars is way too fast for me to feel it’s safe for kids to bike on their own. I see near death experiences every day with kids biking on Boston post road and there aren’t even crossing guards everywhere along shore acres entrance or where the Toyota dealer is </t>
  </si>
  <si>
    <t xml:space="preserve">The car/bike/walking situation going up Harrison Ave from Rt 1 to Daniel Warren is incredibly dangerous.  This street should be one-way during school drop-off and pick-up times or something. </t>
  </si>
  <si>
    <t>Appropriate sidewalks that are wide enough and crossing guards/police at major/high traffic intersections.</t>
  </si>
  <si>
    <t>My child prefers/enjoys walking or biking, Health benfits, Community benefits</t>
  </si>
  <si>
    <t>Appropriate sidewalks, grossing guards at high traffic/major intersections, adhering to school zone speed limits along Boston Post Road.</t>
  </si>
  <si>
    <t xml:space="preserve">Back pack is too heavy to walk 1 mile when I can drive her </t>
  </si>
  <si>
    <t>The lack of sidewalks in some areas and some of the unsafe behaviors of drivers are concerning.</t>
  </si>
  <si>
    <t>The lack of sidewalks in some areas and the unsafe behaviors of some drivers are concerning.</t>
  </si>
  <si>
    <t>All the roads need to be safe.</t>
  </si>
  <si>
    <t>Cars drive very fast down N Barry and Halsted with no enforcement of police.  Very unsafe cross walks along N Barry.</t>
  </si>
  <si>
    <t>My child prefers/enjoys walking or biking, Health benfits, Schedule - cannot drive children due to scheduling conflict</t>
  </si>
  <si>
    <t>I strongly advocate for a safe bike path to school and more police around to watch for people running through stop signs (big problem in Shore Acres) and speeding.</t>
  </si>
  <si>
    <t xml:space="preserve">My child prefers/enjoys walking or biking, Health benfits, Environmental benefits, Convenience - easier than driving, Allows me to start working earlier </t>
  </si>
  <si>
    <t xml:space="preserve">Biking on the road here is always a little scary. A child got hit last year and an adult friend got hit locally a week ago. A bike line would provide added security and hopefully increase adult leisure riders. 
</t>
  </si>
  <si>
    <t>Add speed bumps around the schools</t>
  </si>
  <si>
    <t xml:space="preserve">The sidewalks on Harrison Ave are too narrow to accommodate all of the children from both DW and the MS/HS. Kids end up needing to be in the street and drivers drive very fast on this road. It's scary. </t>
  </si>
  <si>
    <t>Concerned about the parking on Boston Post Rd right outside school entrance in front of the motel. Very little visibility when exiting school!</t>
  </si>
  <si>
    <t>Please add bike lanes to BPR before another child is hit by a car. It's a very common bike route, and riding on the sidewalk is dangerous for walkers.</t>
  </si>
  <si>
    <t>He currently walks more than biking, but would bike more if there was a dedicated lane</t>
  </si>
  <si>
    <t xml:space="preserve">The sidewalk is already too narrow for the amount of people and bikes that use and share the area creating an unsafe pedestrian situation. Further, it is right next to the busiest thoroughfare in our town , adding to my concerns about safety. </t>
  </si>
  <si>
    <t>N/A - My child doesn't walk or bike to/from school, My child prefers/enjoys walking or biking</t>
  </si>
  <si>
    <t>We drive to school, they walk home. It’s often faster than waiting in the pick up line</t>
  </si>
  <si>
    <t>Florence street is a dangerous street. I actually believe it would be beneficial to make it a 1-way street. The crosswalk is not visible because it is after a twist in the road. And the sidewalks are narrow for walking/biking/scooting.</t>
  </si>
  <si>
    <t>Even with a bike lane I would feel Boston post is too unsafe given it is 2 lanes of traffic, big trucks and people go too fast</t>
  </si>
  <si>
    <t>traffic, way too many cars going to the school</t>
  </si>
  <si>
    <t>need more police to monitor traffic way too many cars around the schools</t>
  </si>
  <si>
    <t>The children should feel safe biking to/from school. BPR is a busy road. My son was instructed to bike on the sidewalk but that gets treacherous with other bikers and pedestrians. Also, the sidewalk is all broken up by the used car lot and the empty lot on BPR.</t>
  </si>
  <si>
    <t>Our family feels it's too dangerous, We haven't yet let him try biking to the middle school. He's biked to other schools, and know he will want to bike to the middle school. We are hopeful that the village and state will work to improve safety.</t>
  </si>
  <si>
    <t>My family would feel much more comfortable if the Post Road was safer for cyclists, particularly in Mamaroneck. We have had multiple accidents involving pedestrians and cyclists in the school district since my children started attending district schools.</t>
  </si>
  <si>
    <t xml:space="preserve">Please do what you can to keep
Our kids safe </t>
  </si>
  <si>
    <t>Our older son will be entering middle school in September, and will bike along the Post Road. We are very anxious about the lack of a bike lane, the close proximity of car traffic, and the narrowness of the sidewalks</t>
  </si>
  <si>
    <t>We live around the corner from FEB, so no change in behaviour until he enters 6th grade in three years - at that point a bike path would make a major positive difference.</t>
  </si>
  <si>
    <t xml:space="preserve">The greenhaven neighborhood needs a sidewalk and speed bumps on the main street (Barlow) </t>
  </si>
  <si>
    <t xml:space="preserve">My child prefers/enjoys walking or biking, Health benfits, Community benefits, Environmental benefits, Convenience - easier than driving, Schedule - cannot drive children due to scheduling conflict, With two working parents, having the kids get themselves to and from school is essential. </t>
  </si>
  <si>
    <t>Studies have shown that children who do n</t>
  </si>
  <si>
    <t xml:space="preserve">My child prefers/enjoys walking or biking, Health benfits, Community benefits, Environmental benefits, Convenience - easier than driving, Parents work and cannot drive everyday </t>
  </si>
  <si>
    <t xml:space="preserve">There are two crosswalks with no guards as you walk south on BPR towards bellows. Cars are not always willing to stop and turn in VERY fast off the main road. </t>
  </si>
  <si>
    <t xml:space="preserve">Vehicles constantly drive at full speed THROUGH stop signs without slowing down or stopping at all.  Cars speed down our streets 20-30 mph OVER the speed limit and the cops do NOTHING about it.  Sidewalks are choppy and bumpy and are not continuous.  </t>
  </si>
  <si>
    <t xml:space="preserve">Convenience - easier than driving, There’s no school bus available in our district </t>
  </si>
  <si>
    <t xml:space="preserve">We desperately need a sidewalk on Lorena Avenue. It is a main route for so many families on their walks to school and to/through Florence Park. Cars are constantly zipping through there and it is extremely unsafe. </t>
  </si>
  <si>
    <t xml:space="preserve">They would continue to bike but I would feel MUCH safer sending them on their bikes. This is a HUGE need in our community. </t>
  </si>
  <si>
    <t>This is a no brainer. The police came to the middle school and told the kids they should be biking on the road, not sidewalk. No parent would allow this, it is completely unsafe! Sidewalks are better but not ideal. It’s time we prioritize safe bike routes to school and this is an opportunity not to be missed. We can eliminate on-street parking and allow for proper bike lanes instead. It is time we prioritize the safety of our children over the convenience of drivers!</t>
  </si>
  <si>
    <t xml:space="preserve">They would keep biking but it would feel much more safe and be a more enjoyable, less frustrating experience. Biking on sidewalks are not ideal. </t>
  </si>
  <si>
    <t xml:space="preserve">Yes, it’s time to prioritize safety for bicycles over convenience of drivers! There is no need for on-street parking on Boston post between The Parkway and the middle school. This is an opportunity not to be missed. Our kids NEED safe bike lanes. Biking on the road is not safe and sidewalks are not wide enough for bikers and walkers. </t>
  </si>
  <si>
    <t xml:space="preserve">The bike path must be separated from the street, by car parking or plantings.  </t>
  </si>
  <si>
    <t>My child is transitioning to being more indépendant. We plan for him to bike/walk next year</t>
  </si>
  <si>
    <t xml:space="preserve">There needs to be a stop light opposite the middle/high school entrance for safe crossing when the police supervision is not there. </t>
  </si>
  <si>
    <t xml:space="preserve">The crossing guard at Boston Post and N. Barry is crucial and does a great job. </t>
  </si>
  <si>
    <t xml:space="preserve">The route from our house to school is safe, meaning there are enough side walks.   But my child says “she know anyone else walking”.  I guess that we could ask around, but have not bothered to coordinate.  If it was easier to identify other parents who would walk if a group was formed, might make more effort. </t>
  </si>
  <si>
    <t>Not enough sidewalks from house to school</t>
  </si>
  <si>
    <t xml:space="preserve">Bike lanes and sidewalks needed in this “walking town”  especially since their are  no buses for school </t>
  </si>
  <si>
    <t xml:space="preserve">Convenience - easier than driving, MUCH faster than walking and easier than driving </t>
  </si>
  <si>
    <t>I would feel he is MUCH safer knowing he could bike in a safe manner to school</t>
  </si>
  <si>
    <t xml:space="preserve">Rye Neck has the potential to be an (almost) fully walkable/bikable school district given our very small footprint.  The corridor along Boston Post Road must be prioritized to make it safer for bikers and pedestrians. The speed of traffic must be calmed and pathways for children must be "fortified" to make the route safer (ie: proper crosswalks, speed zones, signage) as well as a SAFE route for bike to bike that is not over broken sidewalks full of pedestrians. </t>
  </si>
  <si>
    <t>no</t>
  </si>
  <si>
    <t>Boston Post road is extremely dangerous for our children to be walking.</t>
  </si>
  <si>
    <t>N/A - My child doesn't walk or bike to/from school, Health benfits</t>
  </si>
  <si>
    <t xml:space="preserve">There is not enough visibility turning left off of Taylors lane to BPR due to parked cars. Parked cars need to be eliminated. Additionally there needs to be a crosswalk across Taylors lane parallel to BPR. Kids fly on their bikes across there without even stopping and with cars pulling onto BPR or Taylors and into the gas station, all at the same time often, it's an accident waiting to happen. I think BPR needs to become a single lane in each direction as there isn't enough space for 2 moving cars plus parked cars plus kids walking in one direction. I see people crossing over the yellow line into oncoming traffic all the time due to the narrowness of the space being crammed with 4 lanes. I fear that a crash will hit pedestrians on the sidewalk due to the poor traffic conditions. I have personally seen a kid hit - luckily ok- on his bike due to traffic in and out of the gas station. I also fear my 1st grader being run over by bikes on the sidewalk going into Shore Acres as they fly with headphones in and will not see or hear little kids walking. </t>
  </si>
  <si>
    <t xml:space="preserve">We would appreciate education about the safest way to bike on Boston post Road.  Is it okay for kids to be biking on the sidewalk? </t>
  </si>
  <si>
    <t xml:space="preserve">Older siblings definitely need a bike lane. We worry every day about BPR and my daughter is afraid to ride her bike because the street is too busy. So she walks- a long distance. </t>
  </si>
  <si>
    <t xml:space="preserve">She would bike instead of walk but does not feel safe in doing so. We will not allow her to ride in the narrow street and too many kids are on the sidewalks. </t>
  </si>
  <si>
    <t>We worry every day about BPR and my daughter is afraid to ride her bike because the street is too busy. So she walks- a long distance</t>
  </si>
  <si>
    <t xml:space="preserve">There aren't enough clear cut safely paved sidewalks to all the schools.  The speed limit between the start of FEB at Barry and the end of the entrance to RNMS and RNHS should be 20 miles per hour just like it is in front of mamaroneck high school, MAS, Chatsworth, DW etc.   People drive WAY to fast.  DOT needs to figure out how to curtail that in this little strip of BPR.  </t>
  </si>
  <si>
    <t>Children bike on sidewalk because not safe on road and so it can be unsafe with walkers and bikers on sidewalk together.  Also sidewalk is not well maintained  near car shop on BPR</t>
  </si>
  <si>
    <t xml:space="preserve">The crosswalk on Florence Avenue that many children cross when exiting Florence Park to cross over to Daniel Warren (vice versa) is extremely dangerous. There is no crossing guard and more often than not cars do not stop for pedestrians. Many times they are paying no attention - even with the pedestrian crossing signs this crosswalk is in need of a crossing guard. </t>
  </si>
  <si>
    <t>A safe bike path would be a welcome and reassuring addition to my child's commute.</t>
  </si>
  <si>
    <t>I prefer to drive my child for safety reasons because too many things happen these days.</t>
  </si>
  <si>
    <t>Our family feels it's too dangerous, It is dangerous to cross Halsted Ave and there are not many sidewalks. Also cars (often parents) speed too much</t>
  </si>
  <si>
    <t>This would help but other road improvements in the neighborhood also need to be made</t>
  </si>
  <si>
    <t>It is dangerous to cross Halsted Ave. There is only a crossing guard at Barry &amp; Halsted. A cross walk with a button to light up at Wagner &amp; Halsted would be goof. Also there are not many sidewalks in the area and with cars parked on the street it is difficult for young bikers when drivers try to pass. Also cars (often parents) speed too much in the neighborhood</t>
  </si>
  <si>
    <t>The curve in Boston Post Road where Keeler Avenue branches off is quite challenging for pedestrians and current cyclists who wish to remain on Boston Post Road and continue north as the sidewalk narrows in front of the Aldian Rental business and the 25 North Restaurant and there can be many trucks/cars parked in that vicinity with the construction vehicles and restaurant valet parking. A safe bike path along Boston Post Road would be amazing and cyclist safety will have to be prioritized and these businesses will have to change their practices of cars and trucks all in the street in front of their businesses all the time.</t>
  </si>
  <si>
    <t>Our family feels it's too dangerous, Our family feels it takes too long, Our family feels our child is too young</t>
  </si>
  <si>
    <t xml:space="preserve">As a DW parent, I’d feel safer having a crossing guard on Florence and Keeler, which is the busiest intersection of cars near school. </t>
  </si>
  <si>
    <t xml:space="preserve">In 2026 my eldest child will be entering the middle school and I would love to feel the environment is safe enough on Boston Post Road to allow her to ride her bike to school. currently my biggest concerns for her riding her bike to the middle school include (1) the speed of drivers speeding along the stretch between North Barrie Avenue and Harrison Avenue streetlights and (2) the narrowness of the sidewalk and the large number of cars and trucks that can be parked along and over the sidewalk outside of the Aldian Rental business and the 25 North Restaurant where Boston Post Road curves after Keeler Avenue branches off. </t>
  </si>
  <si>
    <t xml:space="preserve">Would like a path that cuts near the miller Clark animal hospital </t>
  </si>
  <si>
    <t xml:space="preserve">Would like consideration to build a passing to have children walk through over Harrison ave through the miller Clark animal hospital </t>
  </si>
  <si>
    <t>The intersection of the post road and Carroll is terrible. My son was almost hit by a driver turning onto Carroll. Additionally- though not off the post rd- Florence is a mess. Cars regularly speed despite so many kids walking and biking.</t>
  </si>
  <si>
    <t xml:space="preserve">Boston Post Road feels like it’s too busy of a street for me to feel comfortable biking with my children. </t>
  </si>
  <si>
    <t>Our family feels it's too far, Our family feels it's too dangerous</t>
  </si>
  <si>
    <t>My child prefers/enjoys walking or biking, Health benfits, Community benefits, Environmental benefits, Convenience - easier than driving, Economic - don't have a car available, Schedule - cannot drive children due to scheduling conflict</t>
  </si>
  <si>
    <t>More police for speeding parents and teen drivers not yielding to pedestrians- time drop-offs to alleviate congestion along BPR</t>
  </si>
  <si>
    <t xml:space="preserve">N/A - My child doesn't walk or bike to/from school, </t>
  </si>
  <si>
    <t xml:space="preserve">Please make the route to the schools safer! We can’t have another horrible accident! </t>
  </si>
  <si>
    <t>Our family feels it's too far, It doesn't fit into our daily schedule -- we need the car to do things before/after drop-off</t>
  </si>
  <si>
    <t>I have to drop off my daughter at preschool in Harrison after DW</t>
  </si>
  <si>
    <t>Once my child is older I want him to bike to school</t>
  </si>
  <si>
    <t>My child prefers/enjoys walking or biking, Economic - don't have a car available, Schedule - cannot drive children due to scheduling conflict</t>
  </si>
  <si>
    <t>To much vehicle traffic at the schools</t>
  </si>
  <si>
    <t>I'm retired PD Officer employed by Rye Neck school District the area of my concern is between Hornidge Rd and Keeler Ave. both sides of the Boston Post Rd. At dismissal at the High/MS there will be around 800 students leaving the campus at the same time, of which there will be 200 students riding bicycles among  the walking students. That condition is worse during bad weather. The walking and bicycles turn into vehicles picking up the students.</t>
  </si>
  <si>
    <t xml:space="preserve">Lorena Street is a huge thoroughfare for students going to/from Bellows and DW...the fact there is no sidewalk or bike lane is outrageous and extremely dangerous. Also, there needs to be a crossing guard at Wagner and Lorena and Carroll and Lorena </t>
  </si>
  <si>
    <t xml:space="preserve">There should be a way for kids on foot or on bike to cross Beaver Swamp Brook. This would take a lot of pressure off Rte 1. Work on additional safety measures on Rte 127 in the stretch beyond Daniel Warren so that kids can access the MS/HS campus from the north.  </t>
  </si>
  <si>
    <t>The stretch of Boston Post Road between the entrance to Rye Neck Middle School/High School and Oakland Beach Road is over 1.5 miles, yet there are ZERO crosswalks.  This is absurd and unsafe!  There should at least be a crosswalk at the point where the west side sidewalk ends at Bradford Avenue and only an east side sidewalk remains.</t>
  </si>
  <si>
    <t xml:space="preserve">Yes.  At the intersection of Boston Post Rd and Bradford Av there is no pedestrian crossing and no lights.  It is just after the road bend and is very dangerous for children to cross.  This intersection NEEDS a pedestrian crossing!! </t>
  </si>
  <si>
    <t xml:space="preserve">The neighborhoods need to get used to, and respect, people walking or biking - in general, not just school hours. Increased police presence by crossings to make sure walkers are yielded for (and ticketing for abusers) is necessary. It’s the law to let people walk over, but rarely respected. </t>
  </si>
  <si>
    <t>Neighborhoods and volume are increasing in density. Overdevelopment needs to be addressed</t>
  </si>
  <si>
    <t>Schedule - cannot drive children due to scheduling conflict, Working parents who leave for work before school starts</t>
  </si>
  <si>
    <t xml:space="preserve">Without a bike lane, bikes and walkers share the small sidewalk on BPR. It’s not a good situation. </t>
  </si>
  <si>
    <t>We need school bus!</t>
  </si>
  <si>
    <t>They do not want to</t>
  </si>
  <si>
    <t>I don’t know</t>
  </si>
  <si>
    <t xml:space="preserve">I STRONGLY support the creation of a bike path on BPR, and would advocate heavily that it be a dedicated bike path and not just a widened shoulder with lane markings. </t>
  </si>
  <si>
    <t>There are no sidewalks from our house to the school and no lighting.</t>
  </si>
  <si>
    <t>I would like for their to be clear walkways at all street crossings on BPR and a crossing guard where BPR meets FE Bellows on Carrol.</t>
  </si>
  <si>
    <t>In 2026, the NYSDOT will be repaving Boston Post Road. If a safe bike path was created on Boston Post Road as part of this NYSDOT project, would this increase your child’s likelihood of biking to/from school? (remapped)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</si>
</sst>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5" x14ac:knownFonts="1">
    <font>
      <sz val="10"/>
      <color rgb="FF000000"/>
      <name val="Arial"/>
      <scheme val="minor"/>
    </font>
    <font>
      <sz val="10"/>
      <color theme="1"/>
      <name val="Arial"/>
      <scheme val="minor"/>
    </font>
    <font>
      <b/>
      <sz val="10"/>
      <color theme="1"/>
      <name val="Arial"/>
      <scheme val="minor"/>
    </font>
    <font>
      <b/>
      <sz val="10"/>
      <color theme="1"/>
      <name val="Arial"/>
      <family val="2"/>
      <scheme val="minor"/>
    </font>
    <font>
      <b/>
      <sz val="10"/>
      <color rgb="FF000000"/>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vertical="top" wrapText="1"/>
    </xf>
    <xf numFmtId="0" fontId="0" fillId="0" borderId="0" xfId="0" applyAlignment="1">
      <alignment vertical="top" wrapText="1"/>
    </xf>
    <xf numFmtId="164" fontId="1" fillId="0" borderId="0" xfId="0" applyNumberFormat="1"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W391"/>
  <sheetViews>
    <sheetView tabSelected="1" workbookViewId="0">
      <pane ySplit="1" topLeftCell="A272" activePane="bottomLeft" state="frozen"/>
      <selection pane="bottomLeft" activeCell="R1" sqref="R1:R1048576"/>
    </sheetView>
  </sheetViews>
  <sheetFormatPr defaultColWidth="12.6328125" defaultRowHeight="15.75" customHeight="1" x14ac:dyDescent="0.25"/>
  <cols>
    <col min="1" max="15" width="18.90625" style="2" customWidth="1"/>
    <col min="16" max="16" width="18.90625" style="2" hidden="1" customWidth="1"/>
    <col min="17" max="18" width="18.90625" style="2" customWidth="1"/>
    <col min="19" max="21" width="18.90625" style="2" hidden="1" customWidth="1"/>
    <col min="22" max="23" width="18.90625" style="2" customWidth="1"/>
    <col min="24" max="16384" width="12.6328125" style="2"/>
  </cols>
  <sheetData>
    <row r="1" spans="1:21" s="6" customFormat="1" ht="157.5" customHeight="1" x14ac:dyDescent="0.25">
      <c r="A1" s="5" t="s">
        <v>0</v>
      </c>
      <c r="B1" s="5" t="s">
        <v>1</v>
      </c>
      <c r="C1" s="5" t="s">
        <v>2</v>
      </c>
      <c r="D1" s="5" t="s">
        <v>3</v>
      </c>
      <c r="E1" s="5" t="s">
        <v>4</v>
      </c>
      <c r="F1" s="5" t="s">
        <v>5</v>
      </c>
      <c r="G1" s="5" t="s">
        <v>6</v>
      </c>
      <c r="H1" s="5" t="s">
        <v>7</v>
      </c>
      <c r="I1" s="5" t="s">
        <v>6</v>
      </c>
      <c r="J1" s="5" t="s">
        <v>5</v>
      </c>
      <c r="K1" s="5" t="s">
        <v>8</v>
      </c>
      <c r="L1" s="5" t="s">
        <v>9</v>
      </c>
      <c r="M1" s="5" t="s">
        <v>10</v>
      </c>
      <c r="N1" s="5" t="s">
        <v>11</v>
      </c>
      <c r="O1" s="5" t="s">
        <v>12</v>
      </c>
      <c r="P1" s="5" t="s">
        <v>420</v>
      </c>
      <c r="Q1" s="5" t="s">
        <v>13</v>
      </c>
      <c r="R1" s="5"/>
    </row>
    <row r="2" spans="1:21" ht="15.75" customHeight="1" x14ac:dyDescent="0.25">
      <c r="A2" s="3">
        <v>45476.502522430557</v>
      </c>
      <c r="B2" s="1" t="s">
        <v>14</v>
      </c>
      <c r="E2" s="1" t="s">
        <v>15</v>
      </c>
      <c r="F2" s="1" t="s">
        <v>16</v>
      </c>
      <c r="K2" s="1" t="s">
        <v>17</v>
      </c>
      <c r="L2" s="1" t="s">
        <v>18</v>
      </c>
      <c r="M2" s="1" t="s">
        <v>19</v>
      </c>
      <c r="N2" s="1" t="s">
        <v>20</v>
      </c>
      <c r="O2" s="1" t="s">
        <v>21</v>
      </c>
      <c r="P2" s="1" t="str">
        <f ca="1">VLOOKUP(O2,$T$5:$U$36,2,FALSE)</f>
        <v>No, my child would walk to school</v>
      </c>
    </row>
    <row r="3" spans="1:21" ht="15.75" customHeight="1" x14ac:dyDescent="0.25">
      <c r="A3" s="3">
        <v>45476.502896122685</v>
      </c>
      <c r="B3" s="1" t="s">
        <v>14</v>
      </c>
      <c r="E3" s="1" t="s">
        <v>22</v>
      </c>
      <c r="F3" s="1" t="s">
        <v>23</v>
      </c>
      <c r="K3" s="1" t="s">
        <v>17</v>
      </c>
      <c r="L3" s="1" t="s">
        <v>18</v>
      </c>
      <c r="M3" s="1" t="s">
        <v>24</v>
      </c>
      <c r="N3" s="1" t="s">
        <v>25</v>
      </c>
      <c r="O3" s="1" t="s">
        <v>26</v>
      </c>
      <c r="P3" s="1" t="str">
        <f ca="1">VLOOKUP(O3,$T$5:$U$36,2,FALSE)</f>
        <v>Yes, my child would bike to school more if there was a safe route on Boston Post Road</v>
      </c>
      <c r="Q3" s="1" t="s">
        <v>27</v>
      </c>
      <c r="R3" s="1"/>
    </row>
    <row r="4" spans="1:21" ht="100" x14ac:dyDescent="0.25">
      <c r="A4" s="3">
        <v>45476.503035057875</v>
      </c>
      <c r="B4" s="1" t="s">
        <v>28</v>
      </c>
      <c r="G4" s="1" t="s">
        <v>29</v>
      </c>
      <c r="H4" s="1" t="s">
        <v>30</v>
      </c>
      <c r="K4" s="1" t="s">
        <v>17</v>
      </c>
      <c r="L4" s="1" t="s">
        <v>18</v>
      </c>
      <c r="M4" s="1" t="s">
        <v>31</v>
      </c>
      <c r="N4" s="1" t="s">
        <v>25</v>
      </c>
      <c r="O4" s="1" t="s">
        <v>32</v>
      </c>
      <c r="P4" s="1" t="str">
        <f ca="1">VLOOKUP(O4,$T$5:$U$36,2,FALSE)</f>
        <v>NA - My child already bikes to school regularly</v>
      </c>
      <c r="R4" s="1"/>
      <c r="T4" s="4" t="s">
        <v>33</v>
      </c>
    </row>
    <row r="5" spans="1:21" ht="15.75" customHeight="1" x14ac:dyDescent="0.25">
      <c r="A5" s="3">
        <v>45476.503360706018</v>
      </c>
      <c r="B5" s="1" t="s">
        <v>28</v>
      </c>
      <c r="G5" s="1" t="s">
        <v>29</v>
      </c>
      <c r="H5" s="1" t="s">
        <v>30</v>
      </c>
      <c r="K5" s="1" t="s">
        <v>34</v>
      </c>
      <c r="L5" s="1" t="s">
        <v>35</v>
      </c>
      <c r="M5" s="1" t="s">
        <v>36</v>
      </c>
      <c r="O5" s="1" t="s">
        <v>26</v>
      </c>
      <c r="P5" s="1" t="str">
        <f ca="1">VLOOKUP(O5,$T$5:$U$36,2,FALSE)</f>
        <v>Yes, my child would bike to school more if there was a safe route on Boston Post Road</v>
      </c>
      <c r="Q5" s="1" t="s">
        <v>37</v>
      </c>
      <c r="R5" s="1"/>
      <c r="S5" s="1">
        <f t="shared" ref="S5:S36" ca="1" si="0">COUNTIF($O$2:$O$391,T5)</f>
        <v>10</v>
      </c>
      <c r="T5" s="1" t="str">
        <f ca="1">IFERROR(__xludf.DUMMYFUNCTION("unique(O2:O391)"),"No, my child would walk to school")</f>
        <v>No, my child would walk to school</v>
      </c>
      <c r="U5" s="1" t="str">
        <f t="shared" ref="U5:U6" ca="1" si="1">T5</f>
        <v>No, my child would walk to school</v>
      </c>
    </row>
    <row r="6" spans="1:21" ht="15.75" customHeight="1" x14ac:dyDescent="0.25">
      <c r="A6" s="3">
        <v>45476.503631550921</v>
      </c>
      <c r="B6" s="1" t="s">
        <v>38</v>
      </c>
      <c r="I6" s="1" t="s">
        <v>39</v>
      </c>
      <c r="J6" s="1" t="s">
        <v>40</v>
      </c>
      <c r="K6" s="1" t="s">
        <v>41</v>
      </c>
      <c r="L6" s="1" t="s">
        <v>42</v>
      </c>
      <c r="M6" s="1" t="s">
        <v>43</v>
      </c>
      <c r="N6" s="1" t="s">
        <v>44</v>
      </c>
      <c r="P6" s="1" t="e">
        <f ca="1">VLOOKUP(O6,$T$5:$U$36,2,FALSE)</f>
        <v>#N/A</v>
      </c>
      <c r="Q6" s="1" t="s">
        <v>45</v>
      </c>
      <c r="S6" s="1">
        <f t="shared" ca="1" si="0"/>
        <v>51</v>
      </c>
      <c r="T6" s="1" t="str">
        <f ca="1">IFERROR(__xludf.DUMMYFUNCTION("""COMPUTED_VALUE"""),"Yes, my child would bike to school more if there was a safe route on Boston Post Road")</f>
        <v>Yes, my child would bike to school more if there was a safe route on Boston Post Road</v>
      </c>
      <c r="U6" s="1" t="str">
        <f t="shared" ca="1" si="1"/>
        <v>Yes, my child would bike to school more if there was a safe route on Boston Post Road</v>
      </c>
    </row>
    <row r="7" spans="1:21" ht="15.75" customHeight="1" x14ac:dyDescent="0.25">
      <c r="A7" s="3">
        <v>45476.503920972224</v>
      </c>
      <c r="B7" s="1" t="s">
        <v>46</v>
      </c>
      <c r="C7" s="1" t="s">
        <v>47</v>
      </c>
      <c r="D7" s="1" t="s">
        <v>48</v>
      </c>
      <c r="K7" s="1" t="s">
        <v>49</v>
      </c>
      <c r="L7" s="1" t="s">
        <v>50</v>
      </c>
      <c r="M7" s="1" t="s">
        <v>51</v>
      </c>
      <c r="N7" s="1" t="s">
        <v>25</v>
      </c>
      <c r="O7" s="1" t="s">
        <v>26</v>
      </c>
      <c r="P7" s="1" t="str">
        <f ca="1">VLOOKUP(O7,$T$5:$U$36,2,FALSE)</f>
        <v>Yes, my child would bike to school more if there was a safe route on Boston Post Road</v>
      </c>
      <c r="Q7" s="1" t="s">
        <v>52</v>
      </c>
      <c r="R7" s="1"/>
      <c r="S7" s="1">
        <f t="shared" ca="1" si="0"/>
        <v>4</v>
      </c>
      <c r="T7" s="1" t="str">
        <f ca="1">IFERROR(__xludf.DUMMYFUNCTION("""COMPUTED_VALUE"""),"NA - My child already bikes to school regularly")</f>
        <v>NA - My child already bikes to school regularly</v>
      </c>
      <c r="U7" s="1" t="s">
        <v>32</v>
      </c>
    </row>
    <row r="8" spans="1:21" ht="15.75" customHeight="1" x14ac:dyDescent="0.25">
      <c r="A8" s="3">
        <v>45476.504134513889</v>
      </c>
      <c r="B8" s="1" t="s">
        <v>14</v>
      </c>
      <c r="E8" s="1" t="s">
        <v>53</v>
      </c>
      <c r="F8" s="1" t="s">
        <v>30</v>
      </c>
      <c r="K8" s="1" t="s">
        <v>49</v>
      </c>
      <c r="L8" s="1" t="s">
        <v>50</v>
      </c>
      <c r="M8" s="1" t="s">
        <v>31</v>
      </c>
      <c r="O8" s="1" t="s">
        <v>26</v>
      </c>
      <c r="P8" s="1" t="str">
        <f ca="1">VLOOKUP(O8,$T$5:$U$36,2,FALSE)</f>
        <v>Yes, my child would bike to school more if there was a safe route on Boston Post Road</v>
      </c>
      <c r="Q8" s="1" t="s">
        <v>54</v>
      </c>
      <c r="R8" s="1"/>
      <c r="S8" s="1">
        <f t="shared" si="0"/>
        <v>0</v>
      </c>
      <c r="T8" s="1"/>
      <c r="U8" s="1" t="s">
        <v>55</v>
      </c>
    </row>
    <row r="9" spans="1:21" ht="15.75" customHeight="1" x14ac:dyDescent="0.25">
      <c r="A9" s="3">
        <v>45476.504233703701</v>
      </c>
      <c r="B9" s="1" t="s">
        <v>28</v>
      </c>
      <c r="G9" s="1" t="s">
        <v>56</v>
      </c>
      <c r="H9" s="1" t="s">
        <v>30</v>
      </c>
      <c r="K9" s="1" t="s">
        <v>49</v>
      </c>
      <c r="L9" s="1" t="s">
        <v>42</v>
      </c>
      <c r="M9" s="1" t="s">
        <v>57</v>
      </c>
      <c r="N9" s="1" t="s">
        <v>25</v>
      </c>
      <c r="O9" s="1" t="s">
        <v>32</v>
      </c>
      <c r="P9" s="1" t="str">
        <f ca="1">VLOOKUP(O9,$T$5:$U$36,2,FALSE)</f>
        <v>NA - My child already bikes to school regularly</v>
      </c>
      <c r="Q9" s="1" t="s">
        <v>58</v>
      </c>
      <c r="R9" s="1"/>
      <c r="S9" s="1">
        <f t="shared" ca="1" si="0"/>
        <v>1</v>
      </c>
      <c r="T9" s="1" t="str">
        <f ca="1">IFERROR(__xludf.DUMMYFUNCTION("""COMPUTED_VALUE"""),"N/A- we don’t go on BPR")</f>
        <v>N/A- we don’t go on BPR</v>
      </c>
      <c r="U9" s="1" t="s">
        <v>55</v>
      </c>
    </row>
    <row r="10" spans="1:21" ht="15.75" customHeight="1" x14ac:dyDescent="0.25">
      <c r="A10" s="3">
        <v>45476.504435381939</v>
      </c>
      <c r="B10" s="1" t="s">
        <v>14</v>
      </c>
      <c r="E10" s="1" t="s">
        <v>53</v>
      </c>
      <c r="F10" s="1" t="s">
        <v>30</v>
      </c>
      <c r="K10" s="1" t="s">
        <v>49</v>
      </c>
      <c r="L10" s="1" t="s">
        <v>50</v>
      </c>
      <c r="M10" s="1" t="s">
        <v>59</v>
      </c>
      <c r="N10" s="1" t="s">
        <v>60</v>
      </c>
      <c r="O10" s="1" t="s">
        <v>26</v>
      </c>
      <c r="P10" s="1" t="str">
        <f ca="1">VLOOKUP(O10,$T$5:$U$36,2,FALSE)</f>
        <v>Yes, my child would bike to school more if there was a safe route on Boston Post Road</v>
      </c>
      <c r="Q10" s="1" t="s">
        <v>61</v>
      </c>
      <c r="R10" s="1"/>
      <c r="S10" s="1">
        <f t="shared" ca="1" si="0"/>
        <v>1</v>
      </c>
      <c r="T10" s="1" t="str">
        <f ca="1">IFERROR(__xludf.DUMMYFUNCTION("""COMPUTED_VALUE"""),"We don’t need to go in BPR at this time")</f>
        <v>We don’t need to go in BPR at this time</v>
      </c>
      <c r="U10" s="1" t="s">
        <v>55</v>
      </c>
    </row>
    <row r="11" spans="1:21" ht="15.75" customHeight="1" x14ac:dyDescent="0.25">
      <c r="A11" s="3">
        <v>45476.504586249997</v>
      </c>
      <c r="B11" s="1" t="s">
        <v>14</v>
      </c>
      <c r="E11" s="1" t="s">
        <v>22</v>
      </c>
      <c r="F11" s="1" t="s">
        <v>30</v>
      </c>
      <c r="K11" s="1" t="s">
        <v>49</v>
      </c>
      <c r="L11" s="1" t="s">
        <v>18</v>
      </c>
      <c r="M11" s="1" t="s">
        <v>62</v>
      </c>
      <c r="O11" s="1" t="s">
        <v>26</v>
      </c>
      <c r="P11" s="1" t="str">
        <f ca="1">VLOOKUP(O11,$T$5:$U$36,2,FALSE)</f>
        <v>Yes, my child would bike to school more if there was a safe route on Boston Post Road</v>
      </c>
      <c r="Q11" s="1" t="s">
        <v>63</v>
      </c>
      <c r="R11" s="1"/>
      <c r="S11" s="1">
        <f t="shared" ca="1" si="0"/>
        <v>4</v>
      </c>
      <c r="T11" s="1" t="str">
        <f ca="1">IFERROR(__xludf.DUMMYFUNCTION("""COMPUTED_VALUE"""),"No, my child would be driven/drive to school in a car")</f>
        <v>No, my child would be driven/drive to school in a car</v>
      </c>
      <c r="U11" s="1" t="s">
        <v>64</v>
      </c>
    </row>
    <row r="12" spans="1:21" ht="15.75" customHeight="1" x14ac:dyDescent="0.25">
      <c r="A12" s="3">
        <v>45476.50472167824</v>
      </c>
      <c r="B12" s="1" t="s">
        <v>14</v>
      </c>
      <c r="E12" s="1" t="s">
        <v>53</v>
      </c>
      <c r="F12" s="1" t="s">
        <v>30</v>
      </c>
      <c r="K12" s="1" t="s">
        <v>17</v>
      </c>
      <c r="L12" s="1" t="s">
        <v>65</v>
      </c>
      <c r="M12" s="1" t="s">
        <v>66</v>
      </c>
      <c r="N12" s="1" t="s">
        <v>60</v>
      </c>
      <c r="O12" s="1" t="s">
        <v>21</v>
      </c>
      <c r="P12" s="1" t="str">
        <f ca="1">VLOOKUP(O12,$T$5:$U$36,2,FALSE)</f>
        <v>No, my child would walk to school</v>
      </c>
      <c r="R12" s="1"/>
      <c r="S12" s="1">
        <f t="shared" ca="1" si="0"/>
        <v>1</v>
      </c>
      <c r="T12" s="1" t="str">
        <f ca="1">IFERROR(__xludf.DUMMYFUNCTION("""COMPUTED_VALUE"""),"the kids are told to ride on the sidewalk which I feel is safer than a bike path in the street esp on Post Road where there are too many cars and people drive too fast")</f>
        <v>the kids are told to ride on the sidewalk which I feel is safer than a bike path in the street esp on Post Road where there are too many cars and people drive too fast</v>
      </c>
      <c r="U12" s="1" t="s">
        <v>55</v>
      </c>
    </row>
    <row r="13" spans="1:21" ht="15.75" customHeight="1" x14ac:dyDescent="0.25">
      <c r="A13" s="3">
        <v>45476.504925648143</v>
      </c>
      <c r="B13" s="1" t="s">
        <v>38</v>
      </c>
      <c r="I13" s="1" t="s">
        <v>67</v>
      </c>
      <c r="J13" s="1" t="s">
        <v>68</v>
      </c>
      <c r="K13" s="1" t="s">
        <v>34</v>
      </c>
      <c r="L13" s="1" t="s">
        <v>18</v>
      </c>
      <c r="M13" s="1" t="s">
        <v>69</v>
      </c>
      <c r="O13" s="1" t="s">
        <v>26</v>
      </c>
      <c r="P13" s="1" t="str">
        <f ca="1">VLOOKUP(O13,$T$5:$U$36,2,FALSE)</f>
        <v>Yes, my child would bike to school more if there was a safe route on Boston Post Road</v>
      </c>
      <c r="S13" s="1">
        <f t="shared" ca="1" si="0"/>
        <v>1</v>
      </c>
      <c r="T13" s="1" t="str">
        <f ca="1">IFERROR(__xludf.DUMMYFUNCTION("""COMPUTED_VALUE"""),"Maybe")</f>
        <v>Maybe</v>
      </c>
      <c r="U13" s="1" t="s">
        <v>55</v>
      </c>
    </row>
    <row r="14" spans="1:21" ht="15.75" customHeight="1" x14ac:dyDescent="0.25">
      <c r="A14" s="3">
        <v>45476.504994687501</v>
      </c>
      <c r="B14" s="1" t="s">
        <v>46</v>
      </c>
      <c r="C14" s="1" t="s">
        <v>47</v>
      </c>
      <c r="D14" s="1" t="s">
        <v>48</v>
      </c>
      <c r="K14" s="1" t="s">
        <v>17</v>
      </c>
      <c r="L14" s="1" t="s">
        <v>50</v>
      </c>
      <c r="M14" s="1" t="s">
        <v>31</v>
      </c>
      <c r="O14" s="1" t="s">
        <v>26</v>
      </c>
      <c r="P14" s="1" t="str">
        <f ca="1">VLOOKUP(O14,$T$5:$U$36,2,FALSE)</f>
        <v>Yes, my child would bike to school more if there was a safe route on Boston Post Road</v>
      </c>
      <c r="R14" s="1"/>
      <c r="S14" s="1">
        <f t="shared" ca="1" si="0"/>
        <v>1</v>
      </c>
      <c r="T14" s="1" t="str">
        <f ca="1">IFERROR(__xludf.DUMMYFUNCTION("""COMPUTED_VALUE"""),"bad idea, see below ")</f>
        <v xml:space="preserve">bad idea, see below </v>
      </c>
      <c r="U14" s="1" t="s">
        <v>55</v>
      </c>
    </row>
    <row r="15" spans="1:21" ht="15.75" customHeight="1" x14ac:dyDescent="0.25">
      <c r="A15" s="3">
        <v>45476.505086909718</v>
      </c>
      <c r="B15" s="1" t="s">
        <v>14</v>
      </c>
      <c r="E15" s="1" t="s">
        <v>22</v>
      </c>
      <c r="F15" s="1" t="s">
        <v>30</v>
      </c>
      <c r="K15" s="1" t="s">
        <v>49</v>
      </c>
      <c r="L15" s="1" t="s">
        <v>35</v>
      </c>
      <c r="M15" s="1" t="s">
        <v>59</v>
      </c>
      <c r="N15" s="1" t="s">
        <v>70</v>
      </c>
      <c r="O15" s="1" t="s">
        <v>26</v>
      </c>
      <c r="P15" s="1" t="str">
        <f ca="1">VLOOKUP(O15,$T$5:$U$36,2,FALSE)</f>
        <v>Yes, my child would bike to school more if there was a safe route on Boston Post Road</v>
      </c>
      <c r="Q15" s="1" t="s">
        <v>71</v>
      </c>
      <c r="R15" s="1"/>
      <c r="S15" s="1">
        <f t="shared" ca="1" si="0"/>
        <v>1</v>
      </c>
      <c r="T15" s="1" t="str">
        <f ca="1">IFERROR(__xludf.DUMMYFUNCTION("""COMPUTED_VALUE"""),"If the bike path had a barrier between it and car traffic ")</f>
        <v xml:space="preserve">If the bike path had a barrier between it and car traffic </v>
      </c>
      <c r="U15" s="1" t="s">
        <v>55</v>
      </c>
    </row>
    <row r="16" spans="1:21" ht="15.75" customHeight="1" x14ac:dyDescent="0.25">
      <c r="A16" s="3">
        <v>45476.505128321762</v>
      </c>
      <c r="B16" s="1" t="s">
        <v>46</v>
      </c>
      <c r="C16" s="1" t="s">
        <v>47</v>
      </c>
      <c r="D16" s="1" t="s">
        <v>48</v>
      </c>
      <c r="K16" s="1" t="s">
        <v>49</v>
      </c>
      <c r="L16" s="1" t="s">
        <v>18</v>
      </c>
      <c r="M16" s="1" t="s">
        <v>31</v>
      </c>
      <c r="N16" s="1" t="s">
        <v>25</v>
      </c>
      <c r="O16" s="1" t="s">
        <v>72</v>
      </c>
      <c r="P16" s="1" t="str">
        <f ca="1">VLOOKUP(O16,$T$5:$U$36,2,FALSE)</f>
        <v>Other</v>
      </c>
      <c r="Q16" s="1" t="s">
        <v>73</v>
      </c>
      <c r="R16" s="1"/>
      <c r="S16" s="1">
        <f t="shared" ca="1" si="0"/>
        <v>1</v>
      </c>
      <c r="T16" s="1" t="str">
        <f ca="1">IFERROR(__xludf.DUMMYFUNCTION("""COMPUTED_VALUE"""),"THERE NEED TO BE BUSES IN THIS DISTRICT. ENTIRELY UNSAFE TO WALK. ROADS DO NOT HAVE SIDEWALKS AND THERE ARE BARELY ANY CROSSING GUARDS OR SAFETY MEASURES TO ENSURE SAFE BIKING OR WALKING.")</f>
        <v>THERE NEED TO BE BUSES IN THIS DISTRICT. ENTIRELY UNSAFE TO WALK. ROADS DO NOT HAVE SIDEWALKS AND THERE ARE BARELY ANY CROSSING GUARDS OR SAFETY MEASURES TO ENSURE SAFE BIKING OR WALKING.</v>
      </c>
      <c r="U16" s="1" t="s">
        <v>55</v>
      </c>
    </row>
    <row r="17" spans="1:21" ht="15.75" customHeight="1" x14ac:dyDescent="0.25">
      <c r="A17" s="3">
        <v>45476.505217094906</v>
      </c>
      <c r="B17" s="1" t="s">
        <v>28</v>
      </c>
      <c r="G17" s="1" t="s">
        <v>56</v>
      </c>
      <c r="H17" s="1" t="s">
        <v>23</v>
      </c>
      <c r="K17" s="1" t="s">
        <v>49</v>
      </c>
      <c r="L17" s="1" t="s">
        <v>65</v>
      </c>
      <c r="M17" s="1" t="s">
        <v>74</v>
      </c>
      <c r="N17" s="1" t="s">
        <v>25</v>
      </c>
      <c r="O17" s="1" t="s">
        <v>32</v>
      </c>
      <c r="P17" s="1" t="str">
        <f ca="1">VLOOKUP(O17,$T$5:$U$36,2,FALSE)</f>
        <v>NA - My child already bikes to school regularly</v>
      </c>
      <c r="Q17" s="1" t="s">
        <v>75</v>
      </c>
      <c r="R17" s="1"/>
      <c r="S17" s="1">
        <f t="shared" ca="1" si="0"/>
        <v>1</v>
      </c>
      <c r="T17" s="1" t="str">
        <f ca="1">IFERROR(__xludf.DUMMYFUNCTION("""COMPUTED_VALUE"""),"My child is too young to bike to school by herself")</f>
        <v>My child is too young to bike to school by herself</v>
      </c>
      <c r="U17" s="1" t="s">
        <v>55</v>
      </c>
    </row>
    <row r="18" spans="1:21" ht="15.75" customHeight="1" x14ac:dyDescent="0.25">
      <c r="A18" s="3">
        <v>45476.505741250003</v>
      </c>
      <c r="B18" s="1" t="s">
        <v>28</v>
      </c>
      <c r="G18" s="1" t="s">
        <v>29</v>
      </c>
      <c r="H18" s="1" t="s">
        <v>16</v>
      </c>
      <c r="K18" s="1" t="s">
        <v>41</v>
      </c>
      <c r="L18" s="1" t="s">
        <v>18</v>
      </c>
      <c r="M18" s="1" t="s">
        <v>43</v>
      </c>
      <c r="N18" s="1" t="s">
        <v>60</v>
      </c>
      <c r="O18" s="1" t="s">
        <v>26</v>
      </c>
      <c r="P18" s="1" t="str">
        <f ca="1">VLOOKUP(O18,$T$5:$U$36,2,FALSE)</f>
        <v>Yes, my child would bike to school more if there was a safe route on Boston Post Road</v>
      </c>
      <c r="R18" s="1"/>
      <c r="S18" s="1">
        <f t="shared" ca="1" si="0"/>
        <v>1</v>
      </c>
      <c r="T18" s="1" t="str">
        <f ca="1">IFERROR(__xludf.DUMMYFUNCTION("""COMPUTED_VALUE"""),"Not sure yet ")</f>
        <v xml:space="preserve">Not sure yet </v>
      </c>
      <c r="U18" s="1" t="s">
        <v>55</v>
      </c>
    </row>
    <row r="19" spans="1:21" ht="15.75" customHeight="1" x14ac:dyDescent="0.25">
      <c r="A19" s="3">
        <v>45476.50592033565</v>
      </c>
      <c r="B19" s="1" t="s">
        <v>28</v>
      </c>
      <c r="G19" s="1" t="s">
        <v>76</v>
      </c>
      <c r="H19" s="1" t="s">
        <v>23</v>
      </c>
      <c r="K19" s="1" t="s">
        <v>41</v>
      </c>
      <c r="L19" s="1" t="s">
        <v>50</v>
      </c>
      <c r="M19" s="1" t="s">
        <v>19</v>
      </c>
      <c r="N19" s="1" t="s">
        <v>25</v>
      </c>
      <c r="O19" s="1" t="s">
        <v>26</v>
      </c>
      <c r="P19" s="1" t="str">
        <f ca="1">VLOOKUP(O19,$T$5:$U$36,2,FALSE)</f>
        <v>Yes, my child would bike to school more if there was a safe route on Boston Post Road</v>
      </c>
      <c r="Q19" s="1" t="s">
        <v>77</v>
      </c>
      <c r="R19" s="1"/>
      <c r="S19" s="1">
        <f t="shared" ca="1" si="0"/>
        <v>196</v>
      </c>
      <c r="T19" s="1" t="str">
        <f ca="1">IFERROR(__xludf.DUMMYFUNCTION("""COMPUTED_VALUE"""),"Yes, my child would bike to/from school more if there was a safe route on Boston Post Road")</f>
        <v>Yes, my child would bike to/from school more if there was a safe route on Boston Post Road</v>
      </c>
      <c r="U19" s="1" t="str">
        <f ca="1">U6</f>
        <v>Yes, my child would bike to school more if there was a safe route on Boston Post Road</v>
      </c>
    </row>
    <row r="20" spans="1:21" ht="15.75" customHeight="1" x14ac:dyDescent="0.25">
      <c r="A20" s="3">
        <v>45476.506255509259</v>
      </c>
      <c r="B20" s="1" t="s">
        <v>14</v>
      </c>
      <c r="E20" s="1" t="s">
        <v>15</v>
      </c>
      <c r="F20" s="1" t="s">
        <v>48</v>
      </c>
      <c r="K20" s="1" t="s">
        <v>49</v>
      </c>
      <c r="L20" s="1" t="s">
        <v>18</v>
      </c>
      <c r="M20" s="1" t="s">
        <v>19</v>
      </c>
      <c r="N20" s="1" t="s">
        <v>78</v>
      </c>
      <c r="O20" s="1" t="s">
        <v>26</v>
      </c>
      <c r="P20" s="1" t="str">
        <f ca="1">VLOOKUP(O20,$T$5:$U$36,2,FALSE)</f>
        <v>Yes, my child would bike to school more if there was a safe route on Boston Post Road</v>
      </c>
      <c r="Q20" s="1" t="s">
        <v>79</v>
      </c>
      <c r="R20" s="1"/>
      <c r="S20" s="1">
        <f t="shared" ca="1" si="0"/>
        <v>34</v>
      </c>
      <c r="T20" s="1" t="str">
        <f ca="1">IFERROR(__xludf.DUMMYFUNCTION("""COMPUTED_VALUE"""),"No, my child would walk to/from school")</f>
        <v>No, my child would walk to/from school</v>
      </c>
      <c r="U20" s="1" t="str">
        <f ca="1">U5</f>
        <v>No, my child would walk to school</v>
      </c>
    </row>
    <row r="21" spans="1:21" ht="15.75" customHeight="1" x14ac:dyDescent="0.25">
      <c r="A21" s="3">
        <v>45476.506341493056</v>
      </c>
      <c r="B21" s="1" t="s">
        <v>14</v>
      </c>
      <c r="E21" s="1" t="s">
        <v>15</v>
      </c>
      <c r="F21" s="1" t="s">
        <v>48</v>
      </c>
      <c r="K21" s="1" t="s">
        <v>49</v>
      </c>
      <c r="L21" s="1" t="s">
        <v>18</v>
      </c>
      <c r="M21" s="1" t="s">
        <v>31</v>
      </c>
      <c r="N21" s="1" t="s">
        <v>25</v>
      </c>
      <c r="O21" s="1" t="s">
        <v>80</v>
      </c>
      <c r="P21" s="1" t="str">
        <f ca="1">VLOOKUP(O21,$T$5:$U$36,2,FALSE)</f>
        <v>Other</v>
      </c>
      <c r="Q21" s="1" t="s">
        <v>81</v>
      </c>
      <c r="R21" s="1"/>
      <c r="S21" s="1">
        <f t="shared" ca="1" si="0"/>
        <v>1</v>
      </c>
      <c r="T21" s="1" t="str">
        <f ca="1">IFERROR(__xludf.DUMMYFUNCTION("""COMPUTED_VALUE"""),"Graduated")</f>
        <v>Graduated</v>
      </c>
      <c r="U21" s="1" t="s">
        <v>55</v>
      </c>
    </row>
    <row r="22" spans="1:21" ht="15.75" customHeight="1" x14ac:dyDescent="0.25">
      <c r="A22" s="3">
        <v>45476.506742048616</v>
      </c>
      <c r="B22" s="1" t="s">
        <v>28</v>
      </c>
      <c r="G22" s="1" t="s">
        <v>29</v>
      </c>
      <c r="H22" s="1" t="s">
        <v>16</v>
      </c>
      <c r="K22" s="1" t="s">
        <v>34</v>
      </c>
      <c r="L22" s="1" t="s">
        <v>50</v>
      </c>
      <c r="M22" s="1" t="s">
        <v>43</v>
      </c>
      <c r="N22" s="1" t="s">
        <v>60</v>
      </c>
      <c r="O22" s="1" t="s">
        <v>26</v>
      </c>
      <c r="P22" s="1" t="str">
        <f ca="1">VLOOKUP(O22,$T$5:$U$36,2,FALSE)</f>
        <v>Yes, my child would bike to school more if there was a safe route on Boston Post Road</v>
      </c>
      <c r="Q22" s="1" t="s">
        <v>82</v>
      </c>
      <c r="R22" s="1"/>
      <c r="S22" s="1">
        <f t="shared" ca="1" si="0"/>
        <v>29</v>
      </c>
      <c r="T22" s="1" t="str">
        <f ca="1">IFERROR(__xludf.DUMMYFUNCTION("""COMPUTED_VALUE"""),"No, my child would be driven/drive to/from school in a car")</f>
        <v>No, my child would be driven/drive to/from school in a car</v>
      </c>
      <c r="U22" s="1" t="str">
        <f>U11</f>
        <v>No, my child would be driven/drive to school in a car</v>
      </c>
    </row>
    <row r="23" spans="1:21" ht="62.5" x14ac:dyDescent="0.25">
      <c r="A23" s="3">
        <v>45476.507039895834</v>
      </c>
      <c r="B23" s="1" t="s">
        <v>46</v>
      </c>
      <c r="C23" s="1" t="s">
        <v>83</v>
      </c>
      <c r="D23" s="1" t="s">
        <v>16</v>
      </c>
      <c r="K23" s="1" t="s">
        <v>41</v>
      </c>
      <c r="L23" s="1" t="s">
        <v>18</v>
      </c>
      <c r="M23" s="1" t="s">
        <v>43</v>
      </c>
      <c r="N23" s="1" t="s">
        <v>84</v>
      </c>
      <c r="O23" s="1" t="s">
        <v>26</v>
      </c>
      <c r="P23" s="1" t="str">
        <f ca="1">VLOOKUP(O23,$T$5:$U$36,2,FALSE)</f>
        <v>Yes, my child would bike to school more if there was a safe route on Boston Post Road</v>
      </c>
      <c r="R23" s="1"/>
      <c r="S23" s="1">
        <f t="shared" ca="1" si="0"/>
        <v>1</v>
      </c>
      <c r="T23" s="1" t="str">
        <f ca="1">IFERROR(__xludf.DUMMYFUNCTION("""COMPUTED_VALUE"""),"It highly depends on what “safe” means.  The current bike lanes on BPR are extremely dangerous")</f>
        <v>It highly depends on what “safe” means.  The current bike lanes on BPR are extremely dangerous</v>
      </c>
      <c r="U23" s="1" t="s">
        <v>55</v>
      </c>
    </row>
    <row r="24" spans="1:21" ht="100" x14ac:dyDescent="0.25">
      <c r="A24" s="3">
        <v>45476.507345138889</v>
      </c>
      <c r="B24" s="1" t="s">
        <v>14</v>
      </c>
      <c r="E24" s="1" t="s">
        <v>53</v>
      </c>
      <c r="F24" s="1" t="s">
        <v>30</v>
      </c>
      <c r="K24" s="1" t="s">
        <v>49</v>
      </c>
      <c r="L24" s="1" t="s">
        <v>18</v>
      </c>
      <c r="M24" s="1" t="s">
        <v>31</v>
      </c>
      <c r="N24" s="1" t="s">
        <v>85</v>
      </c>
      <c r="O24" s="1" t="s">
        <v>26</v>
      </c>
      <c r="P24" s="1" t="str">
        <f ca="1">VLOOKUP(O24,$T$5:$U$36,2,FALSE)</f>
        <v>Yes, my child would bike to school more if there was a safe route on Boston Post Road</v>
      </c>
      <c r="R24" s="1"/>
      <c r="S24" s="1">
        <f t="shared" ca="1" si="0"/>
        <v>34</v>
      </c>
      <c r="T24" s="1" t="str">
        <f ca="1">IFERROR(__xludf.DUMMYFUNCTION("""COMPUTED_VALUE"""),"NA - My child already bikes to/from school regularly")</f>
        <v>NA - My child already bikes to/from school regularly</v>
      </c>
      <c r="U24" s="1" t="str">
        <f>U7</f>
        <v>NA - My child already bikes to school regularly</v>
      </c>
    </row>
    <row r="25" spans="1:21" ht="137.5" x14ac:dyDescent="0.25">
      <c r="A25" s="3">
        <v>45476.507489594907</v>
      </c>
      <c r="B25" s="1" t="s">
        <v>14</v>
      </c>
      <c r="E25" s="1" t="s">
        <v>15</v>
      </c>
      <c r="F25" s="1" t="s">
        <v>48</v>
      </c>
      <c r="K25" s="1" t="s">
        <v>49</v>
      </c>
      <c r="L25" s="1" t="s">
        <v>65</v>
      </c>
      <c r="M25" s="1" t="s">
        <v>51</v>
      </c>
      <c r="N25" s="1" t="s">
        <v>25</v>
      </c>
      <c r="O25" s="1" t="s">
        <v>26</v>
      </c>
      <c r="P25" s="1" t="str">
        <f ca="1">VLOOKUP(O25,$T$5:$U$36,2,FALSE)</f>
        <v>Yes, my child would bike to school more if there was a safe route on Boston Post Road</v>
      </c>
      <c r="R25" s="1"/>
      <c r="S25" s="1">
        <f t="shared" ca="1" si="0"/>
        <v>1</v>
      </c>
      <c r="T25" s="1" t="str">
        <f ca="1">IFERROR(__xludf.DUMMYFUNCTION("""COMPUTED_VALUE"""),"We just have to cross Boston Post Road to the Greenhaven  side or the other way. The main safety issues are the crossing which is not manned even when kids have sports. Also people drive to fast on Greenhaven roads")</f>
        <v>We just have to cross Boston Post Road to the Greenhaven  side or the other way. The main safety issues are the crossing which is not manned even when kids have sports. Also people drive to fast on Greenhaven roads</v>
      </c>
      <c r="U25" s="1" t="s">
        <v>55</v>
      </c>
    </row>
    <row r="26" spans="1:21" ht="112.5" x14ac:dyDescent="0.25">
      <c r="A26" s="3">
        <v>45476.507491435186</v>
      </c>
      <c r="B26" s="1" t="s">
        <v>28</v>
      </c>
      <c r="G26" s="1" t="s">
        <v>76</v>
      </c>
      <c r="H26" s="1" t="s">
        <v>23</v>
      </c>
      <c r="K26" s="1" t="s">
        <v>41</v>
      </c>
      <c r="L26" s="1" t="s">
        <v>65</v>
      </c>
      <c r="M26" s="1" t="s">
        <v>57</v>
      </c>
      <c r="N26" s="1" t="s">
        <v>25</v>
      </c>
      <c r="O26" s="1" t="s">
        <v>26</v>
      </c>
      <c r="P26" s="1" t="str">
        <f ca="1">VLOOKUP(O26,$T$5:$U$36,2,FALSE)</f>
        <v>Yes, my child would bike to school more if there was a safe route on Boston Post Road</v>
      </c>
      <c r="Q26" s="1" t="s">
        <v>86</v>
      </c>
      <c r="R26" s="1"/>
      <c r="S26" s="1">
        <f t="shared" ca="1" si="0"/>
        <v>1</v>
      </c>
      <c r="T26" s="1" t="str">
        <f ca="1">IFERROR(__xludf.DUMMYFUNCTION("""COMPUTED_VALUE"""),"No, but that doesn't mean there shouldn't be a safe bike path on BPR so kids who bike can get off the sidewalk which is a danger to pedestrians.")</f>
        <v>No, but that doesn't mean there shouldn't be a safe bike path on BPR so kids who bike can get off the sidewalk which is a danger to pedestrians.</v>
      </c>
      <c r="U26" s="1" t="s">
        <v>55</v>
      </c>
    </row>
    <row r="27" spans="1:21" ht="375" x14ac:dyDescent="0.25">
      <c r="A27" s="3">
        <v>45476.507596539348</v>
      </c>
      <c r="B27" s="1" t="s">
        <v>46</v>
      </c>
      <c r="C27" s="1" t="s">
        <v>87</v>
      </c>
      <c r="D27" s="1" t="s">
        <v>16</v>
      </c>
      <c r="K27" s="1" t="s">
        <v>41</v>
      </c>
      <c r="L27" s="1" t="s">
        <v>18</v>
      </c>
      <c r="M27" s="1" t="s">
        <v>43</v>
      </c>
      <c r="N27" s="1" t="s">
        <v>84</v>
      </c>
      <c r="O27" s="1" t="s">
        <v>64</v>
      </c>
      <c r="P27" s="1" t="str">
        <f ca="1">VLOOKUP(O27,$T$5:$U$36,2,FALSE)</f>
        <v>No, my child would be driven/drive to school in a car</v>
      </c>
      <c r="Q27" s="1" t="s">
        <v>88</v>
      </c>
      <c r="R27" s="1"/>
      <c r="S27" s="1">
        <f t="shared" ca="1" si="0"/>
        <v>1</v>
      </c>
      <c r="T27" s="1" t="str">
        <f ca="1">IFERROR(__xludf.DUMMYFUNCTION("""COMPUTED_VALUE"""),"By this time my child will graduate. ")</f>
        <v xml:space="preserve">By this time my child will graduate. </v>
      </c>
      <c r="U27" s="1" t="s">
        <v>55</v>
      </c>
    </row>
    <row r="28" spans="1:21" ht="150" x14ac:dyDescent="0.25">
      <c r="A28" s="3">
        <v>45476.507697210647</v>
      </c>
      <c r="B28" s="1" t="s">
        <v>38</v>
      </c>
      <c r="I28" s="1" t="s">
        <v>89</v>
      </c>
      <c r="J28" s="1" t="s">
        <v>68</v>
      </c>
      <c r="K28" s="1" t="s">
        <v>41</v>
      </c>
      <c r="L28" s="1" t="s">
        <v>65</v>
      </c>
      <c r="M28" s="1" t="s">
        <v>90</v>
      </c>
      <c r="N28" s="1" t="s">
        <v>91</v>
      </c>
      <c r="O28" s="1" t="s">
        <v>92</v>
      </c>
      <c r="P28" s="1" t="str">
        <f ca="1">VLOOKUP(O28,$T$5:$U$36,2,FALSE)</f>
        <v>Other</v>
      </c>
      <c r="Q28" s="1" t="s">
        <v>93</v>
      </c>
      <c r="R28" s="1"/>
      <c r="S28" s="1">
        <f t="shared" ca="1" si="0"/>
        <v>1</v>
      </c>
      <c r="T28" s="1" t="str">
        <f ca="1">IFERROR(__xludf.DUMMYFUNCTION("""COMPUTED_VALUE"""),"All the roads need to be safe.")</f>
        <v>All the roads need to be safe.</v>
      </c>
      <c r="U28" s="1" t="s">
        <v>55</v>
      </c>
    </row>
    <row r="29" spans="1:21" ht="112.5" x14ac:dyDescent="0.25">
      <c r="A29" s="3">
        <v>45476.507751724537</v>
      </c>
      <c r="B29" s="1" t="s">
        <v>14</v>
      </c>
      <c r="E29" s="1" t="s">
        <v>22</v>
      </c>
      <c r="F29" s="1" t="s">
        <v>30</v>
      </c>
      <c r="K29" s="1" t="s">
        <v>17</v>
      </c>
      <c r="L29" s="1" t="s">
        <v>65</v>
      </c>
      <c r="M29" s="1" t="s">
        <v>94</v>
      </c>
      <c r="O29" s="1" t="s">
        <v>26</v>
      </c>
      <c r="P29" s="1" t="str">
        <f ca="1">VLOOKUP(O29,$T$5:$U$36,2,FALSE)</f>
        <v>Yes, my child would bike to school more if there was a safe route on Boston Post Road</v>
      </c>
      <c r="S29" s="1">
        <f t="shared" ca="1" si="0"/>
        <v>1</v>
      </c>
      <c r="T29" s="1" t="str">
        <f ca="1">IFERROR(__xludf.DUMMYFUNCTION("""COMPUTED_VALUE"""),"We live around the corner from FEB, so no change in behaviour until he enters 6th grade in three years - at that point a bike path would make a major positive difference.")</f>
        <v>We live around the corner from FEB, so no change in behaviour until he enters 6th grade in three years - at that point a bike path would make a major positive difference.</v>
      </c>
      <c r="U29" s="1" t="s">
        <v>55</v>
      </c>
    </row>
    <row r="30" spans="1:21" ht="87.5" x14ac:dyDescent="0.25">
      <c r="A30" s="3">
        <v>45476.507834259261</v>
      </c>
      <c r="B30" s="1" t="s">
        <v>46</v>
      </c>
      <c r="C30" s="1" t="s">
        <v>87</v>
      </c>
      <c r="D30" s="1" t="s">
        <v>16</v>
      </c>
      <c r="K30" s="1" t="s">
        <v>17</v>
      </c>
      <c r="L30" s="1" t="s">
        <v>50</v>
      </c>
      <c r="M30" s="1" t="s">
        <v>43</v>
      </c>
      <c r="N30" s="1" t="s">
        <v>95</v>
      </c>
      <c r="O30" s="1" t="s">
        <v>21</v>
      </c>
      <c r="P30" s="1" t="str">
        <f ca="1">VLOOKUP(O30,$T$5:$U$36,2,FALSE)</f>
        <v>No, my child would walk to school</v>
      </c>
      <c r="S30" s="1">
        <f t="shared" ca="1" si="0"/>
        <v>1</v>
      </c>
      <c r="T30" s="1" t="str">
        <f ca="1">IFERROR(__xludf.DUMMYFUNCTION("""COMPUTED_VALUE"""),"They would continue to bike but I would feel MUCH safer sending them on their bikes. This is a HUGE need in our community. ")</f>
        <v xml:space="preserve">They would continue to bike but I would feel MUCH safer sending them on their bikes. This is a HUGE need in our community. </v>
      </c>
      <c r="U30" s="1" t="s">
        <v>55</v>
      </c>
    </row>
    <row r="31" spans="1:21" ht="100" x14ac:dyDescent="0.25">
      <c r="A31" s="3">
        <v>45476.508102418986</v>
      </c>
      <c r="B31" s="1" t="s">
        <v>28</v>
      </c>
      <c r="G31" s="1" t="s">
        <v>76</v>
      </c>
      <c r="H31" s="1" t="s">
        <v>16</v>
      </c>
      <c r="K31" s="1" t="s">
        <v>34</v>
      </c>
      <c r="L31" s="1" t="s">
        <v>18</v>
      </c>
      <c r="M31" s="1" t="s">
        <v>43</v>
      </c>
      <c r="N31" s="1" t="s">
        <v>96</v>
      </c>
      <c r="O31" s="1" t="s">
        <v>97</v>
      </c>
      <c r="P31" s="1" t="str">
        <f ca="1">VLOOKUP(O31,$T$5:$U$36,2,FALSE)</f>
        <v>Other</v>
      </c>
      <c r="S31" s="1">
        <f t="shared" ca="1" si="0"/>
        <v>1</v>
      </c>
      <c r="T31" s="1" t="str">
        <f ca="1">IFERROR(__xludf.DUMMYFUNCTION("""COMPUTED_VALUE"""),"They would keep biking but it would feel much more safe and be a more enjoyable, less frustrating experience. Biking on sidewalks are not ideal. ")</f>
        <v xml:space="preserve">They would keep biking but it would feel much more safe and be a more enjoyable, less frustrating experience. Biking on sidewalks are not ideal. </v>
      </c>
      <c r="U31" s="1" t="s">
        <v>55</v>
      </c>
    </row>
    <row r="32" spans="1:21" ht="100" x14ac:dyDescent="0.25">
      <c r="A32" s="3">
        <v>45476.508451099537</v>
      </c>
      <c r="B32" s="1" t="s">
        <v>46</v>
      </c>
      <c r="C32" s="1" t="s">
        <v>47</v>
      </c>
      <c r="D32" s="1" t="s">
        <v>55</v>
      </c>
      <c r="K32" s="1" t="s">
        <v>17</v>
      </c>
      <c r="L32" s="1" t="s">
        <v>50</v>
      </c>
      <c r="M32" s="1" t="s">
        <v>98</v>
      </c>
      <c r="N32" s="1" t="s">
        <v>99</v>
      </c>
      <c r="O32" s="1" t="s">
        <v>32</v>
      </c>
      <c r="P32" s="1" t="str">
        <f ca="1">VLOOKUP(O32,$T$5:$U$36,2,FALSE)</f>
        <v>NA - My child already bikes to school regularly</v>
      </c>
      <c r="Q32" s="1" t="s">
        <v>100</v>
      </c>
      <c r="R32" s="1"/>
      <c r="S32" s="1">
        <f t="shared" ca="1" si="0"/>
        <v>1</v>
      </c>
      <c r="T32" s="1" t="str">
        <f ca="1">IFERROR(__xludf.DUMMYFUNCTION("""COMPUTED_VALUE"""),"I would feel he is MUCH safer knowing he could bike in a safe manner to school")</f>
        <v>I would feel he is MUCH safer knowing he could bike in a safe manner to school</v>
      </c>
      <c r="U32" s="1" t="s">
        <v>55</v>
      </c>
    </row>
    <row r="33" spans="1:21" ht="62.5" x14ac:dyDescent="0.25">
      <c r="A33" s="3">
        <v>45476.508607164353</v>
      </c>
      <c r="B33" s="1" t="s">
        <v>38</v>
      </c>
      <c r="I33" s="1" t="s">
        <v>39</v>
      </c>
      <c r="J33" s="1" t="s">
        <v>68</v>
      </c>
      <c r="K33" s="1" t="s">
        <v>17</v>
      </c>
      <c r="L33" s="1" t="s">
        <v>35</v>
      </c>
      <c r="M33" s="1" t="s">
        <v>43</v>
      </c>
      <c r="N33" s="1" t="s">
        <v>101</v>
      </c>
      <c r="O33" s="1" t="s">
        <v>26</v>
      </c>
      <c r="P33" s="1" t="str">
        <f ca="1">VLOOKUP(O33,$T$5:$U$36,2,FALSE)</f>
        <v>Yes, my child would bike to school more if there was a safe route on Boston Post Road</v>
      </c>
      <c r="S33" s="1">
        <f t="shared" ca="1" si="0"/>
        <v>1</v>
      </c>
      <c r="T33" s="1" t="str">
        <f ca="1">IFERROR(__xludf.DUMMYFUNCTION("""COMPUTED_VALUE"""),"This would help but other road improvements in the neighborhood also need to be made")</f>
        <v>This would help but other road improvements in the neighborhood also need to be made</v>
      </c>
      <c r="U33" s="1" t="s">
        <v>55</v>
      </c>
    </row>
    <row r="34" spans="1:21" ht="150" x14ac:dyDescent="0.25">
      <c r="A34" s="3">
        <v>45476.508661446758</v>
      </c>
      <c r="B34" s="1" t="s">
        <v>38</v>
      </c>
      <c r="I34" s="1" t="s">
        <v>89</v>
      </c>
      <c r="J34" s="1" t="s">
        <v>68</v>
      </c>
      <c r="K34" s="1" t="s">
        <v>41</v>
      </c>
      <c r="L34" s="1" t="s">
        <v>65</v>
      </c>
      <c r="M34" s="1" t="s">
        <v>90</v>
      </c>
      <c r="N34" s="1" t="s">
        <v>102</v>
      </c>
      <c r="O34" s="1" t="s">
        <v>103</v>
      </c>
      <c r="P34" s="1" t="str">
        <f ca="1">VLOOKUP(O34,$T$5:$U$36,2,FALSE)</f>
        <v>Other</v>
      </c>
      <c r="Q34" s="1" t="s">
        <v>93</v>
      </c>
      <c r="R34" s="1"/>
      <c r="S34" s="1">
        <f t="shared" ca="1" si="0"/>
        <v>1</v>
      </c>
      <c r="T34" s="1" t="str">
        <f ca="1">IFERROR(__xludf.DUMMYFUNCTION("""COMPUTED_VALUE"""),"Would like a path that cuts near the miller Clark animal hospital ")</f>
        <v xml:space="preserve">Would like a path that cuts near the miller Clark animal hospital </v>
      </c>
      <c r="U34" s="1" t="s">
        <v>55</v>
      </c>
    </row>
    <row r="35" spans="1:21" ht="375" x14ac:dyDescent="0.25">
      <c r="A35" s="3">
        <v>45476.508834444445</v>
      </c>
      <c r="B35" s="1" t="s">
        <v>28</v>
      </c>
      <c r="G35" s="1" t="s">
        <v>29</v>
      </c>
      <c r="H35" s="1" t="s">
        <v>30</v>
      </c>
      <c r="K35" s="1" t="s">
        <v>34</v>
      </c>
      <c r="L35" s="1" t="s">
        <v>18</v>
      </c>
      <c r="M35" s="1" t="s">
        <v>19</v>
      </c>
      <c r="N35" s="1" t="s">
        <v>25</v>
      </c>
      <c r="O35" s="1" t="s">
        <v>21</v>
      </c>
      <c r="P35" s="1" t="str">
        <f ca="1">VLOOKUP(O35,$T$5:$U$36,2,FALSE)</f>
        <v>No, my child would walk to school</v>
      </c>
      <c r="Q35" s="1" t="s">
        <v>104</v>
      </c>
      <c r="R35" s="1"/>
      <c r="S35" s="1">
        <f t="shared" ca="1" si="0"/>
        <v>1</v>
      </c>
      <c r="T35" s="1" t="str">
        <f ca="1">IFERROR(__xludf.DUMMYFUNCTION("""COMPUTED_VALUE"""),"Once my child is older I want him to bike to school")</f>
        <v>Once my child is older I want him to bike to school</v>
      </c>
      <c r="U35" s="1" t="s">
        <v>55</v>
      </c>
    </row>
    <row r="36" spans="1:21" ht="100" x14ac:dyDescent="0.25">
      <c r="A36" s="3">
        <v>45476.509054745373</v>
      </c>
      <c r="B36" s="1" t="s">
        <v>46</v>
      </c>
      <c r="C36" s="1" t="s">
        <v>47</v>
      </c>
      <c r="D36" s="1" t="s">
        <v>48</v>
      </c>
      <c r="K36" s="1" t="s">
        <v>49</v>
      </c>
      <c r="L36" s="1" t="s">
        <v>42</v>
      </c>
      <c r="M36" s="1" t="s">
        <v>31</v>
      </c>
      <c r="N36" s="1" t="s">
        <v>25</v>
      </c>
      <c r="O36" s="1" t="s">
        <v>105</v>
      </c>
      <c r="P36" s="1" t="str">
        <f ca="1">VLOOKUP(O36,$T$5:$U$36,2,FALSE)</f>
        <v>Other</v>
      </c>
      <c r="R36" s="1"/>
      <c r="S36" s="1">
        <f t="shared" ca="1" si="0"/>
        <v>1</v>
      </c>
      <c r="T36" s="1" t="str">
        <f ca="1">IFERROR(__xludf.DUMMYFUNCTION("""COMPUTED_VALUE"""),"I don’t know")</f>
        <v>I don’t know</v>
      </c>
      <c r="U36" s="1" t="s">
        <v>55</v>
      </c>
    </row>
    <row r="37" spans="1:21" ht="312.5" x14ac:dyDescent="0.25">
      <c r="A37" s="3">
        <v>45476.509198738422</v>
      </c>
      <c r="B37" s="1" t="s">
        <v>14</v>
      </c>
      <c r="E37" s="1" t="s">
        <v>53</v>
      </c>
      <c r="F37" s="1" t="s">
        <v>16</v>
      </c>
      <c r="K37" s="1" t="s">
        <v>41</v>
      </c>
      <c r="L37" s="1" t="s">
        <v>42</v>
      </c>
      <c r="M37" s="1" t="s">
        <v>43</v>
      </c>
      <c r="N37" s="1" t="s">
        <v>60</v>
      </c>
      <c r="O37" s="1" t="s">
        <v>26</v>
      </c>
      <c r="P37" s="1" t="str">
        <f ca="1">VLOOKUP(O37,$T$5:$U$36,2,FALSE)</f>
        <v>Yes, my child would bike to school more if there was a safe route on Boston Post Road</v>
      </c>
      <c r="Q37" s="1" t="s">
        <v>106</v>
      </c>
      <c r="R37" s="1"/>
    </row>
    <row r="38" spans="1:21" ht="62.5" x14ac:dyDescent="0.25">
      <c r="A38" s="3">
        <v>45476.509728124998</v>
      </c>
      <c r="B38" s="1" t="s">
        <v>46</v>
      </c>
      <c r="C38" s="1" t="s">
        <v>47</v>
      </c>
      <c r="D38" s="1" t="s">
        <v>16</v>
      </c>
      <c r="K38" s="1" t="s">
        <v>49</v>
      </c>
      <c r="L38" s="1" t="s">
        <v>35</v>
      </c>
      <c r="M38" s="1" t="s">
        <v>43</v>
      </c>
      <c r="N38" s="1" t="s">
        <v>107</v>
      </c>
      <c r="O38" s="1" t="s">
        <v>26</v>
      </c>
      <c r="P38" s="1" t="str">
        <f ca="1">VLOOKUP(O38,$T$5:$U$36,2,FALSE)</f>
        <v>Yes, my child would bike to school more if there was a safe route on Boston Post Road</v>
      </c>
    </row>
    <row r="39" spans="1:21" ht="62.5" x14ac:dyDescent="0.25">
      <c r="A39" s="3">
        <v>45476.509742789349</v>
      </c>
      <c r="B39" s="1" t="s">
        <v>38</v>
      </c>
      <c r="I39" s="1" t="s">
        <v>89</v>
      </c>
      <c r="J39" s="1" t="s">
        <v>30</v>
      </c>
      <c r="K39" s="1" t="s">
        <v>49</v>
      </c>
      <c r="L39" s="1" t="s">
        <v>18</v>
      </c>
      <c r="M39" s="1" t="s">
        <v>69</v>
      </c>
      <c r="N39" s="1" t="s">
        <v>101</v>
      </c>
      <c r="O39" s="1" t="s">
        <v>26</v>
      </c>
      <c r="P39" s="1" t="str">
        <f ca="1">VLOOKUP(O39,$T$5:$U$36,2,FALSE)</f>
        <v>Yes, my child would bike to school more if there was a safe route on Boston Post Road</v>
      </c>
    </row>
    <row r="40" spans="1:21" ht="62.5" x14ac:dyDescent="0.25">
      <c r="A40" s="3">
        <v>45476.51001510417</v>
      </c>
      <c r="B40" s="1" t="s">
        <v>28</v>
      </c>
      <c r="G40" s="1" t="s">
        <v>56</v>
      </c>
      <c r="H40" s="1" t="s">
        <v>23</v>
      </c>
      <c r="K40" s="1" t="s">
        <v>34</v>
      </c>
      <c r="L40" s="1" t="s">
        <v>18</v>
      </c>
      <c r="M40" s="1" t="s">
        <v>108</v>
      </c>
      <c r="N40" s="1" t="s">
        <v>25</v>
      </c>
      <c r="O40" s="1" t="s">
        <v>26</v>
      </c>
      <c r="P40" s="1" t="str">
        <f ca="1">VLOOKUP(O40,$T$5:$U$36,2,FALSE)</f>
        <v>Yes, my child would bike to school more if there was a safe route on Boston Post Road</v>
      </c>
      <c r="Q40" s="1" t="s">
        <v>109</v>
      </c>
      <c r="R40" s="1"/>
    </row>
    <row r="41" spans="1:21" ht="137.5" x14ac:dyDescent="0.25">
      <c r="A41" s="3">
        <v>45476.510170555557</v>
      </c>
      <c r="B41" s="1" t="s">
        <v>28</v>
      </c>
      <c r="G41" s="1" t="s">
        <v>76</v>
      </c>
      <c r="H41" s="1" t="s">
        <v>23</v>
      </c>
      <c r="K41" s="1" t="s">
        <v>41</v>
      </c>
      <c r="L41" s="1" t="s">
        <v>18</v>
      </c>
      <c r="M41" s="1" t="s">
        <v>110</v>
      </c>
      <c r="N41" s="1" t="s">
        <v>25</v>
      </c>
      <c r="O41" s="1" t="s">
        <v>26</v>
      </c>
      <c r="P41" s="1" t="str">
        <f ca="1">VLOOKUP(O41,$T$5:$U$36,2,FALSE)</f>
        <v>Yes, my child would bike to school more if there was a safe route on Boston Post Road</v>
      </c>
      <c r="R41" s="1"/>
    </row>
    <row r="42" spans="1:21" ht="62.5" x14ac:dyDescent="0.25">
      <c r="A42" s="3">
        <v>45476.510466793981</v>
      </c>
      <c r="B42" s="1" t="s">
        <v>38</v>
      </c>
      <c r="I42" s="1" t="s">
        <v>111</v>
      </c>
      <c r="J42" s="1" t="s">
        <v>68</v>
      </c>
      <c r="K42" s="1" t="s">
        <v>17</v>
      </c>
      <c r="L42" s="1" t="s">
        <v>35</v>
      </c>
      <c r="M42" s="1" t="s">
        <v>43</v>
      </c>
      <c r="N42" s="1" t="s">
        <v>101</v>
      </c>
      <c r="O42" s="1" t="s">
        <v>26</v>
      </c>
      <c r="P42" s="1" t="str">
        <f ca="1">VLOOKUP(O42,$T$5:$U$36,2,FALSE)</f>
        <v>Yes, my child would bike to school more if there was a safe route on Boston Post Road</v>
      </c>
      <c r="Q42" s="1" t="s">
        <v>112</v>
      </c>
    </row>
    <row r="43" spans="1:21" ht="250" x14ac:dyDescent="0.25">
      <c r="A43" s="3">
        <v>45476.510661782406</v>
      </c>
      <c r="B43" s="1" t="s">
        <v>14</v>
      </c>
      <c r="E43" s="1" t="s">
        <v>15</v>
      </c>
      <c r="F43" s="1" t="s">
        <v>16</v>
      </c>
      <c r="K43" s="1" t="s">
        <v>41</v>
      </c>
      <c r="L43" s="1" t="s">
        <v>50</v>
      </c>
      <c r="M43" s="1" t="s">
        <v>113</v>
      </c>
      <c r="N43" s="1" t="s">
        <v>114</v>
      </c>
      <c r="O43" s="1" t="s">
        <v>115</v>
      </c>
      <c r="P43" s="1" t="str">
        <f ca="1">VLOOKUP(O43,$T$5:$U$36,2,FALSE)</f>
        <v>Other</v>
      </c>
      <c r="Q43" s="1" t="s">
        <v>116</v>
      </c>
    </row>
    <row r="44" spans="1:21" ht="62.5" x14ac:dyDescent="0.25">
      <c r="A44" s="3">
        <v>45476.510864374999</v>
      </c>
      <c r="B44" s="1" t="s">
        <v>46</v>
      </c>
      <c r="C44" s="1" t="s">
        <v>47</v>
      </c>
      <c r="D44" s="1" t="s">
        <v>16</v>
      </c>
      <c r="K44" s="1" t="s">
        <v>41</v>
      </c>
      <c r="L44" s="1" t="s">
        <v>18</v>
      </c>
      <c r="M44" s="1" t="s">
        <v>43</v>
      </c>
      <c r="N44" s="1" t="s">
        <v>117</v>
      </c>
      <c r="O44" s="1" t="s">
        <v>26</v>
      </c>
      <c r="P44" s="1" t="str">
        <f ca="1">VLOOKUP(O44,$T$5:$U$36,2,FALSE)</f>
        <v>Yes, my child would bike to school more if there was a safe route on Boston Post Road</v>
      </c>
    </row>
    <row r="45" spans="1:21" ht="37.5" x14ac:dyDescent="0.25">
      <c r="A45" s="3">
        <v>45476.511090324071</v>
      </c>
      <c r="B45" s="1" t="s">
        <v>38</v>
      </c>
      <c r="I45" s="1" t="s">
        <v>89</v>
      </c>
      <c r="J45" s="1" t="s">
        <v>68</v>
      </c>
      <c r="K45" s="1" t="s">
        <v>41</v>
      </c>
      <c r="L45" s="1" t="s">
        <v>35</v>
      </c>
      <c r="M45" s="1" t="s">
        <v>43</v>
      </c>
      <c r="N45" s="1" t="s">
        <v>101</v>
      </c>
      <c r="O45" s="1" t="s">
        <v>64</v>
      </c>
      <c r="P45" s="1" t="str">
        <f ca="1">VLOOKUP(O45,$T$5:$U$36,2,FALSE)</f>
        <v>No, my child would be driven/drive to school in a car</v>
      </c>
      <c r="R45" s="1"/>
    </row>
    <row r="46" spans="1:21" ht="75" x14ac:dyDescent="0.25">
      <c r="A46" s="3">
        <v>45476.511094456015</v>
      </c>
      <c r="B46" s="1" t="s">
        <v>28</v>
      </c>
      <c r="G46" s="1" t="s">
        <v>29</v>
      </c>
      <c r="H46" s="1" t="s">
        <v>23</v>
      </c>
      <c r="K46" s="1" t="s">
        <v>17</v>
      </c>
      <c r="L46" s="1" t="s">
        <v>65</v>
      </c>
      <c r="M46" s="1" t="s">
        <v>118</v>
      </c>
      <c r="N46" s="1" t="s">
        <v>25</v>
      </c>
      <c r="O46" s="1" t="s">
        <v>26</v>
      </c>
      <c r="P46" s="1" t="str">
        <f ca="1">VLOOKUP(O46,$T$5:$U$36,2,FALSE)</f>
        <v>Yes, my child would bike to school more if there was a safe route on Boston Post Road</v>
      </c>
      <c r="Q46" s="1" t="s">
        <v>119</v>
      </c>
      <c r="R46" s="1"/>
    </row>
    <row r="47" spans="1:21" ht="75" x14ac:dyDescent="0.25">
      <c r="A47" s="3">
        <v>45476.511215150458</v>
      </c>
      <c r="B47" s="1" t="s">
        <v>38</v>
      </c>
      <c r="I47" s="1" t="s">
        <v>67</v>
      </c>
      <c r="J47" s="1" t="s">
        <v>30</v>
      </c>
      <c r="K47" s="1" t="s">
        <v>41</v>
      </c>
      <c r="L47" s="1" t="s">
        <v>18</v>
      </c>
      <c r="M47" s="1" t="s">
        <v>66</v>
      </c>
      <c r="N47" s="1" t="s">
        <v>60</v>
      </c>
      <c r="O47" s="1" t="s">
        <v>26</v>
      </c>
      <c r="P47" s="1" t="str">
        <f ca="1">VLOOKUP(O47,$T$5:$U$36,2,FALSE)</f>
        <v>Yes, my child would bike to school more if there was a safe route on Boston Post Road</v>
      </c>
      <c r="R47" s="1"/>
    </row>
    <row r="48" spans="1:21" ht="100" x14ac:dyDescent="0.25">
      <c r="A48" s="3">
        <v>45476.511362175923</v>
      </c>
      <c r="B48" s="1" t="s">
        <v>46</v>
      </c>
      <c r="C48" s="1" t="s">
        <v>47</v>
      </c>
      <c r="D48" s="1" t="s">
        <v>48</v>
      </c>
      <c r="K48" s="1" t="s">
        <v>17</v>
      </c>
      <c r="L48" s="1" t="s">
        <v>50</v>
      </c>
      <c r="M48" s="1" t="s">
        <v>31</v>
      </c>
      <c r="N48" s="1" t="s">
        <v>25</v>
      </c>
      <c r="O48" s="1" t="s">
        <v>26</v>
      </c>
      <c r="P48" s="1" t="str">
        <f ca="1">VLOOKUP(O48,$T$5:$U$36,2,FALSE)</f>
        <v>Yes, my child would bike to school more if there was a safe route on Boston Post Road</v>
      </c>
      <c r="Q48" s="1" t="s">
        <v>120</v>
      </c>
      <c r="R48" s="1"/>
    </row>
    <row r="49" spans="1:18" ht="162.5" x14ac:dyDescent="0.25">
      <c r="A49" s="3">
        <v>45476.511855891207</v>
      </c>
      <c r="B49" s="1" t="s">
        <v>14</v>
      </c>
      <c r="E49" s="1" t="s">
        <v>15</v>
      </c>
      <c r="F49" s="1" t="s">
        <v>16</v>
      </c>
      <c r="K49" s="1" t="s">
        <v>121</v>
      </c>
      <c r="L49" s="1" t="s">
        <v>50</v>
      </c>
      <c r="M49" s="1" t="s">
        <v>43</v>
      </c>
      <c r="N49" s="1" t="s">
        <v>122</v>
      </c>
      <c r="O49" s="1" t="s">
        <v>21</v>
      </c>
      <c r="P49" s="1" t="str">
        <f ca="1">VLOOKUP(O49,$T$5:$U$36,2,FALSE)</f>
        <v>No, my child would walk to school</v>
      </c>
      <c r="Q49" s="1" t="s">
        <v>123</v>
      </c>
      <c r="R49" s="1"/>
    </row>
    <row r="50" spans="1:18" ht="125" x14ac:dyDescent="0.25">
      <c r="A50" s="3">
        <v>45476.512352557867</v>
      </c>
      <c r="B50" s="1" t="s">
        <v>46</v>
      </c>
      <c r="C50" s="1" t="s">
        <v>47</v>
      </c>
      <c r="D50" s="1" t="s">
        <v>48</v>
      </c>
      <c r="K50" s="1" t="s">
        <v>17</v>
      </c>
      <c r="L50" s="1" t="s">
        <v>65</v>
      </c>
      <c r="M50" s="1" t="s">
        <v>124</v>
      </c>
      <c r="N50" s="1" t="s">
        <v>25</v>
      </c>
      <c r="O50" s="1" t="s">
        <v>26</v>
      </c>
      <c r="P50" s="1" t="str">
        <f ca="1">VLOOKUP(O50,$T$5:$U$36,2,FALSE)</f>
        <v>Yes, my child would bike to school more if there was a safe route on Boston Post Road</v>
      </c>
      <c r="Q50" s="1" t="s">
        <v>125</v>
      </c>
      <c r="R50" s="1"/>
    </row>
    <row r="51" spans="1:18" ht="100" x14ac:dyDescent="0.25">
      <c r="A51" s="3">
        <v>45476.512741041668</v>
      </c>
      <c r="B51" s="1" t="s">
        <v>14</v>
      </c>
      <c r="E51" s="1" t="s">
        <v>53</v>
      </c>
      <c r="F51" s="1" t="s">
        <v>30</v>
      </c>
      <c r="K51" s="1" t="s">
        <v>49</v>
      </c>
      <c r="L51" s="1" t="s">
        <v>50</v>
      </c>
      <c r="M51" s="1" t="s">
        <v>31</v>
      </c>
      <c r="N51" s="1" t="s">
        <v>25</v>
      </c>
      <c r="O51" s="1" t="s">
        <v>26</v>
      </c>
      <c r="P51" s="1" t="str">
        <f ca="1">VLOOKUP(O51,$T$5:$U$36,2,FALSE)</f>
        <v>Yes, my child would bike to school more if there was a safe route on Boston Post Road</v>
      </c>
      <c r="Q51" s="1" t="s">
        <v>126</v>
      </c>
      <c r="R51" s="1"/>
    </row>
    <row r="52" spans="1:18" ht="137.5" x14ac:dyDescent="0.25">
      <c r="A52" s="3">
        <v>45476.512801331017</v>
      </c>
      <c r="B52" s="1" t="s">
        <v>38</v>
      </c>
      <c r="I52" s="1" t="s">
        <v>89</v>
      </c>
      <c r="J52" s="1" t="s">
        <v>68</v>
      </c>
      <c r="K52" s="1" t="s">
        <v>49</v>
      </c>
      <c r="L52" s="1" t="s">
        <v>50</v>
      </c>
      <c r="M52" s="1" t="s">
        <v>43</v>
      </c>
      <c r="N52" s="1" t="s">
        <v>60</v>
      </c>
      <c r="O52" s="1" t="s">
        <v>26</v>
      </c>
      <c r="P52" s="1" t="str">
        <f ca="1">VLOOKUP(O52,$T$5:$U$36,2,FALSE)</f>
        <v>Yes, my child would bike to school more if there was a safe route on Boston Post Road</v>
      </c>
      <c r="Q52" s="1" t="s">
        <v>127</v>
      </c>
      <c r="R52" s="1"/>
    </row>
    <row r="53" spans="1:18" ht="362.5" x14ac:dyDescent="0.25">
      <c r="A53" s="3">
        <v>45476.513133263885</v>
      </c>
      <c r="B53" s="1" t="s">
        <v>38</v>
      </c>
      <c r="I53" s="1" t="s">
        <v>89</v>
      </c>
      <c r="J53" s="1" t="s">
        <v>68</v>
      </c>
      <c r="K53" s="1" t="s">
        <v>17</v>
      </c>
      <c r="L53" s="1" t="s">
        <v>18</v>
      </c>
      <c r="M53" s="1" t="s">
        <v>43</v>
      </c>
      <c r="N53" s="1" t="s">
        <v>128</v>
      </c>
      <c r="O53" s="1" t="s">
        <v>26</v>
      </c>
      <c r="P53" s="1" t="str">
        <f ca="1">VLOOKUP(O53,$T$5:$U$36,2,FALSE)</f>
        <v>Yes, my child would bike to school more if there was a safe route on Boston Post Road</v>
      </c>
      <c r="Q53" s="1" t="s">
        <v>129</v>
      </c>
      <c r="R53" s="1"/>
    </row>
    <row r="54" spans="1:18" ht="62.5" x14ac:dyDescent="0.25">
      <c r="A54" s="3">
        <v>45476.513319791666</v>
      </c>
      <c r="B54" s="1" t="s">
        <v>14</v>
      </c>
      <c r="E54" s="1" t="s">
        <v>53</v>
      </c>
      <c r="F54" s="1" t="s">
        <v>30</v>
      </c>
      <c r="K54" s="1" t="s">
        <v>17</v>
      </c>
      <c r="L54" s="1" t="s">
        <v>65</v>
      </c>
      <c r="M54" s="1" t="s">
        <v>24</v>
      </c>
      <c r="N54" s="1" t="s">
        <v>25</v>
      </c>
      <c r="O54" s="1" t="s">
        <v>21</v>
      </c>
      <c r="P54" s="1" t="str">
        <f ca="1">VLOOKUP(O54,$T$5:$U$36,2,FALSE)</f>
        <v>No, my child would walk to school</v>
      </c>
      <c r="R54" s="1"/>
    </row>
    <row r="55" spans="1:18" ht="62.5" x14ac:dyDescent="0.25">
      <c r="A55" s="3">
        <v>45476.513666782412</v>
      </c>
      <c r="B55" s="1" t="s">
        <v>28</v>
      </c>
      <c r="G55" s="1" t="s">
        <v>56</v>
      </c>
      <c r="H55" s="1" t="s">
        <v>16</v>
      </c>
      <c r="K55" s="1" t="s">
        <v>34</v>
      </c>
      <c r="L55" s="1" t="s">
        <v>50</v>
      </c>
      <c r="M55" s="1" t="s">
        <v>130</v>
      </c>
      <c r="N55" s="1" t="s">
        <v>60</v>
      </c>
      <c r="O55" s="1" t="s">
        <v>26</v>
      </c>
      <c r="P55" s="1" t="str">
        <f ca="1">VLOOKUP(O55,$T$5:$U$36,2,FALSE)</f>
        <v>Yes, my child would bike to school more if there was a safe route on Boston Post Road</v>
      </c>
      <c r="Q55" s="1" t="s">
        <v>131</v>
      </c>
      <c r="R55" s="1"/>
    </row>
    <row r="56" spans="1:18" ht="62.5" x14ac:dyDescent="0.25">
      <c r="A56" s="3">
        <v>45476.514285405094</v>
      </c>
      <c r="B56" s="1" t="s">
        <v>28</v>
      </c>
      <c r="G56" s="1" t="s">
        <v>76</v>
      </c>
      <c r="H56" s="1" t="s">
        <v>30</v>
      </c>
      <c r="K56" s="1" t="s">
        <v>41</v>
      </c>
      <c r="L56" s="1" t="s">
        <v>50</v>
      </c>
      <c r="N56" s="1" t="s">
        <v>60</v>
      </c>
      <c r="O56" s="1" t="s">
        <v>26</v>
      </c>
      <c r="P56" s="1" t="str">
        <f ca="1">VLOOKUP(O56,$T$5:$U$36,2,FALSE)</f>
        <v>Yes, my child would bike to school more if there was a safe route on Boston Post Road</v>
      </c>
      <c r="Q56" s="1" t="s">
        <v>132</v>
      </c>
    </row>
    <row r="57" spans="1:18" ht="62.5" x14ac:dyDescent="0.25">
      <c r="A57" s="3">
        <v>45476.514804340273</v>
      </c>
      <c r="B57" s="1" t="s">
        <v>38</v>
      </c>
      <c r="I57" s="1" t="s">
        <v>111</v>
      </c>
      <c r="J57" s="1" t="s">
        <v>68</v>
      </c>
      <c r="K57" s="1" t="s">
        <v>34</v>
      </c>
      <c r="L57" s="1" t="s">
        <v>50</v>
      </c>
      <c r="M57" s="1" t="s">
        <v>133</v>
      </c>
      <c r="N57" s="1" t="s">
        <v>60</v>
      </c>
      <c r="O57" s="1" t="s">
        <v>26</v>
      </c>
      <c r="P57" s="1" t="str">
        <f ca="1">VLOOKUP(O57,$T$5:$U$36,2,FALSE)</f>
        <v>Yes, my child would bike to school more if there was a safe route on Boston Post Road</v>
      </c>
      <c r="Q57" s="1" t="s">
        <v>134</v>
      </c>
      <c r="R57" s="1"/>
    </row>
    <row r="58" spans="1:18" ht="262.5" x14ac:dyDescent="0.25">
      <c r="A58" s="3">
        <v>45476.515066215274</v>
      </c>
      <c r="B58" s="1" t="s">
        <v>38</v>
      </c>
      <c r="I58" s="1" t="s">
        <v>89</v>
      </c>
      <c r="J58" s="1" t="s">
        <v>68</v>
      </c>
      <c r="K58" s="1" t="s">
        <v>17</v>
      </c>
      <c r="L58" s="1" t="s">
        <v>65</v>
      </c>
      <c r="M58" s="1" t="s">
        <v>43</v>
      </c>
      <c r="N58" s="1" t="s">
        <v>135</v>
      </c>
      <c r="O58" s="1" t="s">
        <v>26</v>
      </c>
      <c r="P58" s="1" t="str">
        <f ca="1">VLOOKUP(O58,$T$5:$U$36,2,FALSE)</f>
        <v>Yes, my child would bike to school more if there was a safe route on Boston Post Road</v>
      </c>
      <c r="Q58" s="1" t="s">
        <v>136</v>
      </c>
    </row>
    <row r="59" spans="1:18" ht="62.5" x14ac:dyDescent="0.25">
      <c r="A59" s="3">
        <v>45476.515750659717</v>
      </c>
      <c r="B59" s="1" t="s">
        <v>14</v>
      </c>
      <c r="E59" s="1" t="s">
        <v>15</v>
      </c>
      <c r="F59" s="1" t="s">
        <v>48</v>
      </c>
      <c r="K59" s="1" t="s">
        <v>49</v>
      </c>
      <c r="L59" s="1" t="s">
        <v>50</v>
      </c>
      <c r="M59" s="1" t="s">
        <v>51</v>
      </c>
      <c r="N59" s="1" t="s">
        <v>25</v>
      </c>
      <c r="O59" s="1" t="s">
        <v>26</v>
      </c>
      <c r="P59" s="1" t="str">
        <f ca="1">VLOOKUP(O59,$T$5:$U$36,2,FALSE)</f>
        <v>Yes, my child would bike to school more if there was a safe route on Boston Post Road</v>
      </c>
      <c r="R59" s="1"/>
    </row>
    <row r="60" spans="1:18" ht="262.5" x14ac:dyDescent="0.25">
      <c r="A60" s="3">
        <v>45476.516054143518</v>
      </c>
      <c r="B60" s="1" t="s">
        <v>28</v>
      </c>
      <c r="G60" s="1" t="s">
        <v>56</v>
      </c>
      <c r="H60" s="1" t="s">
        <v>30</v>
      </c>
      <c r="K60" s="1" t="s">
        <v>41</v>
      </c>
      <c r="L60" s="1" t="s">
        <v>50</v>
      </c>
      <c r="M60" s="1" t="s">
        <v>137</v>
      </c>
      <c r="N60" s="1" t="s">
        <v>25</v>
      </c>
      <c r="O60" s="1" t="s">
        <v>21</v>
      </c>
      <c r="P60" s="1" t="str">
        <f ca="1">VLOOKUP(O60,$T$5:$U$36,2,FALSE)</f>
        <v>No, my child would walk to school</v>
      </c>
      <c r="Q60" s="1" t="s">
        <v>138</v>
      </c>
      <c r="R60" s="1"/>
    </row>
    <row r="61" spans="1:18" ht="112.5" x14ac:dyDescent="0.25">
      <c r="A61" s="3">
        <v>45476.516109062504</v>
      </c>
      <c r="B61" s="1" t="s">
        <v>28</v>
      </c>
      <c r="G61" s="1" t="s">
        <v>56</v>
      </c>
      <c r="H61" s="1" t="s">
        <v>16</v>
      </c>
      <c r="K61" s="1" t="s">
        <v>41</v>
      </c>
      <c r="L61" s="1" t="s">
        <v>18</v>
      </c>
      <c r="M61" s="1" t="s">
        <v>43</v>
      </c>
      <c r="N61" s="1" t="s">
        <v>60</v>
      </c>
      <c r="O61" s="1" t="s">
        <v>26</v>
      </c>
      <c r="P61" s="1" t="str">
        <f ca="1">VLOOKUP(O61,$T$5:$U$36,2,FALSE)</f>
        <v>Yes, my child would bike to school more if there was a safe route on Boston Post Road</v>
      </c>
      <c r="Q61" s="1" t="s">
        <v>139</v>
      </c>
      <c r="R61" s="1"/>
    </row>
    <row r="62" spans="1:18" ht="87.5" x14ac:dyDescent="0.25">
      <c r="A62" s="3">
        <v>45476.516796967597</v>
      </c>
      <c r="B62" s="1" t="s">
        <v>28</v>
      </c>
      <c r="G62" s="1" t="s">
        <v>76</v>
      </c>
      <c r="H62" s="1" t="s">
        <v>30</v>
      </c>
      <c r="K62" s="1" t="s">
        <v>41</v>
      </c>
      <c r="L62" s="1" t="s">
        <v>18</v>
      </c>
      <c r="M62" s="1" t="s">
        <v>140</v>
      </c>
      <c r="N62" s="1" t="s">
        <v>25</v>
      </c>
      <c r="O62" s="1" t="s">
        <v>26</v>
      </c>
      <c r="P62" s="1" t="str">
        <f ca="1">VLOOKUP(O62,$T$5:$U$36,2,FALSE)</f>
        <v>Yes, my child would bike to school more if there was a safe route on Boston Post Road</v>
      </c>
    </row>
    <row r="63" spans="1:18" ht="75" x14ac:dyDescent="0.25">
      <c r="A63" s="3">
        <v>45476.517130405089</v>
      </c>
      <c r="B63" s="1" t="s">
        <v>46</v>
      </c>
      <c r="C63" s="1" t="s">
        <v>87</v>
      </c>
      <c r="D63" s="1" t="s">
        <v>16</v>
      </c>
      <c r="K63" s="1" t="s">
        <v>41</v>
      </c>
      <c r="L63" s="1" t="s">
        <v>18</v>
      </c>
      <c r="M63" s="1" t="s">
        <v>43</v>
      </c>
      <c r="N63" s="1" t="s">
        <v>141</v>
      </c>
      <c r="O63" s="1" t="s">
        <v>142</v>
      </c>
      <c r="P63" s="1" t="str">
        <f ca="1">VLOOKUP(O63,$T$5:$U$36,2,FALSE)</f>
        <v>Other</v>
      </c>
      <c r="R63" s="1"/>
    </row>
    <row r="64" spans="1:18" ht="62.5" x14ac:dyDescent="0.25">
      <c r="A64" s="3">
        <v>45476.517137870367</v>
      </c>
      <c r="B64" s="1" t="s">
        <v>28</v>
      </c>
      <c r="G64" s="1" t="s">
        <v>56</v>
      </c>
      <c r="H64" s="1" t="s">
        <v>16</v>
      </c>
      <c r="K64" s="1" t="s">
        <v>41</v>
      </c>
      <c r="L64" s="1" t="s">
        <v>35</v>
      </c>
      <c r="M64" s="1" t="s">
        <v>43</v>
      </c>
      <c r="N64" s="1" t="s">
        <v>143</v>
      </c>
      <c r="O64" s="1" t="s">
        <v>26</v>
      </c>
      <c r="P64" s="1" t="str">
        <f ca="1">VLOOKUP(O64,$T$5:$U$36,2,FALSE)</f>
        <v>Yes, my child would bike to school more if there was a safe route on Boston Post Road</v>
      </c>
      <c r="R64" s="1"/>
    </row>
    <row r="65" spans="1:18" ht="100" x14ac:dyDescent="0.25">
      <c r="A65" s="3">
        <v>45476.517305949077</v>
      </c>
      <c r="B65" s="1" t="s">
        <v>28</v>
      </c>
      <c r="G65" s="1" t="s">
        <v>29</v>
      </c>
      <c r="H65" s="1" t="s">
        <v>30</v>
      </c>
      <c r="K65" s="1" t="s">
        <v>17</v>
      </c>
      <c r="L65" s="1" t="s">
        <v>35</v>
      </c>
      <c r="M65" s="1" t="s">
        <v>69</v>
      </c>
      <c r="N65" s="1" t="s">
        <v>60</v>
      </c>
      <c r="O65" s="1" t="s">
        <v>26</v>
      </c>
      <c r="P65" s="1" t="str">
        <f ca="1">VLOOKUP(O65,$T$5:$U$36,2,FALSE)</f>
        <v>Yes, my child would bike to school more if there was a safe route on Boston Post Road</v>
      </c>
      <c r="Q65" s="1" t="s">
        <v>144</v>
      </c>
      <c r="R65" s="1"/>
    </row>
    <row r="66" spans="1:18" ht="150" x14ac:dyDescent="0.25">
      <c r="A66" s="3">
        <v>45476.517438043986</v>
      </c>
      <c r="B66" s="1" t="s">
        <v>46</v>
      </c>
      <c r="C66" s="1" t="s">
        <v>83</v>
      </c>
      <c r="D66" s="1" t="s">
        <v>48</v>
      </c>
      <c r="K66" s="1" t="s">
        <v>49</v>
      </c>
      <c r="L66" s="1" t="s">
        <v>35</v>
      </c>
      <c r="M66" s="1" t="s">
        <v>31</v>
      </c>
      <c r="N66" s="1" t="s">
        <v>25</v>
      </c>
      <c r="O66" s="1" t="s">
        <v>26</v>
      </c>
      <c r="P66" s="1" t="str">
        <f t="shared" ref="P66:P129" ca="1" si="2">VLOOKUP(O66,$T$5:$U$36,2,FALSE)</f>
        <v>Yes, my child would bike to school more if there was a safe route on Boston Post Road</v>
      </c>
      <c r="Q66" s="1" t="s">
        <v>145</v>
      </c>
      <c r="R66" s="1"/>
    </row>
    <row r="67" spans="1:18" ht="100" x14ac:dyDescent="0.25">
      <c r="A67" s="3">
        <v>45476.517942233797</v>
      </c>
      <c r="B67" s="1" t="s">
        <v>14</v>
      </c>
      <c r="E67" s="1" t="s">
        <v>53</v>
      </c>
      <c r="F67" s="1" t="s">
        <v>30</v>
      </c>
      <c r="K67" s="1" t="s">
        <v>49</v>
      </c>
      <c r="L67" s="1" t="s">
        <v>18</v>
      </c>
      <c r="M67" s="1" t="s">
        <v>31</v>
      </c>
      <c r="N67" s="1" t="s">
        <v>25</v>
      </c>
      <c r="O67" s="1" t="s">
        <v>21</v>
      </c>
      <c r="P67" s="1" t="str">
        <f t="shared" ca="1" si="2"/>
        <v>No, my child would walk to school</v>
      </c>
      <c r="R67" s="1"/>
    </row>
    <row r="68" spans="1:18" ht="409.5" x14ac:dyDescent="0.25">
      <c r="A68" s="3">
        <v>45476.518348379628</v>
      </c>
      <c r="B68" s="1" t="s">
        <v>28</v>
      </c>
      <c r="G68" s="1" t="s">
        <v>76</v>
      </c>
      <c r="H68" s="1" t="s">
        <v>30</v>
      </c>
      <c r="K68" s="1" t="s">
        <v>17</v>
      </c>
      <c r="L68" s="1" t="s">
        <v>50</v>
      </c>
      <c r="M68" s="1" t="s">
        <v>146</v>
      </c>
      <c r="N68" s="1" t="s">
        <v>25</v>
      </c>
      <c r="O68" s="1" t="s">
        <v>26</v>
      </c>
      <c r="P68" s="1" t="str">
        <f t="shared" ca="1" si="2"/>
        <v>Yes, my child would bike to school more if there was a safe route on Boston Post Road</v>
      </c>
      <c r="Q68" s="1" t="s">
        <v>147</v>
      </c>
      <c r="R68" s="1"/>
    </row>
    <row r="69" spans="1:18" ht="62.5" x14ac:dyDescent="0.25">
      <c r="A69" s="3">
        <v>45476.518638576388</v>
      </c>
      <c r="B69" s="1" t="s">
        <v>46</v>
      </c>
      <c r="C69" s="1" t="s">
        <v>83</v>
      </c>
      <c r="D69" s="1" t="s">
        <v>16</v>
      </c>
      <c r="K69" s="1" t="s">
        <v>49</v>
      </c>
      <c r="L69" s="1" t="s">
        <v>18</v>
      </c>
      <c r="M69" s="1" t="s">
        <v>51</v>
      </c>
      <c r="N69" s="1" t="s">
        <v>148</v>
      </c>
      <c r="O69" s="1" t="s">
        <v>64</v>
      </c>
      <c r="P69" s="1" t="str">
        <f t="shared" ca="1" si="2"/>
        <v>No, my child would be driven/drive to school in a car</v>
      </c>
      <c r="R69" s="1"/>
    </row>
    <row r="70" spans="1:18" ht="100" x14ac:dyDescent="0.25">
      <c r="A70" s="3">
        <v>45476.518823391205</v>
      </c>
      <c r="B70" s="1" t="s">
        <v>38</v>
      </c>
      <c r="I70" s="1" t="s">
        <v>67</v>
      </c>
      <c r="J70" s="1" t="s">
        <v>30</v>
      </c>
      <c r="K70" s="1" t="s">
        <v>41</v>
      </c>
      <c r="L70" s="1" t="s">
        <v>18</v>
      </c>
      <c r="M70" s="1" t="s">
        <v>31</v>
      </c>
      <c r="N70" s="1" t="s">
        <v>25</v>
      </c>
      <c r="O70" s="1" t="s">
        <v>21</v>
      </c>
      <c r="P70" s="1" t="str">
        <f t="shared" ca="1" si="2"/>
        <v>No, my child would walk to school</v>
      </c>
      <c r="Q70" s="1" t="s">
        <v>149</v>
      </c>
      <c r="R70" s="1"/>
    </row>
    <row r="71" spans="1:18" ht="62.5" x14ac:dyDescent="0.25">
      <c r="A71" s="3">
        <v>45476.519216377317</v>
      </c>
      <c r="B71" s="1" t="s">
        <v>28</v>
      </c>
      <c r="G71" s="1" t="s">
        <v>56</v>
      </c>
      <c r="H71" s="1" t="s">
        <v>16</v>
      </c>
      <c r="K71" s="1" t="s">
        <v>49</v>
      </c>
      <c r="L71" s="1" t="s">
        <v>18</v>
      </c>
      <c r="M71" s="1" t="s">
        <v>150</v>
      </c>
      <c r="N71" s="1" t="s">
        <v>60</v>
      </c>
      <c r="O71" s="1" t="s">
        <v>26</v>
      </c>
      <c r="P71" s="1" t="str">
        <f t="shared" ca="1" si="2"/>
        <v>Yes, my child would bike to school more if there was a safe route on Boston Post Road</v>
      </c>
      <c r="R71" s="1"/>
    </row>
    <row r="72" spans="1:18" ht="62.5" x14ac:dyDescent="0.25">
      <c r="A72" s="3">
        <v>45476.519778379632</v>
      </c>
      <c r="B72" s="1" t="s">
        <v>14</v>
      </c>
      <c r="E72" s="1" t="s">
        <v>15</v>
      </c>
      <c r="F72" s="1" t="s">
        <v>16</v>
      </c>
      <c r="K72" s="1" t="s">
        <v>49</v>
      </c>
      <c r="L72" s="1" t="s">
        <v>65</v>
      </c>
      <c r="N72" s="1" t="s">
        <v>84</v>
      </c>
      <c r="O72" s="1" t="s">
        <v>26</v>
      </c>
      <c r="P72" s="1" t="str">
        <f t="shared" ca="1" si="2"/>
        <v>Yes, my child would bike to school more if there was a safe route on Boston Post Road</v>
      </c>
      <c r="R72" s="1"/>
    </row>
    <row r="73" spans="1:18" ht="200" x14ac:dyDescent="0.25">
      <c r="A73" s="3">
        <v>45476.519963310187</v>
      </c>
      <c r="B73" s="1" t="s">
        <v>38</v>
      </c>
      <c r="I73" s="1" t="s">
        <v>67</v>
      </c>
      <c r="J73" s="1" t="s">
        <v>30</v>
      </c>
      <c r="K73" s="1" t="s">
        <v>41</v>
      </c>
      <c r="L73" s="1" t="s">
        <v>65</v>
      </c>
      <c r="M73" s="1" t="s">
        <v>151</v>
      </c>
      <c r="N73" s="1" t="s">
        <v>25</v>
      </c>
      <c r="O73" s="1" t="s">
        <v>21</v>
      </c>
      <c r="P73" s="1" t="str">
        <f t="shared" ca="1" si="2"/>
        <v>No, my child would walk to school</v>
      </c>
      <c r="Q73" s="1" t="s">
        <v>152</v>
      </c>
      <c r="R73" s="1"/>
    </row>
    <row r="74" spans="1:18" ht="62.5" x14ac:dyDescent="0.25">
      <c r="A74" s="3">
        <v>45476.5209225</v>
      </c>
      <c r="B74" s="1" t="s">
        <v>28</v>
      </c>
      <c r="G74" s="1" t="s">
        <v>29</v>
      </c>
      <c r="H74" s="1" t="s">
        <v>30</v>
      </c>
      <c r="K74" s="1" t="s">
        <v>49</v>
      </c>
      <c r="L74" s="1" t="s">
        <v>65</v>
      </c>
      <c r="M74" s="1" t="s">
        <v>19</v>
      </c>
      <c r="N74" s="1" t="s">
        <v>25</v>
      </c>
      <c r="O74" s="1" t="s">
        <v>26</v>
      </c>
      <c r="P74" s="1" t="str">
        <f t="shared" ca="1" si="2"/>
        <v>Yes, my child would bike to school more if there was a safe route on Boston Post Road</v>
      </c>
      <c r="R74" s="1"/>
    </row>
    <row r="75" spans="1:18" ht="62.5" x14ac:dyDescent="0.25">
      <c r="A75" s="3">
        <v>45476.521046759255</v>
      </c>
      <c r="B75" s="1" t="s">
        <v>14</v>
      </c>
      <c r="E75" s="1" t="s">
        <v>53</v>
      </c>
      <c r="F75" s="1" t="s">
        <v>16</v>
      </c>
      <c r="K75" s="1" t="s">
        <v>41</v>
      </c>
      <c r="L75" s="1" t="s">
        <v>18</v>
      </c>
      <c r="M75" s="1" t="s">
        <v>43</v>
      </c>
      <c r="N75" s="1" t="s">
        <v>153</v>
      </c>
      <c r="O75" s="1" t="s">
        <v>26</v>
      </c>
      <c r="P75" s="1" t="str">
        <f t="shared" ca="1" si="2"/>
        <v>Yes, my child would bike to school more if there was a safe route on Boston Post Road</v>
      </c>
      <c r="R75" s="1"/>
    </row>
    <row r="76" spans="1:18" ht="62.5" x14ac:dyDescent="0.25">
      <c r="A76" s="3">
        <v>45476.522324988429</v>
      </c>
      <c r="B76" s="1" t="s">
        <v>28</v>
      </c>
      <c r="G76" s="1" t="s">
        <v>29</v>
      </c>
      <c r="H76" s="1" t="s">
        <v>30</v>
      </c>
      <c r="K76" s="1" t="s">
        <v>41</v>
      </c>
      <c r="L76" s="1" t="s">
        <v>35</v>
      </c>
      <c r="M76" s="1" t="s">
        <v>150</v>
      </c>
      <c r="N76" s="1" t="s">
        <v>25</v>
      </c>
      <c r="O76" s="1" t="s">
        <v>26</v>
      </c>
      <c r="P76" s="1" t="str">
        <f t="shared" ca="1" si="2"/>
        <v>Yes, my child would bike to school more if there was a safe route on Boston Post Road</v>
      </c>
      <c r="Q76" s="1" t="s">
        <v>154</v>
      </c>
      <c r="R76" s="1"/>
    </row>
    <row r="77" spans="1:18" ht="212.5" x14ac:dyDescent="0.25">
      <c r="A77" s="3">
        <v>45476.522434027778</v>
      </c>
      <c r="B77" s="1" t="s">
        <v>14</v>
      </c>
      <c r="E77" s="1" t="s">
        <v>22</v>
      </c>
      <c r="F77" s="1" t="s">
        <v>16</v>
      </c>
      <c r="K77" s="1" t="s">
        <v>17</v>
      </c>
      <c r="L77" s="1" t="s">
        <v>18</v>
      </c>
      <c r="M77" s="1" t="s">
        <v>43</v>
      </c>
      <c r="N77" s="1" t="s">
        <v>60</v>
      </c>
      <c r="O77" s="1" t="s">
        <v>64</v>
      </c>
      <c r="P77" s="1" t="str">
        <f t="shared" ca="1" si="2"/>
        <v>No, my child would be driven/drive to school in a car</v>
      </c>
      <c r="Q77" s="1" t="s">
        <v>155</v>
      </c>
      <c r="R77" s="1"/>
    </row>
    <row r="78" spans="1:18" ht="62.5" x14ac:dyDescent="0.25">
      <c r="A78" s="3">
        <v>45476.522441793983</v>
      </c>
      <c r="B78" s="1" t="s">
        <v>46</v>
      </c>
      <c r="C78" s="1" t="s">
        <v>87</v>
      </c>
      <c r="D78" s="1" t="s">
        <v>16</v>
      </c>
      <c r="K78" s="1" t="s">
        <v>17</v>
      </c>
      <c r="L78" s="1" t="s">
        <v>18</v>
      </c>
      <c r="M78" s="1" t="s">
        <v>43</v>
      </c>
      <c r="N78" s="1" t="s">
        <v>84</v>
      </c>
      <c r="O78" s="1" t="s">
        <v>26</v>
      </c>
      <c r="P78" s="1" t="str">
        <f t="shared" ca="1" si="2"/>
        <v>Yes, my child would bike to school more if there was a safe route on Boston Post Road</v>
      </c>
    </row>
    <row r="79" spans="1:18" ht="137.5" x14ac:dyDescent="0.25">
      <c r="A79" s="3">
        <v>45476.522591215282</v>
      </c>
      <c r="B79" s="1" t="s">
        <v>28</v>
      </c>
      <c r="G79" s="1" t="s">
        <v>29</v>
      </c>
      <c r="H79" s="1" t="s">
        <v>23</v>
      </c>
      <c r="K79" s="1" t="s">
        <v>121</v>
      </c>
      <c r="L79" s="1" t="s">
        <v>50</v>
      </c>
      <c r="M79" s="1" t="s">
        <v>110</v>
      </c>
      <c r="O79" s="1" t="s">
        <v>26</v>
      </c>
      <c r="P79" s="1" t="str">
        <f t="shared" ca="1" si="2"/>
        <v>Yes, my child would bike to school more if there was a safe route on Boston Post Road</v>
      </c>
      <c r="Q79" s="1" t="s">
        <v>156</v>
      </c>
      <c r="R79" s="1"/>
    </row>
    <row r="80" spans="1:18" ht="87.5" x14ac:dyDescent="0.25">
      <c r="A80" s="3">
        <v>45476.523583819449</v>
      </c>
      <c r="B80" s="1" t="s">
        <v>46</v>
      </c>
      <c r="C80" s="1" t="s">
        <v>87</v>
      </c>
      <c r="D80" s="1" t="s">
        <v>48</v>
      </c>
      <c r="K80" s="1" t="s">
        <v>17</v>
      </c>
      <c r="L80" s="1" t="s">
        <v>18</v>
      </c>
      <c r="M80" s="1" t="s">
        <v>124</v>
      </c>
      <c r="N80" s="1" t="s">
        <v>25</v>
      </c>
      <c r="O80" s="1" t="s">
        <v>157</v>
      </c>
      <c r="P80" s="1" t="str">
        <f t="shared" ca="1" si="2"/>
        <v>Other</v>
      </c>
      <c r="Q80" s="1" t="s">
        <v>158</v>
      </c>
      <c r="R80" s="1"/>
    </row>
    <row r="81" spans="1:18" ht="62.5" x14ac:dyDescent="0.25">
      <c r="A81" s="3">
        <v>45476.523843807867</v>
      </c>
      <c r="B81" s="1" t="s">
        <v>38</v>
      </c>
      <c r="I81" s="1" t="s">
        <v>111</v>
      </c>
      <c r="J81" s="1" t="s">
        <v>30</v>
      </c>
      <c r="K81" s="1" t="s">
        <v>17</v>
      </c>
      <c r="L81" s="1" t="s">
        <v>42</v>
      </c>
      <c r="M81" s="1" t="s">
        <v>69</v>
      </c>
      <c r="N81" s="1" t="s">
        <v>25</v>
      </c>
      <c r="O81" s="1" t="s">
        <v>159</v>
      </c>
      <c r="P81" s="1" t="str">
        <f t="shared" ca="1" si="2"/>
        <v>Yes, my child would bike to school more if there was a safe route on Boston Post Road</v>
      </c>
    </row>
    <row r="82" spans="1:18" ht="137.5" x14ac:dyDescent="0.25">
      <c r="A82" s="3">
        <v>45476.524011099536</v>
      </c>
      <c r="B82" s="1" t="s">
        <v>46</v>
      </c>
      <c r="C82" s="1" t="s">
        <v>87</v>
      </c>
      <c r="D82" s="1" t="s">
        <v>16</v>
      </c>
      <c r="K82" s="1" t="s">
        <v>17</v>
      </c>
      <c r="L82" s="1" t="s">
        <v>18</v>
      </c>
      <c r="M82" s="1" t="s">
        <v>160</v>
      </c>
      <c r="N82" s="1" t="s">
        <v>161</v>
      </c>
      <c r="O82" s="1" t="s">
        <v>159</v>
      </c>
      <c r="P82" s="1" t="str">
        <f t="shared" ca="1" si="2"/>
        <v>Yes, my child would bike to school more if there was a safe route on Boston Post Road</v>
      </c>
      <c r="Q82" s="1" t="s">
        <v>162</v>
      </c>
      <c r="R82" s="1"/>
    </row>
    <row r="83" spans="1:18" ht="37.5" x14ac:dyDescent="0.25">
      <c r="A83" s="3">
        <v>45476.524144340277</v>
      </c>
      <c r="B83" s="1" t="s">
        <v>46</v>
      </c>
      <c r="C83" s="1" t="s">
        <v>87</v>
      </c>
      <c r="D83" s="1" t="s">
        <v>48</v>
      </c>
      <c r="K83" s="1" t="s">
        <v>17</v>
      </c>
      <c r="L83" s="1" t="s">
        <v>18</v>
      </c>
      <c r="M83" s="1" t="s">
        <v>36</v>
      </c>
      <c r="N83" s="1" t="s">
        <v>25</v>
      </c>
      <c r="O83" s="1" t="s">
        <v>163</v>
      </c>
      <c r="P83" s="1" t="str">
        <f t="shared" ca="1" si="2"/>
        <v>No, my child would walk to school</v>
      </c>
      <c r="R83" s="1"/>
    </row>
    <row r="84" spans="1:18" ht="62.5" x14ac:dyDescent="0.25">
      <c r="A84" s="3">
        <v>45476.524503518522</v>
      </c>
      <c r="B84" s="1" t="s">
        <v>28</v>
      </c>
      <c r="G84" s="1" t="s">
        <v>29</v>
      </c>
      <c r="H84" s="1" t="s">
        <v>16</v>
      </c>
      <c r="K84" s="1" t="s">
        <v>49</v>
      </c>
      <c r="L84" s="1" t="s">
        <v>18</v>
      </c>
      <c r="M84" s="1" t="s">
        <v>150</v>
      </c>
      <c r="N84" s="1" t="s">
        <v>60</v>
      </c>
      <c r="O84" s="1" t="s">
        <v>159</v>
      </c>
      <c r="P84" s="1" t="str">
        <f t="shared" ca="1" si="2"/>
        <v>Yes, my child would bike to school more if there was a safe route on Boston Post Road</v>
      </c>
      <c r="R84" s="1"/>
    </row>
    <row r="85" spans="1:18" ht="250" x14ac:dyDescent="0.25">
      <c r="A85" s="3">
        <v>45476.524725451389</v>
      </c>
      <c r="B85" s="1" t="s">
        <v>14</v>
      </c>
      <c r="E85" s="1" t="s">
        <v>53</v>
      </c>
      <c r="F85" s="1" t="s">
        <v>23</v>
      </c>
      <c r="K85" s="1" t="s">
        <v>17</v>
      </c>
      <c r="L85" s="1" t="s">
        <v>35</v>
      </c>
      <c r="M85" s="1" t="s">
        <v>69</v>
      </c>
      <c r="N85" s="1" t="s">
        <v>25</v>
      </c>
      <c r="O85" s="1" t="s">
        <v>159</v>
      </c>
      <c r="P85" s="1" t="str">
        <f t="shared" ca="1" si="2"/>
        <v>Yes, my child would bike to school more if there was a safe route on Boston Post Road</v>
      </c>
      <c r="Q85" s="1" t="s">
        <v>164</v>
      </c>
      <c r="R85" s="1"/>
    </row>
    <row r="86" spans="1:18" ht="125" x14ac:dyDescent="0.25">
      <c r="A86" s="3">
        <v>45476.525015474537</v>
      </c>
      <c r="B86" s="1" t="s">
        <v>28</v>
      </c>
      <c r="G86" s="1" t="s">
        <v>76</v>
      </c>
      <c r="H86" s="1" t="s">
        <v>23</v>
      </c>
      <c r="K86" s="1" t="s">
        <v>121</v>
      </c>
      <c r="L86" s="1" t="s">
        <v>50</v>
      </c>
      <c r="M86" s="1" t="s">
        <v>165</v>
      </c>
      <c r="O86" s="1" t="s">
        <v>159</v>
      </c>
      <c r="P86" s="1" t="str">
        <f t="shared" ca="1" si="2"/>
        <v>Yes, my child would bike to school more if there was a safe route on Boston Post Road</v>
      </c>
      <c r="R86" s="1"/>
    </row>
    <row r="87" spans="1:18" ht="62.5" x14ac:dyDescent="0.25">
      <c r="A87" s="3">
        <v>45476.525504062505</v>
      </c>
      <c r="B87" s="1" t="s">
        <v>38</v>
      </c>
      <c r="I87" s="1" t="s">
        <v>39</v>
      </c>
      <c r="J87" s="1" t="s">
        <v>68</v>
      </c>
      <c r="K87" s="1" t="s">
        <v>41</v>
      </c>
      <c r="L87" s="1" t="s">
        <v>50</v>
      </c>
      <c r="N87" s="1" t="s">
        <v>60</v>
      </c>
      <c r="O87" s="1" t="s">
        <v>159</v>
      </c>
      <c r="P87" s="1" t="str">
        <f t="shared" ca="1" si="2"/>
        <v>Yes, my child would bike to school more if there was a safe route on Boston Post Road</v>
      </c>
      <c r="R87" s="1"/>
    </row>
    <row r="88" spans="1:18" ht="175" x14ac:dyDescent="0.25">
      <c r="A88" s="3">
        <v>45476.525938344908</v>
      </c>
      <c r="B88" s="1" t="s">
        <v>28</v>
      </c>
      <c r="G88" s="1" t="s">
        <v>76</v>
      </c>
      <c r="H88" s="1" t="s">
        <v>30</v>
      </c>
      <c r="K88" s="1" t="s">
        <v>41</v>
      </c>
      <c r="L88" s="1" t="s">
        <v>50</v>
      </c>
      <c r="M88" s="1" t="s">
        <v>166</v>
      </c>
      <c r="N88" s="1" t="s">
        <v>60</v>
      </c>
      <c r="O88" s="1" t="s">
        <v>159</v>
      </c>
      <c r="P88" s="1" t="str">
        <f t="shared" ca="1" si="2"/>
        <v>Yes, my child would bike to school more if there was a safe route on Boston Post Road</v>
      </c>
      <c r="Q88" s="1" t="s">
        <v>167</v>
      </c>
      <c r="R88" s="1"/>
    </row>
    <row r="89" spans="1:18" ht="75" x14ac:dyDescent="0.25">
      <c r="A89" s="3">
        <v>45476.526356481481</v>
      </c>
      <c r="B89" s="1" t="s">
        <v>38</v>
      </c>
      <c r="I89" s="1" t="s">
        <v>39</v>
      </c>
      <c r="J89" s="1" t="s">
        <v>168</v>
      </c>
      <c r="K89" s="1" t="s">
        <v>34</v>
      </c>
      <c r="L89" s="1" t="s">
        <v>18</v>
      </c>
      <c r="M89" s="1" t="s">
        <v>160</v>
      </c>
      <c r="N89" s="1" t="s">
        <v>44</v>
      </c>
      <c r="O89" s="1" t="s">
        <v>169</v>
      </c>
      <c r="P89" s="1" t="str">
        <f t="shared" ca="1" si="2"/>
        <v>Other</v>
      </c>
      <c r="R89" s="1"/>
    </row>
    <row r="90" spans="1:18" ht="62.5" x14ac:dyDescent="0.25">
      <c r="A90" s="3">
        <v>45476.526717696761</v>
      </c>
      <c r="B90" s="1" t="s">
        <v>46</v>
      </c>
      <c r="C90" s="1" t="s">
        <v>87</v>
      </c>
      <c r="D90" s="1" t="s">
        <v>48</v>
      </c>
      <c r="K90" s="1" t="s">
        <v>17</v>
      </c>
      <c r="L90" s="1" t="s">
        <v>18</v>
      </c>
      <c r="M90" s="1" t="s">
        <v>124</v>
      </c>
      <c r="N90" s="1" t="s">
        <v>84</v>
      </c>
      <c r="O90" s="1" t="s">
        <v>159</v>
      </c>
      <c r="P90" s="1" t="str">
        <f t="shared" ca="1" si="2"/>
        <v>Yes, my child would bike to school more if there was a safe route on Boston Post Road</v>
      </c>
      <c r="R90" s="1"/>
    </row>
    <row r="91" spans="1:18" ht="187.5" x14ac:dyDescent="0.25">
      <c r="A91" s="3">
        <v>45476.529130949071</v>
      </c>
      <c r="B91" s="1" t="s">
        <v>14</v>
      </c>
      <c r="E91" s="1" t="s">
        <v>22</v>
      </c>
      <c r="F91" s="1" t="s">
        <v>30</v>
      </c>
      <c r="K91" s="1" t="s">
        <v>49</v>
      </c>
      <c r="L91" s="1" t="s">
        <v>50</v>
      </c>
      <c r="M91" s="1" t="s">
        <v>170</v>
      </c>
      <c r="N91" s="1" t="s">
        <v>25</v>
      </c>
      <c r="O91" s="1" t="s">
        <v>159</v>
      </c>
      <c r="P91" s="1" t="str">
        <f t="shared" ca="1" si="2"/>
        <v>Yes, my child would bike to school more if there was a safe route on Boston Post Road</v>
      </c>
      <c r="Q91" s="1" t="s">
        <v>171</v>
      </c>
      <c r="R91" s="1"/>
    </row>
    <row r="92" spans="1:18" ht="62.5" x14ac:dyDescent="0.25">
      <c r="A92" s="3">
        <v>45476.529991527779</v>
      </c>
      <c r="B92" s="1" t="s">
        <v>28</v>
      </c>
      <c r="G92" s="1" t="s">
        <v>29</v>
      </c>
      <c r="H92" s="1" t="s">
        <v>16</v>
      </c>
      <c r="K92" s="1" t="s">
        <v>49</v>
      </c>
      <c r="L92" s="1" t="s">
        <v>18</v>
      </c>
      <c r="M92" s="1" t="s">
        <v>19</v>
      </c>
      <c r="N92" s="1" t="s">
        <v>172</v>
      </c>
      <c r="O92" s="1" t="s">
        <v>159</v>
      </c>
      <c r="P92" s="1" t="str">
        <f t="shared" ca="1" si="2"/>
        <v>Yes, my child would bike to school more if there was a safe route on Boston Post Road</v>
      </c>
      <c r="R92" s="1"/>
    </row>
    <row r="93" spans="1:18" ht="237.5" x14ac:dyDescent="0.25">
      <c r="A93" s="3">
        <v>45476.530638310185</v>
      </c>
      <c r="B93" s="1" t="s">
        <v>46</v>
      </c>
      <c r="C93" s="1" t="s">
        <v>83</v>
      </c>
      <c r="D93" s="1" t="s">
        <v>48</v>
      </c>
      <c r="K93" s="1" t="s">
        <v>49</v>
      </c>
      <c r="L93" s="1" t="s">
        <v>18</v>
      </c>
      <c r="M93" s="1" t="s">
        <v>31</v>
      </c>
      <c r="N93" s="1" t="s">
        <v>25</v>
      </c>
      <c r="O93" s="1" t="s">
        <v>159</v>
      </c>
      <c r="P93" s="1" t="str">
        <f t="shared" ca="1" si="2"/>
        <v>Yes, my child would bike to school more if there was a safe route on Boston Post Road</v>
      </c>
      <c r="Q93" s="1" t="s">
        <v>173</v>
      </c>
    </row>
    <row r="94" spans="1:18" ht="62.5" x14ac:dyDescent="0.25">
      <c r="A94" s="3">
        <v>45476.530788379634</v>
      </c>
      <c r="B94" s="1" t="s">
        <v>28</v>
      </c>
      <c r="G94" s="1" t="s">
        <v>56</v>
      </c>
      <c r="H94" s="1" t="s">
        <v>30</v>
      </c>
      <c r="K94" s="1" t="s">
        <v>17</v>
      </c>
      <c r="L94" s="1" t="s">
        <v>42</v>
      </c>
      <c r="M94" s="1" t="s">
        <v>151</v>
      </c>
      <c r="N94" s="1" t="s">
        <v>25</v>
      </c>
      <c r="O94" s="1" t="s">
        <v>159</v>
      </c>
      <c r="P94" s="1" t="str">
        <f t="shared" ca="1" si="2"/>
        <v>Yes, my child would bike to school more if there was a safe route on Boston Post Road</v>
      </c>
      <c r="R94" s="1"/>
    </row>
    <row r="95" spans="1:18" ht="62.5" x14ac:dyDescent="0.25">
      <c r="A95" s="3">
        <v>45476.531537407413</v>
      </c>
      <c r="B95" s="1" t="s">
        <v>14</v>
      </c>
      <c r="E95" s="1" t="s">
        <v>15</v>
      </c>
      <c r="F95" s="1" t="s">
        <v>30</v>
      </c>
      <c r="K95" s="1" t="s">
        <v>17</v>
      </c>
      <c r="L95" s="1" t="s">
        <v>18</v>
      </c>
      <c r="M95" s="1" t="s">
        <v>57</v>
      </c>
      <c r="N95" s="1" t="s">
        <v>25</v>
      </c>
      <c r="O95" s="1" t="s">
        <v>159</v>
      </c>
      <c r="P95" s="1" t="str">
        <f t="shared" ca="1" si="2"/>
        <v>Yes, my child would bike to school more if there was a safe route on Boston Post Road</v>
      </c>
      <c r="R95" s="1"/>
    </row>
    <row r="96" spans="1:18" ht="37.5" x14ac:dyDescent="0.25">
      <c r="A96" s="3">
        <v>45476.532384756945</v>
      </c>
      <c r="B96" s="1" t="s">
        <v>46</v>
      </c>
      <c r="C96" s="1" t="s">
        <v>83</v>
      </c>
      <c r="D96" s="1" t="s">
        <v>16</v>
      </c>
      <c r="K96" s="1" t="s">
        <v>41</v>
      </c>
      <c r="L96" s="1" t="s">
        <v>18</v>
      </c>
      <c r="M96" s="1" t="s">
        <v>160</v>
      </c>
      <c r="N96" s="1" t="s">
        <v>84</v>
      </c>
      <c r="O96" s="1" t="s">
        <v>174</v>
      </c>
      <c r="P96" s="1" t="str">
        <f t="shared" ca="1" si="2"/>
        <v>No, my child would be driven/drive to school in a car</v>
      </c>
      <c r="R96" s="1"/>
    </row>
    <row r="97" spans="1:18" ht="112.5" x14ac:dyDescent="0.25">
      <c r="A97" s="3">
        <v>45476.532749143516</v>
      </c>
      <c r="B97" s="1" t="s">
        <v>38</v>
      </c>
      <c r="I97" s="1" t="s">
        <v>39</v>
      </c>
      <c r="J97" s="1" t="s">
        <v>40</v>
      </c>
      <c r="K97" s="1" t="s">
        <v>17</v>
      </c>
      <c r="L97" s="1" t="s">
        <v>18</v>
      </c>
      <c r="M97" s="1" t="s">
        <v>175</v>
      </c>
      <c r="N97" s="1" t="s">
        <v>176</v>
      </c>
      <c r="O97" s="1" t="s">
        <v>177</v>
      </c>
      <c r="P97" s="1" t="str">
        <f t="shared" ca="1" si="2"/>
        <v>Other</v>
      </c>
      <c r="Q97" s="1" t="s">
        <v>178</v>
      </c>
      <c r="R97" s="1"/>
    </row>
    <row r="98" spans="1:18" ht="87.5" x14ac:dyDescent="0.25">
      <c r="A98" s="3">
        <v>45476.532764189818</v>
      </c>
      <c r="B98" s="1" t="s">
        <v>38</v>
      </c>
      <c r="I98" s="1" t="s">
        <v>67</v>
      </c>
      <c r="J98" s="1" t="s">
        <v>30</v>
      </c>
      <c r="K98" s="1" t="s">
        <v>17</v>
      </c>
      <c r="L98" s="1" t="s">
        <v>65</v>
      </c>
      <c r="M98" s="1" t="s">
        <v>179</v>
      </c>
      <c r="N98" s="1" t="s">
        <v>25</v>
      </c>
      <c r="O98" s="1" t="s">
        <v>163</v>
      </c>
      <c r="P98" s="1" t="str">
        <f t="shared" ca="1" si="2"/>
        <v>No, my child would walk to school</v>
      </c>
      <c r="R98" s="1"/>
    </row>
    <row r="99" spans="1:18" ht="162.5" x14ac:dyDescent="0.25">
      <c r="A99" s="3">
        <v>45476.532924722225</v>
      </c>
      <c r="B99" s="1" t="s">
        <v>38</v>
      </c>
      <c r="I99" s="1" t="s">
        <v>111</v>
      </c>
      <c r="J99" s="1" t="s">
        <v>23</v>
      </c>
      <c r="K99" s="1" t="s">
        <v>17</v>
      </c>
      <c r="L99" s="1" t="s">
        <v>50</v>
      </c>
      <c r="M99" s="1" t="s">
        <v>180</v>
      </c>
      <c r="N99" s="1" t="s">
        <v>25</v>
      </c>
      <c r="O99" s="1" t="s">
        <v>159</v>
      </c>
      <c r="P99" s="1" t="str">
        <f t="shared" ca="1" si="2"/>
        <v>Yes, my child would bike to school more if there was a safe route on Boston Post Road</v>
      </c>
      <c r="R99" s="1"/>
    </row>
    <row r="100" spans="1:18" ht="62.5" x14ac:dyDescent="0.25">
      <c r="A100" s="3">
        <v>45476.533081226851</v>
      </c>
      <c r="B100" s="1" t="s">
        <v>14</v>
      </c>
      <c r="E100" s="1" t="s">
        <v>15</v>
      </c>
      <c r="F100" s="1" t="s">
        <v>16</v>
      </c>
      <c r="K100" s="1" t="s">
        <v>41</v>
      </c>
      <c r="L100" s="1" t="s">
        <v>50</v>
      </c>
      <c r="M100" s="1" t="s">
        <v>57</v>
      </c>
      <c r="N100" s="1" t="s">
        <v>60</v>
      </c>
      <c r="O100" s="1" t="s">
        <v>159</v>
      </c>
      <c r="P100" s="1" t="str">
        <f t="shared" ca="1" si="2"/>
        <v>Yes, my child would bike to school more if there was a safe route on Boston Post Road</v>
      </c>
      <c r="Q100" s="1" t="s">
        <v>181</v>
      </c>
      <c r="R100" s="1"/>
    </row>
    <row r="101" spans="1:18" ht="400" x14ac:dyDescent="0.25">
      <c r="A101" s="3">
        <v>45476.533856921291</v>
      </c>
      <c r="B101" s="1" t="s">
        <v>14</v>
      </c>
      <c r="E101" s="1" t="s">
        <v>15</v>
      </c>
      <c r="F101" s="1" t="s">
        <v>16</v>
      </c>
      <c r="K101" s="1" t="s">
        <v>49</v>
      </c>
      <c r="L101" s="1" t="s">
        <v>65</v>
      </c>
      <c r="M101" s="1" t="s">
        <v>160</v>
      </c>
      <c r="N101" s="1" t="s">
        <v>135</v>
      </c>
      <c r="O101" s="1" t="s">
        <v>159</v>
      </c>
      <c r="P101" s="1" t="str">
        <f t="shared" ca="1" si="2"/>
        <v>Yes, my child would bike to school more if there was a safe route on Boston Post Road</v>
      </c>
      <c r="Q101" s="1" t="s">
        <v>182</v>
      </c>
      <c r="R101" s="1"/>
    </row>
    <row r="102" spans="1:18" ht="112.5" x14ac:dyDescent="0.25">
      <c r="A102" s="3">
        <v>45476.534459155097</v>
      </c>
      <c r="B102" s="1" t="s">
        <v>38</v>
      </c>
      <c r="I102" s="1" t="s">
        <v>89</v>
      </c>
      <c r="J102" s="1" t="s">
        <v>30</v>
      </c>
      <c r="K102" s="1" t="s">
        <v>17</v>
      </c>
      <c r="L102" s="1" t="s">
        <v>65</v>
      </c>
      <c r="M102" s="1" t="s">
        <v>183</v>
      </c>
      <c r="N102" s="1" t="s">
        <v>25</v>
      </c>
      <c r="O102" s="1" t="s">
        <v>163</v>
      </c>
      <c r="P102" s="1" t="str">
        <f t="shared" ca="1" si="2"/>
        <v>No, my child would walk to school</v>
      </c>
    </row>
    <row r="103" spans="1:18" ht="37.5" x14ac:dyDescent="0.25">
      <c r="A103" s="3">
        <v>45476.534702847217</v>
      </c>
      <c r="B103" s="1" t="s">
        <v>38</v>
      </c>
      <c r="I103" s="1" t="s">
        <v>67</v>
      </c>
      <c r="J103" s="1" t="s">
        <v>30</v>
      </c>
      <c r="K103" s="1" t="s">
        <v>41</v>
      </c>
      <c r="L103" s="1" t="s">
        <v>65</v>
      </c>
      <c r="M103" s="1" t="s">
        <v>57</v>
      </c>
      <c r="N103" s="1" t="s">
        <v>25</v>
      </c>
      <c r="O103" s="1" t="s">
        <v>163</v>
      </c>
      <c r="P103" s="1" t="str">
        <f t="shared" ca="1" si="2"/>
        <v>No, my child would walk to school</v>
      </c>
    </row>
    <row r="104" spans="1:18" ht="75" x14ac:dyDescent="0.25">
      <c r="A104" s="3">
        <v>45476.535472094911</v>
      </c>
      <c r="B104" s="1" t="s">
        <v>28</v>
      </c>
      <c r="G104" s="1" t="s">
        <v>76</v>
      </c>
      <c r="H104" s="1" t="s">
        <v>30</v>
      </c>
      <c r="K104" s="1" t="s">
        <v>17</v>
      </c>
      <c r="L104" s="1" t="s">
        <v>65</v>
      </c>
      <c r="M104" s="1" t="s">
        <v>184</v>
      </c>
      <c r="N104" s="1" t="s">
        <v>25</v>
      </c>
      <c r="O104" s="1" t="s">
        <v>159</v>
      </c>
      <c r="P104" s="1" t="str">
        <f t="shared" ca="1" si="2"/>
        <v>Yes, my child would bike to school more if there was a safe route on Boston Post Road</v>
      </c>
      <c r="Q104" s="1" t="s">
        <v>185</v>
      </c>
      <c r="R104" s="1"/>
    </row>
    <row r="105" spans="1:18" ht="75" x14ac:dyDescent="0.25">
      <c r="A105" s="3">
        <v>45476.535896319445</v>
      </c>
      <c r="B105" s="1" t="s">
        <v>46</v>
      </c>
      <c r="C105" s="1" t="s">
        <v>47</v>
      </c>
      <c r="D105" s="1" t="s">
        <v>48</v>
      </c>
      <c r="K105" s="1" t="s">
        <v>17</v>
      </c>
      <c r="L105" s="1" t="s">
        <v>65</v>
      </c>
      <c r="M105" s="1" t="s">
        <v>186</v>
      </c>
      <c r="N105" s="1" t="s">
        <v>25</v>
      </c>
      <c r="O105" s="1" t="s">
        <v>159</v>
      </c>
      <c r="P105" s="1" t="str">
        <f t="shared" ca="1" si="2"/>
        <v>Yes, my child would bike to school more if there was a safe route on Boston Post Road</v>
      </c>
      <c r="R105" s="1"/>
    </row>
    <row r="106" spans="1:18" ht="125" x14ac:dyDescent="0.25">
      <c r="A106" s="3">
        <v>45476.536282488421</v>
      </c>
      <c r="B106" s="1" t="s">
        <v>28</v>
      </c>
      <c r="G106" s="1" t="s">
        <v>76</v>
      </c>
      <c r="H106" s="1" t="s">
        <v>23</v>
      </c>
      <c r="K106" s="1" t="s">
        <v>41</v>
      </c>
      <c r="L106" s="1" t="s">
        <v>18</v>
      </c>
      <c r="M106" s="1" t="s">
        <v>69</v>
      </c>
      <c r="O106" s="1" t="s">
        <v>159</v>
      </c>
      <c r="P106" s="1" t="str">
        <f t="shared" ca="1" si="2"/>
        <v>Yes, my child would bike to school more if there was a safe route on Boston Post Road</v>
      </c>
      <c r="Q106" s="1" t="s">
        <v>187</v>
      </c>
      <c r="R106" s="1"/>
    </row>
    <row r="107" spans="1:18" ht="50" x14ac:dyDescent="0.25">
      <c r="A107" s="3">
        <v>45476.536294618054</v>
      </c>
      <c r="B107" s="1" t="s">
        <v>38</v>
      </c>
      <c r="I107" s="1" t="s">
        <v>111</v>
      </c>
      <c r="J107" s="1" t="s">
        <v>68</v>
      </c>
      <c r="K107" s="1" t="s">
        <v>49</v>
      </c>
      <c r="L107" s="1" t="s">
        <v>35</v>
      </c>
      <c r="M107" s="1" t="s">
        <v>188</v>
      </c>
      <c r="N107" s="1" t="s">
        <v>101</v>
      </c>
      <c r="O107" s="1" t="s">
        <v>163</v>
      </c>
      <c r="P107" s="1" t="str">
        <f t="shared" ca="1" si="2"/>
        <v>No, my child would walk to school</v>
      </c>
    </row>
    <row r="108" spans="1:18" ht="25" x14ac:dyDescent="0.25">
      <c r="A108" s="3">
        <v>45476.536471979169</v>
      </c>
      <c r="B108" s="1" t="s">
        <v>14</v>
      </c>
      <c r="E108" s="1" t="s">
        <v>53</v>
      </c>
      <c r="F108" s="1" t="s">
        <v>48</v>
      </c>
      <c r="K108" s="1" t="s">
        <v>34</v>
      </c>
      <c r="L108" s="1" t="s">
        <v>50</v>
      </c>
      <c r="M108" s="1" t="s">
        <v>150</v>
      </c>
      <c r="N108" s="1" t="s">
        <v>60</v>
      </c>
      <c r="O108" s="1" t="s">
        <v>163</v>
      </c>
      <c r="P108" s="1" t="str">
        <f t="shared" ca="1" si="2"/>
        <v>No, my child would walk to school</v>
      </c>
      <c r="Q108" s="1" t="s">
        <v>189</v>
      </c>
      <c r="R108" s="1"/>
    </row>
    <row r="109" spans="1:18" ht="112.5" x14ac:dyDescent="0.25">
      <c r="A109" s="3">
        <v>45476.536495231485</v>
      </c>
      <c r="B109" s="1" t="s">
        <v>38</v>
      </c>
      <c r="I109" s="1" t="s">
        <v>39</v>
      </c>
      <c r="J109" s="1" t="s">
        <v>23</v>
      </c>
      <c r="K109" s="1" t="s">
        <v>17</v>
      </c>
      <c r="L109" s="1" t="s">
        <v>50</v>
      </c>
      <c r="M109" s="1" t="s">
        <v>190</v>
      </c>
      <c r="N109" s="1" t="s">
        <v>25</v>
      </c>
      <c r="O109" s="1" t="s">
        <v>159</v>
      </c>
      <c r="P109" s="1" t="str">
        <f t="shared" ca="1" si="2"/>
        <v>Yes, my child would bike to school more if there was a safe route on Boston Post Road</v>
      </c>
      <c r="Q109" s="1" t="s">
        <v>191</v>
      </c>
      <c r="R109" s="1"/>
    </row>
    <row r="110" spans="1:18" ht="62.5" x14ac:dyDescent="0.25">
      <c r="A110" s="3">
        <v>45476.537962407412</v>
      </c>
      <c r="B110" s="1" t="s">
        <v>14</v>
      </c>
      <c r="E110" s="1" t="s">
        <v>53</v>
      </c>
      <c r="F110" s="1" t="s">
        <v>16</v>
      </c>
      <c r="K110" s="1" t="s">
        <v>49</v>
      </c>
      <c r="L110" s="1" t="s">
        <v>50</v>
      </c>
      <c r="M110" s="1" t="s">
        <v>184</v>
      </c>
      <c r="N110" s="1" t="s">
        <v>60</v>
      </c>
      <c r="O110" s="1" t="s">
        <v>159</v>
      </c>
      <c r="P110" s="1" t="str">
        <f t="shared" ca="1" si="2"/>
        <v>Yes, my child would bike to school more if there was a safe route on Boston Post Road</v>
      </c>
      <c r="Q110" s="1" t="s">
        <v>192</v>
      </c>
      <c r="R110" s="1"/>
    </row>
    <row r="111" spans="1:18" ht="37.5" x14ac:dyDescent="0.25">
      <c r="A111" s="3">
        <v>45476.538653506941</v>
      </c>
      <c r="B111" s="1" t="s">
        <v>38</v>
      </c>
      <c r="I111" s="1" t="s">
        <v>67</v>
      </c>
      <c r="J111" s="1" t="s">
        <v>68</v>
      </c>
      <c r="K111" s="1" t="s">
        <v>17</v>
      </c>
      <c r="L111" s="1" t="s">
        <v>65</v>
      </c>
      <c r="M111" s="1" t="s">
        <v>160</v>
      </c>
      <c r="N111" s="1" t="s">
        <v>172</v>
      </c>
      <c r="O111" s="1" t="s">
        <v>174</v>
      </c>
      <c r="P111" s="1" t="str">
        <f t="shared" ca="1" si="2"/>
        <v>No, my child would be driven/drive to school in a car</v>
      </c>
      <c r="R111" s="1"/>
    </row>
    <row r="112" spans="1:18" ht="62.5" x14ac:dyDescent="0.25">
      <c r="A112" s="3">
        <v>45476.538740416669</v>
      </c>
      <c r="B112" s="1" t="s">
        <v>28</v>
      </c>
      <c r="G112" s="1" t="s">
        <v>29</v>
      </c>
      <c r="H112" s="1" t="s">
        <v>23</v>
      </c>
      <c r="K112" s="1" t="s">
        <v>49</v>
      </c>
      <c r="L112" s="1" t="s">
        <v>50</v>
      </c>
      <c r="M112" s="1" t="s">
        <v>184</v>
      </c>
      <c r="N112" s="1" t="s">
        <v>60</v>
      </c>
      <c r="O112" s="1" t="s">
        <v>159</v>
      </c>
      <c r="P112" s="1" t="str">
        <f t="shared" ca="1" si="2"/>
        <v>Yes, my child would bike to school more if there was a safe route on Boston Post Road</v>
      </c>
      <c r="Q112" s="1" t="s">
        <v>193</v>
      </c>
    </row>
    <row r="113" spans="1:18" ht="62.5" x14ac:dyDescent="0.25">
      <c r="A113" s="3">
        <v>45476.53952283565</v>
      </c>
      <c r="B113" s="1" t="s">
        <v>38</v>
      </c>
      <c r="I113" s="1" t="s">
        <v>111</v>
      </c>
      <c r="J113" s="1" t="s">
        <v>168</v>
      </c>
      <c r="K113" s="1" t="s">
        <v>41</v>
      </c>
      <c r="L113" s="1" t="s">
        <v>65</v>
      </c>
      <c r="M113" s="1" t="s">
        <v>194</v>
      </c>
      <c r="N113" s="1" t="s">
        <v>20</v>
      </c>
      <c r="O113" s="1" t="s">
        <v>159</v>
      </c>
      <c r="P113" s="1" t="str">
        <f t="shared" ca="1" si="2"/>
        <v>Yes, my child would bike to school more if there was a safe route on Boston Post Road</v>
      </c>
      <c r="R113" s="1"/>
    </row>
    <row r="114" spans="1:18" ht="75" x14ac:dyDescent="0.25">
      <c r="A114" s="3">
        <v>45476.539663391202</v>
      </c>
      <c r="B114" s="1" t="s">
        <v>46</v>
      </c>
      <c r="C114" s="1" t="s">
        <v>83</v>
      </c>
      <c r="D114" s="1" t="s">
        <v>16</v>
      </c>
      <c r="K114" s="1" t="s">
        <v>49</v>
      </c>
      <c r="L114" s="1" t="s">
        <v>50</v>
      </c>
      <c r="M114" s="1" t="s">
        <v>19</v>
      </c>
      <c r="N114" s="1" t="s">
        <v>60</v>
      </c>
      <c r="O114" s="1" t="s">
        <v>159</v>
      </c>
      <c r="P114" s="1" t="str">
        <f t="shared" ca="1" si="2"/>
        <v>Yes, my child would bike to school more if there was a safe route on Boston Post Road</v>
      </c>
      <c r="Q114" s="1" t="s">
        <v>195</v>
      </c>
    </row>
    <row r="115" spans="1:18" ht="50" x14ac:dyDescent="0.25">
      <c r="A115" s="3">
        <v>45476.54145532407</v>
      </c>
      <c r="B115" s="1" t="s">
        <v>14</v>
      </c>
      <c r="E115" s="1" t="s">
        <v>15</v>
      </c>
      <c r="F115" s="1" t="s">
        <v>48</v>
      </c>
      <c r="K115" s="1" t="s">
        <v>49</v>
      </c>
      <c r="L115" s="1" t="s">
        <v>65</v>
      </c>
      <c r="M115" s="1" t="s">
        <v>188</v>
      </c>
      <c r="N115" s="1" t="s">
        <v>25</v>
      </c>
      <c r="O115" s="1" t="s">
        <v>196</v>
      </c>
      <c r="P115" s="1" t="str">
        <f t="shared" ca="1" si="2"/>
        <v>NA - My child already bikes to school regularly</v>
      </c>
      <c r="R115" s="1"/>
    </row>
    <row r="116" spans="1:18" ht="75" x14ac:dyDescent="0.25">
      <c r="A116" s="3">
        <v>45476.541507557871</v>
      </c>
      <c r="B116" s="1" t="s">
        <v>46</v>
      </c>
      <c r="C116" s="1" t="s">
        <v>47</v>
      </c>
      <c r="D116" s="1" t="s">
        <v>48</v>
      </c>
      <c r="K116" s="1" t="s">
        <v>49</v>
      </c>
      <c r="L116" s="1" t="s">
        <v>50</v>
      </c>
      <c r="M116" s="1" t="s">
        <v>186</v>
      </c>
      <c r="N116" s="1" t="s">
        <v>85</v>
      </c>
      <c r="O116" s="1" t="s">
        <v>159</v>
      </c>
      <c r="P116" s="1" t="str">
        <f t="shared" ca="1" si="2"/>
        <v>Yes, my child would bike to school more if there was a safe route on Boston Post Road</v>
      </c>
      <c r="Q116" s="1" t="s">
        <v>197</v>
      </c>
      <c r="R116" s="1"/>
    </row>
    <row r="117" spans="1:18" ht="112.5" x14ac:dyDescent="0.25">
      <c r="A117" s="3">
        <v>45476.541983472227</v>
      </c>
      <c r="B117" s="1" t="s">
        <v>14</v>
      </c>
      <c r="E117" s="1" t="s">
        <v>22</v>
      </c>
      <c r="F117" s="1" t="s">
        <v>30</v>
      </c>
      <c r="K117" s="1" t="s">
        <v>17</v>
      </c>
      <c r="L117" s="1" t="s">
        <v>35</v>
      </c>
      <c r="M117" s="1" t="s">
        <v>188</v>
      </c>
      <c r="N117" s="1" t="s">
        <v>85</v>
      </c>
      <c r="O117" s="1" t="s">
        <v>163</v>
      </c>
      <c r="P117" s="1" t="str">
        <f t="shared" ca="1" si="2"/>
        <v>No, my child would walk to school</v>
      </c>
      <c r="Q117" s="1" t="s">
        <v>198</v>
      </c>
      <c r="R117" s="1"/>
    </row>
    <row r="118" spans="1:18" ht="62.5" x14ac:dyDescent="0.25">
      <c r="A118" s="3">
        <v>45476.5420203588</v>
      </c>
      <c r="B118" s="1" t="s">
        <v>38</v>
      </c>
      <c r="I118" s="1" t="s">
        <v>111</v>
      </c>
      <c r="J118" s="1" t="s">
        <v>68</v>
      </c>
      <c r="K118" s="1" t="s">
        <v>34</v>
      </c>
      <c r="L118" s="1" t="s">
        <v>50</v>
      </c>
      <c r="N118" s="1" t="s">
        <v>60</v>
      </c>
      <c r="O118" s="1" t="s">
        <v>159</v>
      </c>
      <c r="P118" s="1" t="str">
        <f t="shared" ca="1" si="2"/>
        <v>Yes, my child would bike to school more if there was a safe route on Boston Post Road</v>
      </c>
      <c r="Q118" s="1" t="s">
        <v>199</v>
      </c>
      <c r="R118" s="1"/>
    </row>
    <row r="119" spans="1:18" ht="50" x14ac:dyDescent="0.25">
      <c r="A119" s="3">
        <v>45476.542053541663</v>
      </c>
      <c r="B119" s="1" t="s">
        <v>14</v>
      </c>
      <c r="E119" s="1" t="s">
        <v>15</v>
      </c>
      <c r="F119" s="1" t="s">
        <v>48</v>
      </c>
      <c r="K119" s="1" t="s">
        <v>17</v>
      </c>
      <c r="L119" s="1" t="s">
        <v>50</v>
      </c>
      <c r="M119" s="1" t="s">
        <v>188</v>
      </c>
      <c r="O119" s="1" t="s">
        <v>196</v>
      </c>
      <c r="P119" s="1" t="str">
        <f t="shared" ca="1" si="2"/>
        <v>NA - My child already bikes to school regularly</v>
      </c>
      <c r="R119" s="1"/>
    </row>
    <row r="120" spans="1:18" ht="62.5" x14ac:dyDescent="0.25">
      <c r="A120" s="3">
        <v>45476.542139212965</v>
      </c>
      <c r="B120" s="1" t="s">
        <v>28</v>
      </c>
      <c r="G120" s="1" t="s">
        <v>29</v>
      </c>
      <c r="H120" s="1" t="s">
        <v>30</v>
      </c>
      <c r="K120" s="1" t="s">
        <v>17</v>
      </c>
      <c r="L120" s="1" t="s">
        <v>18</v>
      </c>
      <c r="M120" s="1" t="s">
        <v>69</v>
      </c>
      <c r="N120" s="1" t="s">
        <v>25</v>
      </c>
      <c r="O120" s="1" t="s">
        <v>159</v>
      </c>
      <c r="P120" s="1" t="str">
        <f t="shared" ca="1" si="2"/>
        <v>Yes, my child would bike to school more if there was a safe route on Boston Post Road</v>
      </c>
      <c r="R120" s="1"/>
    </row>
    <row r="121" spans="1:18" ht="162.5" x14ac:dyDescent="0.25">
      <c r="A121" s="3">
        <v>45476.542304259259</v>
      </c>
      <c r="B121" s="1" t="s">
        <v>14</v>
      </c>
      <c r="E121" s="1" t="s">
        <v>53</v>
      </c>
      <c r="F121" s="1" t="s">
        <v>30</v>
      </c>
      <c r="K121" s="1" t="s">
        <v>17</v>
      </c>
      <c r="L121" s="1" t="s">
        <v>50</v>
      </c>
      <c r="M121" s="1" t="s">
        <v>184</v>
      </c>
      <c r="N121" s="1" t="s">
        <v>25</v>
      </c>
      <c r="P121" s="1" t="e">
        <f t="shared" ca="1" si="2"/>
        <v>#N/A</v>
      </c>
      <c r="Q121" s="1" t="s">
        <v>200</v>
      </c>
      <c r="R121" s="1"/>
    </row>
    <row r="122" spans="1:18" ht="62.5" x14ac:dyDescent="0.25">
      <c r="A122" s="3">
        <v>45476.542779606483</v>
      </c>
      <c r="B122" s="1" t="s">
        <v>14</v>
      </c>
      <c r="E122" s="1" t="s">
        <v>22</v>
      </c>
      <c r="F122" s="1" t="s">
        <v>30</v>
      </c>
      <c r="K122" s="1" t="s">
        <v>49</v>
      </c>
      <c r="L122" s="1" t="s">
        <v>65</v>
      </c>
      <c r="M122" s="1" t="s">
        <v>184</v>
      </c>
      <c r="N122" s="1" t="s">
        <v>25</v>
      </c>
      <c r="O122" s="1" t="s">
        <v>159</v>
      </c>
      <c r="P122" s="1" t="str">
        <f t="shared" ca="1" si="2"/>
        <v>Yes, my child would bike to school more if there was a safe route on Boston Post Road</v>
      </c>
      <c r="Q122" s="1" t="s">
        <v>201</v>
      </c>
    </row>
    <row r="123" spans="1:18" ht="87.5" x14ac:dyDescent="0.25">
      <c r="A123" s="3">
        <v>45476.542838437497</v>
      </c>
      <c r="B123" s="1" t="s">
        <v>28</v>
      </c>
      <c r="G123" s="1" t="s">
        <v>76</v>
      </c>
      <c r="H123" s="1" t="s">
        <v>16</v>
      </c>
      <c r="K123" s="1" t="s">
        <v>17</v>
      </c>
      <c r="L123" s="1" t="s">
        <v>50</v>
      </c>
      <c r="M123" s="1" t="s">
        <v>202</v>
      </c>
      <c r="N123" s="1" t="s">
        <v>60</v>
      </c>
      <c r="O123" s="1" t="s">
        <v>159</v>
      </c>
      <c r="P123" s="1" t="str">
        <f t="shared" ca="1" si="2"/>
        <v>Yes, my child would bike to school more if there was a safe route on Boston Post Road</v>
      </c>
      <c r="Q123" s="1" t="s">
        <v>203</v>
      </c>
      <c r="R123" s="1"/>
    </row>
    <row r="124" spans="1:18" ht="62.5" x14ac:dyDescent="0.25">
      <c r="A124" s="3">
        <v>45476.54301587963</v>
      </c>
      <c r="B124" s="1" t="s">
        <v>28</v>
      </c>
      <c r="G124" s="1" t="s">
        <v>29</v>
      </c>
      <c r="H124" s="1" t="s">
        <v>30</v>
      </c>
      <c r="K124" s="1" t="s">
        <v>49</v>
      </c>
      <c r="L124" s="1" t="s">
        <v>18</v>
      </c>
      <c r="M124" s="1" t="s">
        <v>19</v>
      </c>
      <c r="N124" s="1" t="s">
        <v>25</v>
      </c>
      <c r="O124" s="1" t="s">
        <v>159</v>
      </c>
      <c r="P124" s="1" t="str">
        <f t="shared" ca="1" si="2"/>
        <v>Yes, my child would bike to school more if there was a safe route on Boston Post Road</v>
      </c>
    </row>
    <row r="125" spans="1:18" ht="62.5" x14ac:dyDescent="0.25">
      <c r="A125" s="3">
        <v>45476.543690659717</v>
      </c>
      <c r="B125" s="1" t="s">
        <v>28</v>
      </c>
      <c r="G125" s="1" t="s">
        <v>76</v>
      </c>
      <c r="H125" s="1" t="s">
        <v>23</v>
      </c>
      <c r="K125" s="1" t="s">
        <v>17</v>
      </c>
      <c r="L125" s="1" t="s">
        <v>65</v>
      </c>
      <c r="M125" s="1" t="s">
        <v>184</v>
      </c>
      <c r="N125" s="1" t="s">
        <v>25</v>
      </c>
      <c r="O125" s="1" t="s">
        <v>196</v>
      </c>
      <c r="P125" s="1" t="str">
        <f t="shared" ca="1" si="2"/>
        <v>NA - My child already bikes to school regularly</v>
      </c>
      <c r="Q125" s="1" t="s">
        <v>204</v>
      </c>
    </row>
    <row r="126" spans="1:18" ht="112.5" x14ac:dyDescent="0.25">
      <c r="A126" s="3">
        <v>45476.544619340275</v>
      </c>
      <c r="B126" s="1" t="s">
        <v>46</v>
      </c>
      <c r="C126" s="1" t="s">
        <v>47</v>
      </c>
      <c r="D126" s="1" t="s">
        <v>16</v>
      </c>
      <c r="K126" s="1" t="s">
        <v>41</v>
      </c>
      <c r="L126" s="1" t="s">
        <v>50</v>
      </c>
      <c r="M126" s="1" t="s">
        <v>160</v>
      </c>
      <c r="N126" s="1" t="s">
        <v>95</v>
      </c>
      <c r="O126" s="1" t="s">
        <v>174</v>
      </c>
      <c r="P126" s="1" t="str">
        <f t="shared" ca="1" si="2"/>
        <v>No, my child would be driven/drive to school in a car</v>
      </c>
      <c r="Q126" s="1" t="s">
        <v>205</v>
      </c>
      <c r="R126" s="1"/>
    </row>
    <row r="127" spans="1:18" ht="87.5" x14ac:dyDescent="0.25">
      <c r="A127" s="3">
        <v>45476.545294780095</v>
      </c>
      <c r="B127" s="1" t="s">
        <v>14</v>
      </c>
      <c r="E127" s="1" t="s">
        <v>53</v>
      </c>
      <c r="F127" s="1" t="s">
        <v>48</v>
      </c>
      <c r="K127" s="1" t="s">
        <v>17</v>
      </c>
      <c r="L127" s="1" t="s">
        <v>18</v>
      </c>
      <c r="M127" s="1" t="s">
        <v>108</v>
      </c>
      <c r="N127" s="1" t="s">
        <v>25</v>
      </c>
      <c r="O127" s="1" t="s">
        <v>159</v>
      </c>
      <c r="P127" s="1" t="str">
        <f t="shared" ca="1" si="2"/>
        <v>Yes, my child would bike to school more if there was a safe route on Boston Post Road</v>
      </c>
      <c r="Q127" s="1" t="s">
        <v>206</v>
      </c>
      <c r="R127" s="1"/>
    </row>
    <row r="128" spans="1:18" ht="75" x14ac:dyDescent="0.25">
      <c r="A128" s="3">
        <v>45476.545488101852</v>
      </c>
      <c r="B128" s="1" t="s">
        <v>28</v>
      </c>
      <c r="G128" s="1" t="s">
        <v>76</v>
      </c>
      <c r="H128" s="1" t="s">
        <v>16</v>
      </c>
      <c r="K128" s="1" t="s">
        <v>41</v>
      </c>
      <c r="L128" s="1" t="s">
        <v>50</v>
      </c>
      <c r="M128" s="1" t="s">
        <v>160</v>
      </c>
      <c r="N128" s="1" t="s">
        <v>60</v>
      </c>
      <c r="O128" s="1" t="s">
        <v>159</v>
      </c>
      <c r="P128" s="1" t="str">
        <f t="shared" ca="1" si="2"/>
        <v>Yes, my child would bike to school more if there was a safe route on Boston Post Road</v>
      </c>
      <c r="Q128" s="1" t="s">
        <v>207</v>
      </c>
      <c r="R128" s="1"/>
    </row>
    <row r="129" spans="1:18" ht="62.5" x14ac:dyDescent="0.25">
      <c r="A129" s="3">
        <v>45476.545581134254</v>
      </c>
      <c r="B129" s="1" t="s">
        <v>28</v>
      </c>
      <c r="G129" s="1" t="s">
        <v>29</v>
      </c>
      <c r="H129" s="1" t="s">
        <v>23</v>
      </c>
      <c r="K129" s="1" t="s">
        <v>41</v>
      </c>
      <c r="L129" s="1" t="s">
        <v>18</v>
      </c>
      <c r="M129" s="1" t="s">
        <v>57</v>
      </c>
      <c r="O129" s="1" t="s">
        <v>159</v>
      </c>
      <c r="P129" s="1" t="str">
        <f t="shared" ca="1" si="2"/>
        <v>Yes, my child would bike to school more if there was a safe route on Boston Post Road</v>
      </c>
      <c r="R129" s="1"/>
    </row>
    <row r="130" spans="1:18" ht="62.5" x14ac:dyDescent="0.25">
      <c r="A130" s="3">
        <v>45476.54650074074</v>
      </c>
      <c r="B130" s="1" t="s">
        <v>28</v>
      </c>
      <c r="G130" s="1" t="s">
        <v>76</v>
      </c>
      <c r="H130" s="1" t="s">
        <v>16</v>
      </c>
      <c r="K130" s="1" t="s">
        <v>41</v>
      </c>
      <c r="L130" s="1" t="s">
        <v>50</v>
      </c>
      <c r="N130" s="1" t="s">
        <v>60</v>
      </c>
      <c r="O130" s="1" t="s">
        <v>159</v>
      </c>
      <c r="P130" s="1" t="str">
        <f t="shared" ref="P130:P193" ca="1" si="3">VLOOKUP(O130,$T$5:$U$36,2,FALSE)</f>
        <v>Yes, my child would bike to school more if there was a safe route on Boston Post Road</v>
      </c>
      <c r="Q130" s="1" t="s">
        <v>208</v>
      </c>
      <c r="R130" s="1"/>
    </row>
    <row r="131" spans="1:18" ht="62.5" x14ac:dyDescent="0.25">
      <c r="A131" s="3">
        <v>45476.546650555552</v>
      </c>
      <c r="B131" s="1" t="s">
        <v>28</v>
      </c>
      <c r="G131" s="1" t="s">
        <v>29</v>
      </c>
      <c r="H131" s="1" t="s">
        <v>30</v>
      </c>
      <c r="K131" s="1" t="s">
        <v>17</v>
      </c>
      <c r="L131" s="1" t="s">
        <v>42</v>
      </c>
      <c r="M131" s="1" t="s">
        <v>209</v>
      </c>
      <c r="N131" s="1" t="s">
        <v>25</v>
      </c>
      <c r="O131" s="1" t="s">
        <v>159</v>
      </c>
      <c r="P131" s="1" t="str">
        <f t="shared" ca="1" si="3"/>
        <v>Yes, my child would bike to school more if there was a safe route on Boston Post Road</v>
      </c>
      <c r="Q131" s="1" t="s">
        <v>210</v>
      </c>
      <c r="R131" s="1"/>
    </row>
    <row r="132" spans="1:18" ht="112.5" x14ac:dyDescent="0.25">
      <c r="A132" s="3">
        <v>45476.547508171294</v>
      </c>
      <c r="B132" s="1" t="s">
        <v>14</v>
      </c>
      <c r="E132" s="1" t="s">
        <v>53</v>
      </c>
      <c r="F132" s="1" t="s">
        <v>30</v>
      </c>
      <c r="K132" s="1" t="s">
        <v>49</v>
      </c>
      <c r="L132" s="1" t="s">
        <v>65</v>
      </c>
      <c r="M132" s="1" t="s">
        <v>31</v>
      </c>
      <c r="N132" s="1" t="s">
        <v>25</v>
      </c>
      <c r="O132" s="1" t="s">
        <v>196</v>
      </c>
      <c r="P132" s="1" t="str">
        <f t="shared" ca="1" si="3"/>
        <v>NA - My child already bikes to school regularly</v>
      </c>
      <c r="Q132" s="1" t="s">
        <v>211</v>
      </c>
      <c r="R132" s="1"/>
    </row>
    <row r="133" spans="1:18" ht="62.5" x14ac:dyDescent="0.25">
      <c r="A133" s="3">
        <v>45476.549015798606</v>
      </c>
      <c r="B133" s="1" t="s">
        <v>46</v>
      </c>
      <c r="C133" s="1" t="s">
        <v>47</v>
      </c>
      <c r="D133" s="1" t="s">
        <v>48</v>
      </c>
      <c r="K133" s="1" t="s">
        <v>17</v>
      </c>
      <c r="L133" s="1" t="s">
        <v>18</v>
      </c>
      <c r="M133" s="1" t="s">
        <v>24</v>
      </c>
      <c r="N133" s="1" t="s">
        <v>25</v>
      </c>
      <c r="O133" s="1" t="s">
        <v>159</v>
      </c>
      <c r="P133" s="1" t="str">
        <f t="shared" ca="1" si="3"/>
        <v>Yes, my child would bike to school more if there was a safe route on Boston Post Road</v>
      </c>
      <c r="R133" s="1"/>
    </row>
    <row r="134" spans="1:18" ht="75" x14ac:dyDescent="0.25">
      <c r="A134" s="3">
        <v>45476.550691435186</v>
      </c>
      <c r="B134" s="1" t="s">
        <v>46</v>
      </c>
      <c r="C134" s="1" t="s">
        <v>83</v>
      </c>
      <c r="D134" s="1" t="s">
        <v>16</v>
      </c>
      <c r="K134" s="1" t="s">
        <v>17</v>
      </c>
      <c r="L134" s="1" t="s">
        <v>50</v>
      </c>
      <c r="M134" s="1" t="s">
        <v>160</v>
      </c>
      <c r="N134" s="1" t="s">
        <v>85</v>
      </c>
      <c r="O134" s="1" t="s">
        <v>163</v>
      </c>
      <c r="P134" s="1" t="str">
        <f t="shared" ca="1" si="3"/>
        <v>No, my child would walk to school</v>
      </c>
      <c r="Q134" s="1" t="s">
        <v>212</v>
      </c>
      <c r="R134" s="1"/>
    </row>
    <row r="135" spans="1:18" ht="137.5" x14ac:dyDescent="0.25">
      <c r="A135" s="3">
        <v>45476.551835092592</v>
      </c>
      <c r="B135" s="1" t="s">
        <v>14</v>
      </c>
      <c r="E135" s="1" t="s">
        <v>22</v>
      </c>
      <c r="F135" s="1" t="s">
        <v>30</v>
      </c>
      <c r="K135" s="1" t="s">
        <v>17</v>
      </c>
      <c r="L135" s="1" t="s">
        <v>35</v>
      </c>
      <c r="M135" s="1" t="s">
        <v>110</v>
      </c>
      <c r="N135" s="1" t="s">
        <v>25</v>
      </c>
      <c r="O135" s="1" t="s">
        <v>159</v>
      </c>
      <c r="P135" s="1" t="str">
        <f t="shared" ca="1" si="3"/>
        <v>Yes, my child would bike to school more if there was a safe route on Boston Post Road</v>
      </c>
      <c r="Q135" s="1" t="s">
        <v>213</v>
      </c>
      <c r="R135" s="1"/>
    </row>
    <row r="136" spans="1:18" ht="100" x14ac:dyDescent="0.25">
      <c r="A136" s="3">
        <v>45476.552483171297</v>
      </c>
      <c r="B136" s="1" t="s">
        <v>46</v>
      </c>
      <c r="C136" s="1" t="s">
        <v>87</v>
      </c>
      <c r="D136" s="1" t="s">
        <v>214</v>
      </c>
      <c r="K136" s="1" t="s">
        <v>49</v>
      </c>
      <c r="L136" s="1" t="s">
        <v>35</v>
      </c>
      <c r="M136" s="1" t="s">
        <v>31</v>
      </c>
      <c r="N136" s="1" t="s">
        <v>25</v>
      </c>
      <c r="O136" s="1" t="s">
        <v>159</v>
      </c>
      <c r="P136" s="1" t="str">
        <f t="shared" ca="1" si="3"/>
        <v>Yes, my child would bike to school more if there was a safe route on Boston Post Road</v>
      </c>
      <c r="R136" s="1"/>
    </row>
    <row r="137" spans="1:18" ht="212.5" x14ac:dyDescent="0.25">
      <c r="A137" s="3">
        <v>45476.552700555556</v>
      </c>
      <c r="B137" s="1" t="s">
        <v>38</v>
      </c>
      <c r="I137" s="1" t="s">
        <v>89</v>
      </c>
      <c r="J137" s="1" t="s">
        <v>30</v>
      </c>
      <c r="K137" s="1" t="s">
        <v>41</v>
      </c>
      <c r="L137" s="1" t="s">
        <v>65</v>
      </c>
      <c r="M137" s="1" t="s">
        <v>151</v>
      </c>
      <c r="N137" s="1" t="s">
        <v>25</v>
      </c>
      <c r="O137" s="1" t="s">
        <v>159</v>
      </c>
      <c r="P137" s="1" t="str">
        <f t="shared" ca="1" si="3"/>
        <v>Yes, my child would bike to school more if there was a safe route on Boston Post Road</v>
      </c>
      <c r="Q137" s="1" t="s">
        <v>215</v>
      </c>
      <c r="R137" s="1"/>
    </row>
    <row r="138" spans="1:18" ht="125" x14ac:dyDescent="0.25">
      <c r="A138" s="3">
        <v>45476.553005717593</v>
      </c>
      <c r="B138" s="1" t="s">
        <v>46</v>
      </c>
      <c r="C138" s="1" t="s">
        <v>47</v>
      </c>
      <c r="D138" s="1" t="s">
        <v>16</v>
      </c>
      <c r="K138" s="1" t="s">
        <v>17</v>
      </c>
      <c r="L138" s="1" t="s">
        <v>50</v>
      </c>
      <c r="M138" s="1" t="s">
        <v>160</v>
      </c>
      <c r="N138" s="1" t="s">
        <v>85</v>
      </c>
      <c r="O138" s="1" t="s">
        <v>163</v>
      </c>
      <c r="P138" s="1" t="str">
        <f t="shared" ca="1" si="3"/>
        <v>No, my child would walk to school</v>
      </c>
      <c r="Q138" s="1" t="s">
        <v>216</v>
      </c>
      <c r="R138" s="1"/>
    </row>
    <row r="139" spans="1:18" ht="37.5" x14ac:dyDescent="0.25">
      <c r="A139" s="3">
        <v>45476.553332719908</v>
      </c>
      <c r="B139" s="1" t="s">
        <v>28</v>
      </c>
      <c r="G139" s="1" t="s">
        <v>56</v>
      </c>
      <c r="H139" s="1" t="s">
        <v>217</v>
      </c>
      <c r="K139" s="1" t="s">
        <v>17</v>
      </c>
      <c r="L139" s="1" t="s">
        <v>65</v>
      </c>
      <c r="M139" s="1" t="s">
        <v>57</v>
      </c>
      <c r="N139" s="1" t="s">
        <v>101</v>
      </c>
      <c r="O139" s="1" t="s">
        <v>174</v>
      </c>
      <c r="P139" s="1" t="str">
        <f t="shared" ca="1" si="3"/>
        <v>No, my child would be driven/drive to school in a car</v>
      </c>
      <c r="R139" s="1"/>
    </row>
    <row r="140" spans="1:18" ht="212.5" x14ac:dyDescent="0.25">
      <c r="A140" s="3">
        <v>45476.553359814818</v>
      </c>
      <c r="B140" s="1" t="s">
        <v>28</v>
      </c>
      <c r="G140" s="1" t="s">
        <v>76</v>
      </c>
      <c r="H140" s="1" t="s">
        <v>23</v>
      </c>
      <c r="K140" s="1" t="s">
        <v>41</v>
      </c>
      <c r="L140" s="1" t="s">
        <v>65</v>
      </c>
      <c r="M140" s="1" t="s">
        <v>51</v>
      </c>
      <c r="N140" s="1" t="s">
        <v>25</v>
      </c>
      <c r="O140" s="1" t="s">
        <v>196</v>
      </c>
      <c r="P140" s="1" t="str">
        <f t="shared" ca="1" si="3"/>
        <v>NA - My child already bikes to school regularly</v>
      </c>
      <c r="Q140" s="1" t="s">
        <v>215</v>
      </c>
      <c r="R140" s="1"/>
    </row>
    <row r="141" spans="1:18" ht="125" x14ac:dyDescent="0.25">
      <c r="A141" s="3">
        <v>45476.555143958336</v>
      </c>
      <c r="B141" s="1" t="s">
        <v>14</v>
      </c>
      <c r="E141" s="1" t="s">
        <v>53</v>
      </c>
      <c r="F141" s="1" t="s">
        <v>16</v>
      </c>
      <c r="K141" s="1" t="s">
        <v>17</v>
      </c>
      <c r="L141" s="1" t="s">
        <v>50</v>
      </c>
      <c r="M141" s="1" t="s">
        <v>160</v>
      </c>
      <c r="N141" s="1" t="s">
        <v>60</v>
      </c>
      <c r="O141" s="1" t="s">
        <v>163</v>
      </c>
      <c r="P141" s="1" t="str">
        <f t="shared" ca="1" si="3"/>
        <v>No, my child would walk to school</v>
      </c>
      <c r="Q141" s="1" t="s">
        <v>218</v>
      </c>
      <c r="R141" s="1"/>
    </row>
    <row r="142" spans="1:18" ht="100" x14ac:dyDescent="0.25">
      <c r="A142" s="3">
        <v>45476.555396180556</v>
      </c>
      <c r="B142" s="1" t="s">
        <v>38</v>
      </c>
      <c r="I142" s="1" t="s">
        <v>39</v>
      </c>
      <c r="J142" s="1" t="s">
        <v>23</v>
      </c>
      <c r="K142" s="1" t="s">
        <v>17</v>
      </c>
      <c r="L142" s="1" t="s">
        <v>18</v>
      </c>
      <c r="M142" s="1" t="s">
        <v>219</v>
      </c>
      <c r="N142" s="1" t="s">
        <v>25</v>
      </c>
      <c r="O142" s="1" t="s">
        <v>159</v>
      </c>
      <c r="P142" s="1" t="str">
        <f t="shared" ca="1" si="3"/>
        <v>Yes, my child would bike to school more if there was a safe route on Boston Post Road</v>
      </c>
    </row>
    <row r="143" spans="1:18" ht="250" x14ac:dyDescent="0.25">
      <c r="A143" s="3">
        <v>45476.557413113427</v>
      </c>
      <c r="B143" s="1" t="s">
        <v>28</v>
      </c>
      <c r="G143" s="1" t="s">
        <v>76</v>
      </c>
      <c r="H143" s="1" t="s">
        <v>23</v>
      </c>
      <c r="K143" s="1" t="s">
        <v>41</v>
      </c>
      <c r="L143" s="1" t="s">
        <v>18</v>
      </c>
      <c r="M143" s="1" t="s">
        <v>188</v>
      </c>
      <c r="N143" s="1" t="s">
        <v>25</v>
      </c>
      <c r="O143" s="1" t="s">
        <v>159</v>
      </c>
      <c r="P143" s="1" t="str">
        <f t="shared" ca="1" si="3"/>
        <v>Yes, my child would bike to school more if there was a safe route on Boston Post Road</v>
      </c>
      <c r="Q143" s="1" t="s">
        <v>220</v>
      </c>
      <c r="R143" s="1"/>
    </row>
    <row r="144" spans="1:18" ht="100" x14ac:dyDescent="0.25">
      <c r="A144" s="3">
        <v>45476.557657337966</v>
      </c>
      <c r="B144" s="1" t="s">
        <v>28</v>
      </c>
      <c r="G144" s="1" t="s">
        <v>56</v>
      </c>
      <c r="H144" s="1" t="s">
        <v>23</v>
      </c>
      <c r="K144" s="1" t="s">
        <v>49</v>
      </c>
      <c r="L144" s="1" t="s">
        <v>65</v>
      </c>
      <c r="M144" s="1" t="s">
        <v>221</v>
      </c>
      <c r="N144" s="1" t="s">
        <v>25</v>
      </c>
      <c r="O144" s="1" t="s">
        <v>196</v>
      </c>
      <c r="P144" s="1" t="str">
        <f t="shared" ca="1" si="3"/>
        <v>NA - My child already bikes to school regularly</v>
      </c>
      <c r="Q144" s="1" t="s">
        <v>222</v>
      </c>
      <c r="R144" s="1"/>
    </row>
    <row r="145" spans="1:18" ht="62.5" x14ac:dyDescent="0.25">
      <c r="A145" s="3">
        <v>45476.55806369213</v>
      </c>
      <c r="B145" s="1" t="s">
        <v>14</v>
      </c>
      <c r="E145" s="1" t="s">
        <v>15</v>
      </c>
      <c r="F145" s="1" t="s">
        <v>48</v>
      </c>
      <c r="K145" s="1" t="s">
        <v>17</v>
      </c>
      <c r="L145" s="1" t="s">
        <v>18</v>
      </c>
      <c r="M145" s="1" t="s">
        <v>209</v>
      </c>
      <c r="N145" s="1" t="s">
        <v>135</v>
      </c>
      <c r="O145" s="1" t="s">
        <v>159</v>
      </c>
      <c r="P145" s="1" t="str">
        <f t="shared" ca="1" si="3"/>
        <v>Yes, my child would bike to school more if there was a safe route on Boston Post Road</v>
      </c>
      <c r="Q145" s="1" t="s">
        <v>223</v>
      </c>
    </row>
    <row r="146" spans="1:18" ht="62.5" x14ac:dyDescent="0.25">
      <c r="A146" s="3">
        <v>45476.558638368057</v>
      </c>
      <c r="B146" s="1" t="s">
        <v>28</v>
      </c>
      <c r="G146" s="1" t="s">
        <v>29</v>
      </c>
      <c r="H146" s="1" t="s">
        <v>30</v>
      </c>
      <c r="K146" s="1" t="s">
        <v>49</v>
      </c>
      <c r="L146" s="1" t="s">
        <v>65</v>
      </c>
      <c r="M146" s="1" t="s">
        <v>57</v>
      </c>
      <c r="N146" s="1" t="s">
        <v>25</v>
      </c>
      <c r="O146" s="1" t="s">
        <v>159</v>
      </c>
      <c r="P146" s="1" t="str">
        <f t="shared" ca="1" si="3"/>
        <v>Yes, my child would bike to school more if there was a safe route on Boston Post Road</v>
      </c>
      <c r="R146" s="1"/>
    </row>
    <row r="147" spans="1:18" ht="112.5" x14ac:dyDescent="0.25">
      <c r="A147" s="3">
        <v>45476.559436342592</v>
      </c>
      <c r="B147" s="1" t="s">
        <v>38</v>
      </c>
      <c r="I147" s="1" t="s">
        <v>89</v>
      </c>
      <c r="J147" s="1" t="s">
        <v>30</v>
      </c>
      <c r="K147" s="1" t="s">
        <v>17</v>
      </c>
      <c r="L147" s="1" t="s">
        <v>65</v>
      </c>
      <c r="M147" s="1" t="s">
        <v>69</v>
      </c>
      <c r="N147" s="1" t="s">
        <v>25</v>
      </c>
      <c r="O147" s="1" t="s">
        <v>163</v>
      </c>
      <c r="P147" s="1" t="str">
        <f t="shared" ca="1" si="3"/>
        <v>No, my child would walk to school</v>
      </c>
      <c r="Q147" s="1" t="s">
        <v>224</v>
      </c>
      <c r="R147" s="1"/>
    </row>
    <row r="148" spans="1:18" ht="187.5" x14ac:dyDescent="0.25">
      <c r="A148" s="3">
        <v>45476.559883969909</v>
      </c>
      <c r="B148" s="1" t="s">
        <v>28</v>
      </c>
      <c r="G148" s="1" t="s">
        <v>56</v>
      </c>
      <c r="H148" s="1" t="s">
        <v>30</v>
      </c>
      <c r="K148" s="1" t="s">
        <v>49</v>
      </c>
      <c r="L148" s="1" t="s">
        <v>18</v>
      </c>
      <c r="M148" s="1" t="s">
        <v>57</v>
      </c>
      <c r="N148" s="1" t="s">
        <v>25</v>
      </c>
      <c r="O148" s="1" t="s">
        <v>196</v>
      </c>
      <c r="P148" s="1" t="str">
        <f t="shared" ca="1" si="3"/>
        <v>NA - My child already bikes to school regularly</v>
      </c>
      <c r="Q148" s="1" t="s">
        <v>225</v>
      </c>
      <c r="R148" s="1"/>
    </row>
    <row r="149" spans="1:18" ht="175" x14ac:dyDescent="0.25">
      <c r="A149" s="3">
        <v>45476.561313217593</v>
      </c>
      <c r="B149" s="1" t="s">
        <v>14</v>
      </c>
      <c r="E149" s="1" t="s">
        <v>15</v>
      </c>
      <c r="F149" s="1" t="s">
        <v>48</v>
      </c>
      <c r="K149" s="1" t="s">
        <v>49</v>
      </c>
      <c r="L149" s="1" t="s">
        <v>50</v>
      </c>
      <c r="M149" s="1" t="s">
        <v>226</v>
      </c>
      <c r="N149" s="1" t="s">
        <v>25</v>
      </c>
      <c r="O149" s="1" t="s">
        <v>159</v>
      </c>
      <c r="P149" s="1" t="str">
        <f t="shared" ca="1" si="3"/>
        <v>Yes, my child would bike to school more if there was a safe route on Boston Post Road</v>
      </c>
      <c r="Q149" s="1" t="s">
        <v>227</v>
      </c>
      <c r="R149" s="1"/>
    </row>
    <row r="150" spans="1:18" ht="100" x14ac:dyDescent="0.25">
      <c r="A150" s="3">
        <v>45476.562860914353</v>
      </c>
      <c r="B150" s="1" t="s">
        <v>28</v>
      </c>
      <c r="G150" s="1" t="s">
        <v>29</v>
      </c>
      <c r="H150" s="1" t="s">
        <v>23</v>
      </c>
      <c r="K150" s="1" t="s">
        <v>17</v>
      </c>
      <c r="L150" s="1" t="s">
        <v>50</v>
      </c>
      <c r="M150" s="1" t="s">
        <v>219</v>
      </c>
      <c r="N150" s="1" t="s">
        <v>25</v>
      </c>
      <c r="O150" s="1" t="s">
        <v>159</v>
      </c>
      <c r="P150" s="1" t="str">
        <f t="shared" ca="1" si="3"/>
        <v>Yes, my child would bike to school more if there was a safe route on Boston Post Road</v>
      </c>
      <c r="Q150" s="1" t="s">
        <v>228</v>
      </c>
      <c r="R150" s="1"/>
    </row>
    <row r="151" spans="1:18" ht="62.5" x14ac:dyDescent="0.25">
      <c r="A151" s="3">
        <v>45476.563390509255</v>
      </c>
      <c r="B151" s="1" t="s">
        <v>28</v>
      </c>
      <c r="G151" s="1" t="s">
        <v>29</v>
      </c>
      <c r="H151" s="1" t="s">
        <v>16</v>
      </c>
      <c r="K151" s="1" t="s">
        <v>17</v>
      </c>
      <c r="L151" s="1" t="s">
        <v>18</v>
      </c>
      <c r="M151" s="1" t="s">
        <v>160</v>
      </c>
      <c r="N151" s="1" t="s">
        <v>101</v>
      </c>
      <c r="O151" s="1" t="s">
        <v>159</v>
      </c>
      <c r="P151" s="1" t="str">
        <f t="shared" ca="1" si="3"/>
        <v>Yes, my child would bike to school more if there was a safe route on Boston Post Road</v>
      </c>
      <c r="R151" s="1"/>
    </row>
    <row r="152" spans="1:18" ht="100" x14ac:dyDescent="0.25">
      <c r="A152" s="3">
        <v>45476.563752812501</v>
      </c>
      <c r="B152" s="1" t="s">
        <v>46</v>
      </c>
      <c r="C152" s="1" t="s">
        <v>87</v>
      </c>
      <c r="D152" s="1" t="s">
        <v>48</v>
      </c>
      <c r="K152" s="1" t="s">
        <v>17</v>
      </c>
      <c r="L152" s="1" t="s">
        <v>18</v>
      </c>
      <c r="M152" s="1" t="s">
        <v>31</v>
      </c>
      <c r="N152" s="1" t="s">
        <v>25</v>
      </c>
      <c r="O152" s="1" t="s">
        <v>159</v>
      </c>
      <c r="P152" s="1" t="str">
        <f t="shared" ca="1" si="3"/>
        <v>Yes, my child would bike to school more if there was a safe route on Boston Post Road</v>
      </c>
    </row>
    <row r="153" spans="1:18" ht="37.5" x14ac:dyDescent="0.25">
      <c r="A153" s="3">
        <v>45476.564338321754</v>
      </c>
      <c r="B153" s="1" t="s">
        <v>38</v>
      </c>
      <c r="I153" s="1" t="s">
        <v>39</v>
      </c>
      <c r="J153" s="1" t="s">
        <v>68</v>
      </c>
      <c r="K153" s="1" t="s">
        <v>17</v>
      </c>
      <c r="L153" s="1" t="s">
        <v>18</v>
      </c>
      <c r="M153" s="1" t="s">
        <v>160</v>
      </c>
      <c r="N153" s="1" t="s">
        <v>143</v>
      </c>
      <c r="O153" s="1" t="s">
        <v>174</v>
      </c>
      <c r="P153" s="1" t="str">
        <f t="shared" ca="1" si="3"/>
        <v>No, my child would be driven/drive to school in a car</v>
      </c>
      <c r="R153" s="1"/>
    </row>
    <row r="154" spans="1:18" ht="62.5" x14ac:dyDescent="0.25">
      <c r="A154" s="3">
        <v>45476.564586412038</v>
      </c>
      <c r="B154" s="1" t="s">
        <v>38</v>
      </c>
      <c r="I154" s="1" t="s">
        <v>111</v>
      </c>
      <c r="J154" s="1" t="s">
        <v>229</v>
      </c>
      <c r="K154" s="1" t="s">
        <v>17</v>
      </c>
      <c r="L154" s="1" t="s">
        <v>18</v>
      </c>
      <c r="M154" s="1" t="s">
        <v>160</v>
      </c>
      <c r="N154" s="1" t="s">
        <v>230</v>
      </c>
      <c r="O154" s="1" t="s">
        <v>159</v>
      </c>
      <c r="P154" s="1" t="str">
        <f t="shared" ca="1" si="3"/>
        <v>Yes, my child would bike to school more if there was a safe route on Boston Post Road</v>
      </c>
      <c r="R154" s="1"/>
    </row>
    <row r="155" spans="1:18" ht="62.5" x14ac:dyDescent="0.25">
      <c r="A155" s="3">
        <v>45476.564645370367</v>
      </c>
      <c r="B155" s="1" t="s">
        <v>28</v>
      </c>
      <c r="G155" s="1" t="s">
        <v>29</v>
      </c>
      <c r="H155" s="1" t="s">
        <v>30</v>
      </c>
      <c r="K155" s="1" t="s">
        <v>17</v>
      </c>
      <c r="L155" s="1" t="s">
        <v>65</v>
      </c>
      <c r="M155" s="1" t="s">
        <v>19</v>
      </c>
      <c r="N155" s="1" t="s">
        <v>25</v>
      </c>
      <c r="O155" s="1" t="s">
        <v>159</v>
      </c>
      <c r="P155" s="1" t="str">
        <f t="shared" ca="1" si="3"/>
        <v>Yes, my child would bike to school more if there was a safe route on Boston Post Road</v>
      </c>
    </row>
    <row r="156" spans="1:18" ht="50" x14ac:dyDescent="0.25">
      <c r="A156" s="3">
        <v>45476.567734050928</v>
      </c>
      <c r="B156" s="1" t="s">
        <v>38</v>
      </c>
      <c r="I156" s="1" t="s">
        <v>89</v>
      </c>
      <c r="J156" s="1" t="s">
        <v>68</v>
      </c>
      <c r="K156" s="1" t="s">
        <v>17</v>
      </c>
      <c r="L156" s="1" t="s">
        <v>35</v>
      </c>
      <c r="M156" s="1" t="s">
        <v>160</v>
      </c>
      <c r="N156" s="1" t="s">
        <v>231</v>
      </c>
      <c r="O156" s="1" t="s">
        <v>174</v>
      </c>
      <c r="P156" s="1" t="str">
        <f t="shared" ca="1" si="3"/>
        <v>No, my child would be driven/drive to school in a car</v>
      </c>
    </row>
    <row r="157" spans="1:18" ht="37.5" x14ac:dyDescent="0.25">
      <c r="A157" s="3">
        <v>45476.568309409718</v>
      </c>
      <c r="B157" s="1" t="s">
        <v>38</v>
      </c>
      <c r="I157" s="1" t="s">
        <v>111</v>
      </c>
      <c r="J157" s="1" t="s">
        <v>229</v>
      </c>
      <c r="K157" s="1" t="s">
        <v>17</v>
      </c>
      <c r="L157" s="1" t="s">
        <v>65</v>
      </c>
      <c r="M157" s="1" t="s">
        <v>19</v>
      </c>
      <c r="N157" s="1" t="s">
        <v>101</v>
      </c>
      <c r="O157" s="1" t="s">
        <v>174</v>
      </c>
      <c r="P157" s="1" t="str">
        <f t="shared" ca="1" si="3"/>
        <v>No, my child would be driven/drive to school in a car</v>
      </c>
    </row>
    <row r="158" spans="1:18" ht="62.5" x14ac:dyDescent="0.25">
      <c r="A158" s="3">
        <v>45476.570633611111</v>
      </c>
      <c r="B158" s="1" t="s">
        <v>14</v>
      </c>
      <c r="E158" s="1" t="s">
        <v>22</v>
      </c>
      <c r="F158" s="1" t="s">
        <v>30</v>
      </c>
      <c r="K158" s="1" t="s">
        <v>17</v>
      </c>
      <c r="L158" s="1" t="s">
        <v>18</v>
      </c>
      <c r="M158" s="1" t="s">
        <v>57</v>
      </c>
      <c r="N158" s="1" t="s">
        <v>25</v>
      </c>
      <c r="O158" s="1" t="s">
        <v>159</v>
      </c>
      <c r="P158" s="1" t="str">
        <f t="shared" ca="1" si="3"/>
        <v>Yes, my child would bike to school more if there was a safe route on Boston Post Road</v>
      </c>
      <c r="R158" s="1"/>
    </row>
    <row r="159" spans="1:18" ht="225" x14ac:dyDescent="0.25">
      <c r="A159" s="3">
        <v>45476.57117516204</v>
      </c>
      <c r="B159" s="1" t="s">
        <v>46</v>
      </c>
      <c r="C159" s="1" t="s">
        <v>47</v>
      </c>
      <c r="D159" s="1" t="s">
        <v>48</v>
      </c>
      <c r="K159" s="1" t="s">
        <v>49</v>
      </c>
      <c r="L159" s="1" t="s">
        <v>18</v>
      </c>
      <c r="M159" s="1" t="s">
        <v>108</v>
      </c>
      <c r="N159" s="1" t="s">
        <v>25</v>
      </c>
      <c r="O159" s="1" t="s">
        <v>196</v>
      </c>
      <c r="P159" s="1" t="str">
        <f t="shared" ca="1" si="3"/>
        <v>NA - My child already bikes to school regularly</v>
      </c>
      <c r="Q159" s="1" t="s">
        <v>232</v>
      </c>
      <c r="R159" s="1"/>
    </row>
    <row r="160" spans="1:18" ht="75" x14ac:dyDescent="0.25">
      <c r="A160" s="3">
        <v>45476.572581377317</v>
      </c>
      <c r="B160" s="1" t="s">
        <v>28</v>
      </c>
      <c r="G160" s="1" t="s">
        <v>29</v>
      </c>
      <c r="H160" s="1" t="s">
        <v>16</v>
      </c>
      <c r="K160" s="1" t="s">
        <v>17</v>
      </c>
      <c r="L160" s="1" t="s">
        <v>18</v>
      </c>
      <c r="M160" s="1" t="s">
        <v>90</v>
      </c>
      <c r="N160" s="1" t="s">
        <v>60</v>
      </c>
      <c r="O160" s="1" t="s">
        <v>163</v>
      </c>
      <c r="P160" s="1" t="str">
        <f t="shared" ca="1" si="3"/>
        <v>No, my child would walk to school</v>
      </c>
      <c r="R160" s="1"/>
    </row>
    <row r="161" spans="1:18" ht="62.5" x14ac:dyDescent="0.25">
      <c r="A161" s="3">
        <v>45476.572599687497</v>
      </c>
      <c r="B161" s="1" t="s">
        <v>46</v>
      </c>
      <c r="C161" s="1" t="s">
        <v>83</v>
      </c>
      <c r="D161" s="1" t="s">
        <v>16</v>
      </c>
      <c r="K161" s="1" t="s">
        <v>49</v>
      </c>
      <c r="L161" s="1" t="s">
        <v>18</v>
      </c>
      <c r="M161" s="1" t="s">
        <v>166</v>
      </c>
      <c r="N161" s="1" t="s">
        <v>85</v>
      </c>
      <c r="O161" s="1" t="s">
        <v>159</v>
      </c>
      <c r="P161" s="1" t="str">
        <f t="shared" ca="1" si="3"/>
        <v>Yes, my child would bike to school more if there was a safe route on Boston Post Road</v>
      </c>
    </row>
    <row r="162" spans="1:18" ht="112.5" x14ac:dyDescent="0.25">
      <c r="A162" s="3">
        <v>45476.573291284723</v>
      </c>
      <c r="B162" s="1" t="s">
        <v>28</v>
      </c>
      <c r="G162" s="1" t="s">
        <v>56</v>
      </c>
      <c r="H162" s="1" t="s">
        <v>16</v>
      </c>
      <c r="K162" s="1" t="s">
        <v>17</v>
      </c>
      <c r="L162" s="1" t="s">
        <v>35</v>
      </c>
      <c r="M162" s="1" t="s">
        <v>233</v>
      </c>
      <c r="O162" s="1" t="s">
        <v>159</v>
      </c>
      <c r="P162" s="1" t="str">
        <f t="shared" ca="1" si="3"/>
        <v>Yes, my child would bike to school more if there was a safe route on Boston Post Road</v>
      </c>
    </row>
    <row r="163" spans="1:18" ht="137.5" x14ac:dyDescent="0.25">
      <c r="A163" s="3">
        <v>45476.574172812499</v>
      </c>
      <c r="B163" s="1" t="s">
        <v>28</v>
      </c>
      <c r="G163" s="1" t="s">
        <v>76</v>
      </c>
      <c r="H163" s="1" t="s">
        <v>30</v>
      </c>
      <c r="K163" s="1" t="s">
        <v>41</v>
      </c>
      <c r="L163" s="1" t="s">
        <v>50</v>
      </c>
      <c r="M163" s="1" t="s">
        <v>59</v>
      </c>
      <c r="N163" s="1" t="s">
        <v>25</v>
      </c>
      <c r="O163" s="1" t="s">
        <v>159</v>
      </c>
      <c r="P163" s="1" t="str">
        <f t="shared" ca="1" si="3"/>
        <v>Yes, my child would bike to school more if there was a safe route on Boston Post Road</v>
      </c>
      <c r="Q163" s="1" t="s">
        <v>234</v>
      </c>
      <c r="R163" s="1"/>
    </row>
    <row r="164" spans="1:18" ht="150" x14ac:dyDescent="0.25">
      <c r="A164" s="3">
        <v>45476.577805497684</v>
      </c>
      <c r="B164" s="1" t="s">
        <v>28</v>
      </c>
      <c r="G164" s="1" t="s">
        <v>56</v>
      </c>
      <c r="H164" s="1" t="s">
        <v>16</v>
      </c>
      <c r="K164" s="1" t="s">
        <v>41</v>
      </c>
      <c r="L164" s="1" t="s">
        <v>65</v>
      </c>
      <c r="M164" s="1" t="s">
        <v>151</v>
      </c>
      <c r="N164" s="1" t="s">
        <v>235</v>
      </c>
      <c r="O164" s="1" t="s">
        <v>159</v>
      </c>
      <c r="P164" s="1" t="str">
        <f t="shared" ca="1" si="3"/>
        <v>Yes, my child would bike to school more if there was a safe route on Boston Post Road</v>
      </c>
      <c r="Q164" s="1" t="s">
        <v>236</v>
      </c>
      <c r="R164" s="1"/>
    </row>
    <row r="165" spans="1:18" ht="100" x14ac:dyDescent="0.25">
      <c r="A165" s="3">
        <v>45476.579257939811</v>
      </c>
      <c r="B165" s="1" t="s">
        <v>46</v>
      </c>
      <c r="C165" s="1" t="s">
        <v>83</v>
      </c>
      <c r="D165" s="1" t="s">
        <v>16</v>
      </c>
      <c r="K165" s="1" t="s">
        <v>41</v>
      </c>
      <c r="L165" s="1" t="s">
        <v>50</v>
      </c>
      <c r="M165" s="1" t="s">
        <v>160</v>
      </c>
      <c r="N165" s="1" t="s">
        <v>60</v>
      </c>
      <c r="O165" s="1" t="s">
        <v>174</v>
      </c>
      <c r="P165" s="1" t="str">
        <f t="shared" ca="1" si="3"/>
        <v>No, my child would be driven/drive to school in a car</v>
      </c>
      <c r="Q165" s="1" t="s">
        <v>237</v>
      </c>
      <c r="R165" s="1"/>
    </row>
    <row r="166" spans="1:18" ht="62.5" x14ac:dyDescent="0.25">
      <c r="A166" s="3">
        <v>45476.579991238425</v>
      </c>
      <c r="B166" s="1" t="s">
        <v>14</v>
      </c>
      <c r="E166" s="1" t="s">
        <v>53</v>
      </c>
      <c r="F166" s="1" t="s">
        <v>48</v>
      </c>
      <c r="K166" s="1" t="s">
        <v>41</v>
      </c>
      <c r="L166" s="1" t="s">
        <v>18</v>
      </c>
      <c r="M166" s="1" t="s">
        <v>19</v>
      </c>
      <c r="N166" s="1" t="s">
        <v>60</v>
      </c>
      <c r="O166" s="1" t="s">
        <v>159</v>
      </c>
      <c r="P166" s="1" t="str">
        <f t="shared" ca="1" si="3"/>
        <v>Yes, my child would bike to school more if there was a safe route on Boston Post Road</v>
      </c>
      <c r="Q166" s="1" t="s">
        <v>238</v>
      </c>
      <c r="R166" s="1"/>
    </row>
    <row r="167" spans="1:18" ht="62.5" x14ac:dyDescent="0.25">
      <c r="A167" s="3">
        <v>45476.582459317127</v>
      </c>
      <c r="B167" s="1" t="s">
        <v>14</v>
      </c>
      <c r="E167" s="1" t="s">
        <v>22</v>
      </c>
      <c r="F167" s="1" t="s">
        <v>30</v>
      </c>
      <c r="K167" s="1" t="s">
        <v>17</v>
      </c>
      <c r="L167" s="1" t="s">
        <v>65</v>
      </c>
      <c r="M167" s="1" t="s">
        <v>209</v>
      </c>
      <c r="N167" s="1" t="s">
        <v>84</v>
      </c>
      <c r="O167" s="1" t="s">
        <v>159</v>
      </c>
      <c r="P167" s="1" t="str">
        <f t="shared" ca="1" si="3"/>
        <v>Yes, my child would bike to school more if there was a safe route on Boston Post Road</v>
      </c>
      <c r="Q167" s="1" t="s">
        <v>239</v>
      </c>
      <c r="R167" s="1"/>
    </row>
    <row r="168" spans="1:18" ht="75" x14ac:dyDescent="0.25">
      <c r="A168" s="3">
        <v>45476.5837574537</v>
      </c>
      <c r="B168" s="1" t="s">
        <v>14</v>
      </c>
      <c r="E168" s="1" t="s">
        <v>22</v>
      </c>
      <c r="F168" s="1" t="s">
        <v>23</v>
      </c>
      <c r="K168" s="1" t="s">
        <v>17</v>
      </c>
      <c r="L168" s="1" t="s">
        <v>18</v>
      </c>
      <c r="M168" s="1" t="s">
        <v>240</v>
      </c>
      <c r="N168" s="1" t="s">
        <v>25</v>
      </c>
      <c r="O168" s="1" t="s">
        <v>159</v>
      </c>
      <c r="P168" s="1" t="str">
        <f t="shared" ca="1" si="3"/>
        <v>Yes, my child would bike to school more if there was a safe route on Boston Post Road</v>
      </c>
      <c r="Q168" s="1" t="s">
        <v>241</v>
      </c>
      <c r="R168" s="1"/>
    </row>
    <row r="169" spans="1:18" ht="162.5" x14ac:dyDescent="0.25">
      <c r="A169" s="3">
        <v>45476.584429374998</v>
      </c>
      <c r="B169" s="1" t="s">
        <v>28</v>
      </c>
      <c r="G169" s="1" t="s">
        <v>56</v>
      </c>
      <c r="H169" s="1" t="s">
        <v>217</v>
      </c>
      <c r="K169" s="1" t="s">
        <v>41</v>
      </c>
      <c r="L169" s="1" t="s">
        <v>18</v>
      </c>
      <c r="M169" s="1" t="s">
        <v>160</v>
      </c>
      <c r="N169" s="1" t="s">
        <v>242</v>
      </c>
      <c r="O169" s="1" t="s">
        <v>159</v>
      </c>
      <c r="P169" s="1" t="str">
        <f t="shared" ca="1" si="3"/>
        <v>Yes, my child would bike to school more if there was a safe route on Boston Post Road</v>
      </c>
      <c r="Q169" s="1" t="s">
        <v>243</v>
      </c>
      <c r="R169" s="1"/>
    </row>
    <row r="170" spans="1:18" ht="137.5" x14ac:dyDescent="0.25">
      <c r="A170" s="3">
        <v>45476.585696284717</v>
      </c>
      <c r="B170" s="1" t="s">
        <v>28</v>
      </c>
      <c r="G170" s="1" t="s">
        <v>56</v>
      </c>
      <c r="H170" s="1" t="s">
        <v>30</v>
      </c>
      <c r="K170" s="1" t="s">
        <v>17</v>
      </c>
      <c r="L170" s="1" t="s">
        <v>18</v>
      </c>
      <c r="M170" s="1" t="s">
        <v>244</v>
      </c>
      <c r="N170" s="1" t="s">
        <v>25</v>
      </c>
      <c r="O170" s="1" t="s">
        <v>245</v>
      </c>
      <c r="P170" s="1" t="str">
        <f t="shared" ca="1" si="3"/>
        <v>Other</v>
      </c>
      <c r="Q170" s="1" t="s">
        <v>246</v>
      </c>
      <c r="R170" s="1"/>
    </row>
    <row r="171" spans="1:18" ht="150" x14ac:dyDescent="0.25">
      <c r="A171" s="3">
        <v>45476.586311064813</v>
      </c>
      <c r="B171" s="1" t="s">
        <v>14</v>
      </c>
      <c r="E171" s="1" t="s">
        <v>22</v>
      </c>
      <c r="F171" s="1" t="s">
        <v>217</v>
      </c>
      <c r="K171" s="1" t="s">
        <v>41</v>
      </c>
      <c r="L171" s="1" t="s">
        <v>18</v>
      </c>
      <c r="M171" s="1" t="s">
        <v>160</v>
      </c>
      <c r="N171" s="1" t="s">
        <v>60</v>
      </c>
      <c r="O171" s="1" t="s">
        <v>174</v>
      </c>
      <c r="P171" s="1" t="str">
        <f t="shared" ca="1" si="3"/>
        <v>No, my child would be driven/drive to school in a car</v>
      </c>
      <c r="Q171" s="1" t="s">
        <v>247</v>
      </c>
    </row>
    <row r="172" spans="1:18" ht="87.5" x14ac:dyDescent="0.25">
      <c r="A172" s="3">
        <v>45476.587726192127</v>
      </c>
      <c r="B172" s="1" t="s">
        <v>14</v>
      </c>
      <c r="E172" s="1" t="s">
        <v>22</v>
      </c>
      <c r="F172" s="1" t="s">
        <v>16</v>
      </c>
      <c r="K172" s="1" t="s">
        <v>17</v>
      </c>
      <c r="L172" s="1" t="s">
        <v>50</v>
      </c>
      <c r="M172" s="1" t="s">
        <v>160</v>
      </c>
      <c r="N172" s="1" t="s">
        <v>60</v>
      </c>
      <c r="O172" s="1" t="s">
        <v>163</v>
      </c>
      <c r="P172" s="1" t="str">
        <f t="shared" ca="1" si="3"/>
        <v>No, my child would walk to school</v>
      </c>
      <c r="Q172" s="1" t="s">
        <v>248</v>
      </c>
      <c r="R172" s="1"/>
    </row>
    <row r="173" spans="1:18" ht="62.5" x14ac:dyDescent="0.25">
      <c r="A173" s="3">
        <v>45476.589035474535</v>
      </c>
      <c r="B173" s="1" t="s">
        <v>28</v>
      </c>
      <c r="G173" s="1" t="s">
        <v>29</v>
      </c>
      <c r="H173" s="1" t="s">
        <v>23</v>
      </c>
      <c r="K173" s="1" t="s">
        <v>17</v>
      </c>
      <c r="L173" s="1" t="s">
        <v>35</v>
      </c>
      <c r="M173" s="1" t="s">
        <v>108</v>
      </c>
      <c r="O173" s="1" t="s">
        <v>159</v>
      </c>
      <c r="P173" s="1" t="str">
        <f t="shared" ca="1" si="3"/>
        <v>Yes, my child would bike to school more if there was a safe route on Boston Post Road</v>
      </c>
    </row>
    <row r="174" spans="1:18" ht="262.5" x14ac:dyDescent="0.25">
      <c r="A174" s="3">
        <v>45476.590877013892</v>
      </c>
      <c r="B174" s="1" t="s">
        <v>38</v>
      </c>
      <c r="I174" s="1" t="s">
        <v>111</v>
      </c>
      <c r="J174" s="1" t="s">
        <v>30</v>
      </c>
      <c r="K174" s="1" t="s">
        <v>49</v>
      </c>
      <c r="L174" s="1" t="s">
        <v>18</v>
      </c>
      <c r="M174" s="1" t="s">
        <v>151</v>
      </c>
      <c r="N174" s="1" t="s">
        <v>249</v>
      </c>
      <c r="O174" s="1" t="s">
        <v>159</v>
      </c>
      <c r="P174" s="1" t="str">
        <f t="shared" ca="1" si="3"/>
        <v>Yes, my child would bike to school more if there was a safe route on Boston Post Road</v>
      </c>
      <c r="Q174" s="1" t="s">
        <v>250</v>
      </c>
      <c r="R174" s="1"/>
    </row>
    <row r="175" spans="1:18" ht="150" x14ac:dyDescent="0.25">
      <c r="A175" s="3">
        <v>45476.59457637732</v>
      </c>
      <c r="B175" s="1" t="s">
        <v>14</v>
      </c>
      <c r="E175" s="1" t="s">
        <v>53</v>
      </c>
      <c r="F175" s="1" t="s">
        <v>16</v>
      </c>
      <c r="K175" s="1" t="s">
        <v>41</v>
      </c>
      <c r="L175" s="1" t="s">
        <v>50</v>
      </c>
      <c r="M175" s="1" t="s">
        <v>160</v>
      </c>
      <c r="N175" s="1" t="s">
        <v>60</v>
      </c>
      <c r="O175" s="1" t="s">
        <v>159</v>
      </c>
      <c r="P175" s="1" t="str">
        <f t="shared" ca="1" si="3"/>
        <v>Yes, my child would bike to school more if there was a safe route on Boston Post Road</v>
      </c>
      <c r="Q175" s="1" t="s">
        <v>251</v>
      </c>
      <c r="R175" s="1"/>
    </row>
    <row r="176" spans="1:18" ht="200" x14ac:dyDescent="0.25">
      <c r="A176" s="3">
        <v>45476.595513043983</v>
      </c>
      <c r="B176" s="1" t="s">
        <v>14</v>
      </c>
      <c r="E176" s="1" t="s">
        <v>15</v>
      </c>
      <c r="F176" s="1" t="s">
        <v>48</v>
      </c>
      <c r="K176" s="1" t="s">
        <v>49</v>
      </c>
      <c r="L176" s="1" t="s">
        <v>50</v>
      </c>
      <c r="M176" s="1" t="s">
        <v>31</v>
      </c>
      <c r="N176" s="1" t="s">
        <v>25</v>
      </c>
      <c r="O176" s="1" t="s">
        <v>159</v>
      </c>
      <c r="P176" s="1" t="str">
        <f t="shared" ca="1" si="3"/>
        <v>Yes, my child would bike to school more if there was a safe route on Boston Post Road</v>
      </c>
      <c r="Q176" s="1" t="s">
        <v>252</v>
      </c>
      <c r="R176" s="1"/>
    </row>
    <row r="177" spans="1:18" ht="100" x14ac:dyDescent="0.25">
      <c r="A177" s="3">
        <v>45476.596108761572</v>
      </c>
      <c r="B177" s="1" t="s">
        <v>38</v>
      </c>
      <c r="I177" s="1" t="s">
        <v>89</v>
      </c>
      <c r="J177" s="1" t="s">
        <v>23</v>
      </c>
      <c r="K177" s="1" t="s">
        <v>34</v>
      </c>
      <c r="L177" s="1" t="s">
        <v>18</v>
      </c>
      <c r="M177" s="1" t="s">
        <v>253</v>
      </c>
      <c r="N177" s="1" t="s">
        <v>254</v>
      </c>
      <c r="O177" s="1" t="s">
        <v>159</v>
      </c>
      <c r="P177" s="1" t="str">
        <f t="shared" ca="1" si="3"/>
        <v>Yes, my child would bike to school more if there was a safe route on Boston Post Road</v>
      </c>
      <c r="Q177" s="1" t="s">
        <v>255</v>
      </c>
      <c r="R177" s="1"/>
    </row>
    <row r="178" spans="1:18" ht="409.5" x14ac:dyDescent="0.25">
      <c r="A178" s="3">
        <v>45476.596677453708</v>
      </c>
      <c r="B178" s="1" t="s">
        <v>14</v>
      </c>
      <c r="E178" s="1" t="s">
        <v>15</v>
      </c>
      <c r="F178" s="1" t="s">
        <v>48</v>
      </c>
      <c r="K178" s="1" t="s">
        <v>49</v>
      </c>
      <c r="L178" s="1" t="s">
        <v>50</v>
      </c>
      <c r="M178" s="1" t="s">
        <v>209</v>
      </c>
      <c r="N178" s="1" t="s">
        <v>25</v>
      </c>
      <c r="O178" s="1" t="s">
        <v>159</v>
      </c>
      <c r="P178" s="1" t="str">
        <f t="shared" ca="1" si="3"/>
        <v>Yes, my child would bike to school more if there was a safe route on Boston Post Road</v>
      </c>
      <c r="Q178" s="1" t="s">
        <v>256</v>
      </c>
      <c r="R178" s="1"/>
    </row>
    <row r="179" spans="1:18" ht="62.5" x14ac:dyDescent="0.25">
      <c r="A179" s="3">
        <v>45476.597177199073</v>
      </c>
      <c r="B179" s="1" t="s">
        <v>46</v>
      </c>
      <c r="C179" s="1" t="s">
        <v>87</v>
      </c>
      <c r="D179" s="1" t="s">
        <v>16</v>
      </c>
      <c r="K179" s="1" t="s">
        <v>17</v>
      </c>
      <c r="L179" s="1" t="s">
        <v>50</v>
      </c>
      <c r="M179" s="1" t="s">
        <v>160</v>
      </c>
      <c r="N179" s="1" t="s">
        <v>60</v>
      </c>
      <c r="O179" s="1" t="s">
        <v>159</v>
      </c>
      <c r="P179" s="1" t="str">
        <f t="shared" ca="1" si="3"/>
        <v>Yes, my child would bike to school more if there was a safe route on Boston Post Road</v>
      </c>
      <c r="R179" s="1"/>
    </row>
    <row r="180" spans="1:18" ht="262.5" x14ac:dyDescent="0.25">
      <c r="A180" s="3">
        <v>45476.597363194443</v>
      </c>
      <c r="B180" s="1" t="s">
        <v>28</v>
      </c>
      <c r="G180" s="1" t="s">
        <v>76</v>
      </c>
      <c r="H180" s="1" t="s">
        <v>23</v>
      </c>
      <c r="K180" s="1" t="s">
        <v>17</v>
      </c>
      <c r="L180" s="1" t="s">
        <v>65</v>
      </c>
      <c r="M180" s="1" t="s">
        <v>31</v>
      </c>
      <c r="N180" s="1" t="s">
        <v>25</v>
      </c>
      <c r="O180" s="1" t="s">
        <v>159</v>
      </c>
      <c r="P180" s="1" t="str">
        <f t="shared" ca="1" si="3"/>
        <v>Yes, my child would bike to school more if there was a safe route on Boston Post Road</v>
      </c>
      <c r="Q180" s="1" t="s">
        <v>257</v>
      </c>
      <c r="R180" s="1"/>
    </row>
    <row r="181" spans="1:18" ht="62.5" x14ac:dyDescent="0.25">
      <c r="A181" s="3">
        <v>45476.598213530087</v>
      </c>
      <c r="B181" s="1" t="s">
        <v>38</v>
      </c>
      <c r="I181" s="1" t="s">
        <v>39</v>
      </c>
      <c r="J181" s="1" t="s">
        <v>30</v>
      </c>
      <c r="K181" s="1" t="s">
        <v>41</v>
      </c>
      <c r="L181" s="1" t="s">
        <v>65</v>
      </c>
      <c r="M181" s="1" t="s">
        <v>57</v>
      </c>
      <c r="O181" s="1" t="s">
        <v>159</v>
      </c>
      <c r="P181" s="1" t="str">
        <f t="shared" ca="1" si="3"/>
        <v>Yes, my child would bike to school more if there was a safe route on Boston Post Road</v>
      </c>
    </row>
    <row r="182" spans="1:18" ht="137.5" x14ac:dyDescent="0.25">
      <c r="A182" s="3">
        <v>45476.59834438657</v>
      </c>
      <c r="B182" s="1" t="s">
        <v>14</v>
      </c>
      <c r="E182" s="1" t="s">
        <v>22</v>
      </c>
      <c r="F182" s="1" t="s">
        <v>48</v>
      </c>
      <c r="K182" s="1" t="s">
        <v>34</v>
      </c>
      <c r="L182" s="1" t="s">
        <v>18</v>
      </c>
      <c r="M182" s="1" t="s">
        <v>209</v>
      </c>
      <c r="N182" s="1" t="s">
        <v>25</v>
      </c>
      <c r="P182" s="1" t="e">
        <f t="shared" ca="1" si="3"/>
        <v>#N/A</v>
      </c>
      <c r="Q182" s="1" t="s">
        <v>258</v>
      </c>
      <c r="R182" s="1"/>
    </row>
    <row r="183" spans="1:18" ht="62.5" x14ac:dyDescent="0.25">
      <c r="A183" s="3">
        <v>45476.607882407407</v>
      </c>
      <c r="B183" s="1" t="s">
        <v>28</v>
      </c>
      <c r="G183" s="1" t="s">
        <v>29</v>
      </c>
      <c r="H183" s="1" t="s">
        <v>16</v>
      </c>
      <c r="K183" s="1" t="s">
        <v>17</v>
      </c>
      <c r="L183" s="1" t="s">
        <v>50</v>
      </c>
      <c r="M183" s="1" t="s">
        <v>160</v>
      </c>
      <c r="N183" s="1" t="s">
        <v>60</v>
      </c>
      <c r="O183" s="1" t="s">
        <v>159</v>
      </c>
      <c r="P183" s="1" t="str">
        <f t="shared" ca="1" si="3"/>
        <v>Yes, my child would bike to school more if there was a safe route on Boston Post Road</v>
      </c>
      <c r="R183" s="1"/>
    </row>
    <row r="184" spans="1:18" ht="137.5" x14ac:dyDescent="0.25">
      <c r="A184" s="3">
        <v>45476.608064131942</v>
      </c>
      <c r="B184" s="1" t="s">
        <v>28</v>
      </c>
      <c r="G184" s="1" t="s">
        <v>76</v>
      </c>
      <c r="H184" s="1" t="s">
        <v>23</v>
      </c>
      <c r="K184" s="1" t="s">
        <v>17</v>
      </c>
      <c r="L184" s="1" t="s">
        <v>18</v>
      </c>
      <c r="M184" s="1" t="s">
        <v>110</v>
      </c>
      <c r="N184" s="1" t="s">
        <v>25</v>
      </c>
      <c r="O184" s="1" t="s">
        <v>159</v>
      </c>
      <c r="P184" s="1" t="str">
        <f t="shared" ca="1" si="3"/>
        <v>Yes, my child would bike to school more if there was a safe route on Boston Post Road</v>
      </c>
      <c r="R184" s="1"/>
    </row>
    <row r="185" spans="1:18" ht="75" x14ac:dyDescent="0.25">
      <c r="A185" s="3">
        <v>45476.608187199075</v>
      </c>
      <c r="B185" s="1" t="s">
        <v>38</v>
      </c>
      <c r="I185" s="1" t="s">
        <v>39</v>
      </c>
      <c r="J185" s="1" t="s">
        <v>68</v>
      </c>
      <c r="K185" s="1" t="s">
        <v>17</v>
      </c>
      <c r="L185" s="1" t="s">
        <v>50</v>
      </c>
      <c r="M185" s="1" t="s">
        <v>160</v>
      </c>
      <c r="N185" s="1" t="s">
        <v>60</v>
      </c>
      <c r="O185" s="1" t="s">
        <v>159</v>
      </c>
      <c r="P185" s="1" t="str">
        <f t="shared" ca="1" si="3"/>
        <v>Yes, my child would bike to school more if there was a safe route on Boston Post Road</v>
      </c>
      <c r="Q185" s="1" t="s">
        <v>259</v>
      </c>
      <c r="R185" s="1"/>
    </row>
    <row r="186" spans="1:18" ht="62.5" x14ac:dyDescent="0.25">
      <c r="A186" s="3">
        <v>45476.608210208331</v>
      </c>
      <c r="B186" s="1" t="s">
        <v>28</v>
      </c>
      <c r="G186" s="1" t="s">
        <v>56</v>
      </c>
      <c r="H186" s="1" t="s">
        <v>30</v>
      </c>
      <c r="K186" s="1" t="s">
        <v>34</v>
      </c>
      <c r="L186" s="1" t="s">
        <v>35</v>
      </c>
      <c r="M186" s="1" t="s">
        <v>260</v>
      </c>
      <c r="N186" s="1" t="s">
        <v>25</v>
      </c>
      <c r="O186" s="1" t="s">
        <v>159</v>
      </c>
      <c r="P186" s="1" t="str">
        <f t="shared" ca="1" si="3"/>
        <v>Yes, my child would bike to school more if there was a safe route on Boston Post Road</v>
      </c>
    </row>
    <row r="187" spans="1:18" ht="100" x14ac:dyDescent="0.25">
      <c r="A187" s="3">
        <v>45476.613610312503</v>
      </c>
      <c r="B187" s="1" t="s">
        <v>38</v>
      </c>
      <c r="I187" s="1" t="s">
        <v>111</v>
      </c>
      <c r="J187" s="1" t="s">
        <v>23</v>
      </c>
      <c r="K187" s="1" t="s">
        <v>41</v>
      </c>
      <c r="L187" s="1" t="s">
        <v>18</v>
      </c>
      <c r="M187" s="1" t="s">
        <v>59</v>
      </c>
      <c r="N187" s="1" t="s">
        <v>25</v>
      </c>
      <c r="O187" s="1" t="s">
        <v>196</v>
      </c>
      <c r="P187" s="1" t="str">
        <f t="shared" ca="1" si="3"/>
        <v>NA - My child already bikes to school regularly</v>
      </c>
      <c r="Q187" s="1" t="s">
        <v>261</v>
      </c>
      <c r="R187" s="1"/>
    </row>
    <row r="188" spans="1:18" ht="50" x14ac:dyDescent="0.25">
      <c r="A188" s="3">
        <v>45476.618424097222</v>
      </c>
      <c r="B188" s="1" t="s">
        <v>28</v>
      </c>
      <c r="G188" s="1" t="s">
        <v>29</v>
      </c>
      <c r="H188" s="1" t="s">
        <v>30</v>
      </c>
      <c r="K188" s="1" t="s">
        <v>17</v>
      </c>
      <c r="L188" s="1" t="s">
        <v>65</v>
      </c>
      <c r="M188" s="1" t="s">
        <v>166</v>
      </c>
      <c r="N188" s="1" t="s">
        <v>25</v>
      </c>
      <c r="O188" s="1" t="s">
        <v>196</v>
      </c>
      <c r="P188" s="1" t="str">
        <f t="shared" ca="1" si="3"/>
        <v>NA - My child already bikes to school regularly</v>
      </c>
      <c r="R188" s="1"/>
    </row>
    <row r="189" spans="1:18" ht="37.5" x14ac:dyDescent="0.25">
      <c r="A189" s="3">
        <v>45476.621035138887</v>
      </c>
      <c r="B189" s="1" t="s">
        <v>38</v>
      </c>
      <c r="I189" s="1" t="s">
        <v>39</v>
      </c>
      <c r="J189" s="1" t="s">
        <v>30</v>
      </c>
      <c r="K189" s="1" t="s">
        <v>41</v>
      </c>
      <c r="L189" s="1" t="s">
        <v>35</v>
      </c>
      <c r="M189" s="1" t="s">
        <v>57</v>
      </c>
      <c r="N189" s="1" t="s">
        <v>25</v>
      </c>
      <c r="O189" s="1" t="s">
        <v>163</v>
      </c>
      <c r="P189" s="1" t="str">
        <f t="shared" ca="1" si="3"/>
        <v>No, my child would walk to school</v>
      </c>
      <c r="R189" s="1"/>
    </row>
    <row r="190" spans="1:18" ht="200" x14ac:dyDescent="0.25">
      <c r="A190" s="3">
        <v>45476.622376307874</v>
      </c>
      <c r="B190" s="1" t="s">
        <v>38</v>
      </c>
      <c r="I190" s="1" t="s">
        <v>89</v>
      </c>
      <c r="J190" s="1" t="s">
        <v>30</v>
      </c>
      <c r="K190" s="1" t="s">
        <v>17</v>
      </c>
      <c r="L190" s="1" t="s">
        <v>65</v>
      </c>
      <c r="M190" s="1" t="s">
        <v>262</v>
      </c>
      <c r="N190" s="1" t="s">
        <v>25</v>
      </c>
      <c r="O190" s="1" t="s">
        <v>159</v>
      </c>
      <c r="P190" s="1" t="str">
        <f t="shared" ca="1" si="3"/>
        <v>Yes, my child would bike to school more if there was a safe route on Boston Post Road</v>
      </c>
      <c r="Q190" s="1" t="s">
        <v>263</v>
      </c>
      <c r="R190" s="1"/>
    </row>
    <row r="191" spans="1:18" ht="87.5" x14ac:dyDescent="0.25">
      <c r="A191" s="3">
        <v>45476.624178217593</v>
      </c>
      <c r="B191" s="1" t="s">
        <v>28</v>
      </c>
      <c r="G191" s="1" t="s">
        <v>76</v>
      </c>
      <c r="H191" s="1" t="s">
        <v>23</v>
      </c>
      <c r="K191" s="1" t="s">
        <v>41</v>
      </c>
      <c r="L191" s="1" t="s">
        <v>65</v>
      </c>
      <c r="M191" s="1" t="s">
        <v>57</v>
      </c>
      <c r="N191" s="1" t="s">
        <v>25</v>
      </c>
      <c r="O191" s="1" t="s">
        <v>196</v>
      </c>
      <c r="P191" s="1" t="str">
        <f t="shared" ca="1" si="3"/>
        <v>NA - My child already bikes to school regularly</v>
      </c>
      <c r="Q191" s="1" t="s">
        <v>264</v>
      </c>
    </row>
    <row r="192" spans="1:18" ht="62.5" x14ac:dyDescent="0.25">
      <c r="A192" s="3">
        <v>45476.625262152782</v>
      </c>
      <c r="B192" s="1" t="s">
        <v>28</v>
      </c>
      <c r="G192" s="1" t="s">
        <v>76</v>
      </c>
      <c r="H192" s="1" t="s">
        <v>30</v>
      </c>
      <c r="K192" s="1" t="s">
        <v>49</v>
      </c>
      <c r="L192" s="1" t="s">
        <v>42</v>
      </c>
      <c r="M192" s="1" t="s">
        <v>265</v>
      </c>
      <c r="N192" s="1" t="s">
        <v>25</v>
      </c>
      <c r="O192" s="1" t="s">
        <v>159</v>
      </c>
      <c r="P192" s="1" t="str">
        <f t="shared" ca="1" si="3"/>
        <v>Yes, my child would bike to school more if there was a safe route on Boston Post Road</v>
      </c>
      <c r="R192" s="1"/>
    </row>
    <row r="193" spans="1:18" ht="337.5" x14ac:dyDescent="0.25">
      <c r="A193" s="3">
        <v>45476.62625371528</v>
      </c>
      <c r="B193" s="1" t="s">
        <v>14</v>
      </c>
      <c r="E193" s="1" t="s">
        <v>22</v>
      </c>
      <c r="F193" s="1" t="s">
        <v>23</v>
      </c>
      <c r="K193" s="1" t="s">
        <v>17</v>
      </c>
      <c r="L193" s="1" t="s">
        <v>50</v>
      </c>
      <c r="M193" s="1" t="s">
        <v>31</v>
      </c>
      <c r="N193" s="1" t="s">
        <v>25</v>
      </c>
      <c r="O193" s="1" t="s">
        <v>159</v>
      </c>
      <c r="P193" s="1" t="str">
        <f t="shared" ca="1" si="3"/>
        <v>Yes, my child would bike to school more if there was a safe route on Boston Post Road</v>
      </c>
      <c r="Q193" s="1" t="s">
        <v>266</v>
      </c>
      <c r="R193" s="1"/>
    </row>
    <row r="194" spans="1:18" ht="62.5" x14ac:dyDescent="0.25">
      <c r="A194" s="3">
        <v>45476.626587777777</v>
      </c>
      <c r="B194" s="1" t="s">
        <v>14</v>
      </c>
      <c r="E194" s="1" t="s">
        <v>22</v>
      </c>
      <c r="F194" s="1" t="s">
        <v>30</v>
      </c>
      <c r="K194" s="1" t="s">
        <v>17</v>
      </c>
      <c r="L194" s="1" t="s">
        <v>18</v>
      </c>
      <c r="M194" s="1" t="s">
        <v>57</v>
      </c>
      <c r="N194" s="1" t="s">
        <v>25</v>
      </c>
      <c r="O194" s="1" t="s">
        <v>159</v>
      </c>
      <c r="P194" s="1" t="str">
        <f t="shared" ref="P194:P257" ca="1" si="4">VLOOKUP(O194,$T$5:$U$36,2,FALSE)</f>
        <v>Yes, my child would bike to school more if there was a safe route on Boston Post Road</v>
      </c>
      <c r="Q194" s="1" t="s">
        <v>267</v>
      </c>
      <c r="R194" s="1"/>
    </row>
    <row r="195" spans="1:18" ht="62.5" x14ac:dyDescent="0.25">
      <c r="A195" s="3">
        <v>45476.626877488423</v>
      </c>
      <c r="B195" s="1" t="s">
        <v>28</v>
      </c>
      <c r="G195" s="1" t="s">
        <v>29</v>
      </c>
      <c r="H195" s="1" t="s">
        <v>30</v>
      </c>
      <c r="K195" s="1" t="s">
        <v>41</v>
      </c>
      <c r="L195" s="1" t="s">
        <v>50</v>
      </c>
      <c r="M195" s="1" t="s">
        <v>150</v>
      </c>
      <c r="N195" s="1" t="s">
        <v>25</v>
      </c>
      <c r="O195" s="1" t="s">
        <v>159</v>
      </c>
      <c r="P195" s="1" t="str">
        <f t="shared" ca="1" si="4"/>
        <v>Yes, my child would bike to school more if there was a safe route on Boston Post Road</v>
      </c>
      <c r="Q195" s="1" t="s">
        <v>268</v>
      </c>
      <c r="R195" s="1"/>
    </row>
    <row r="196" spans="1:18" ht="137.5" x14ac:dyDescent="0.25">
      <c r="A196" s="3">
        <v>45476.62853858796</v>
      </c>
      <c r="B196" s="1" t="s">
        <v>28</v>
      </c>
      <c r="G196" s="1" t="s">
        <v>29</v>
      </c>
      <c r="H196" s="1" t="s">
        <v>23</v>
      </c>
      <c r="K196" s="1" t="s">
        <v>17</v>
      </c>
      <c r="L196" s="1" t="s">
        <v>50</v>
      </c>
      <c r="M196" s="1" t="s">
        <v>269</v>
      </c>
      <c r="N196" s="1" t="s">
        <v>60</v>
      </c>
      <c r="O196" s="1" t="s">
        <v>159</v>
      </c>
      <c r="P196" s="1" t="str">
        <f t="shared" ca="1" si="4"/>
        <v>Yes, my child would bike to school more if there was a safe route on Boston Post Road</v>
      </c>
      <c r="Q196" s="1" t="s">
        <v>270</v>
      </c>
      <c r="R196" s="1"/>
    </row>
    <row r="197" spans="1:18" ht="409.5" x14ac:dyDescent="0.25">
      <c r="A197" s="3">
        <v>45476.633980844912</v>
      </c>
      <c r="B197" s="1" t="s">
        <v>28</v>
      </c>
      <c r="G197" s="1" t="s">
        <v>29</v>
      </c>
      <c r="H197" s="1" t="s">
        <v>16</v>
      </c>
      <c r="K197" s="1" t="s">
        <v>34</v>
      </c>
      <c r="L197" s="1" t="s">
        <v>35</v>
      </c>
      <c r="M197" s="1" t="s">
        <v>160</v>
      </c>
      <c r="N197" s="1" t="s">
        <v>60</v>
      </c>
      <c r="O197" s="1" t="s">
        <v>174</v>
      </c>
      <c r="P197" s="1" t="str">
        <f t="shared" ca="1" si="4"/>
        <v>No, my child would be driven/drive to school in a car</v>
      </c>
      <c r="Q197" s="1" t="s">
        <v>271</v>
      </c>
    </row>
    <row r="198" spans="1:18" ht="62.5" x14ac:dyDescent="0.25">
      <c r="A198" s="3">
        <v>45476.633988275462</v>
      </c>
      <c r="B198" s="1" t="s">
        <v>14</v>
      </c>
      <c r="E198" s="1" t="s">
        <v>53</v>
      </c>
      <c r="F198" s="1" t="s">
        <v>48</v>
      </c>
      <c r="K198" s="1" t="s">
        <v>49</v>
      </c>
      <c r="L198" s="1" t="s">
        <v>18</v>
      </c>
      <c r="M198" s="1" t="s">
        <v>69</v>
      </c>
      <c r="N198" s="1" t="s">
        <v>25</v>
      </c>
      <c r="O198" s="1" t="s">
        <v>159</v>
      </c>
      <c r="P198" s="1" t="str">
        <f t="shared" ca="1" si="4"/>
        <v>Yes, my child would bike to school more if there was a safe route on Boston Post Road</v>
      </c>
      <c r="R198" s="1"/>
    </row>
    <row r="199" spans="1:18" ht="175" x14ac:dyDescent="0.25">
      <c r="A199" s="3">
        <v>45476.638506655094</v>
      </c>
      <c r="B199" s="1" t="s">
        <v>46</v>
      </c>
      <c r="C199" s="1" t="s">
        <v>87</v>
      </c>
      <c r="D199" s="1" t="s">
        <v>30</v>
      </c>
      <c r="K199" s="1" t="s">
        <v>49</v>
      </c>
      <c r="L199" s="1" t="s">
        <v>50</v>
      </c>
      <c r="M199" s="1" t="s">
        <v>31</v>
      </c>
      <c r="N199" s="1" t="s">
        <v>25</v>
      </c>
      <c r="O199" s="1" t="s">
        <v>159</v>
      </c>
      <c r="P199" s="1" t="str">
        <f t="shared" ca="1" si="4"/>
        <v>Yes, my child would bike to school more if there was a safe route on Boston Post Road</v>
      </c>
      <c r="Q199" s="1" t="s">
        <v>272</v>
      </c>
    </row>
    <row r="200" spans="1:18" ht="62.5" x14ac:dyDescent="0.25">
      <c r="A200" s="3">
        <v>45476.641854456015</v>
      </c>
      <c r="B200" s="1" t="s">
        <v>28</v>
      </c>
      <c r="G200" s="1" t="s">
        <v>56</v>
      </c>
      <c r="H200" s="1" t="s">
        <v>16</v>
      </c>
      <c r="K200" s="1" t="s">
        <v>34</v>
      </c>
      <c r="L200" s="1" t="s">
        <v>65</v>
      </c>
      <c r="M200" s="1" t="s">
        <v>160</v>
      </c>
      <c r="N200" s="1" t="s">
        <v>273</v>
      </c>
      <c r="O200" s="1" t="s">
        <v>159</v>
      </c>
      <c r="P200" s="1" t="str">
        <f t="shared" ca="1" si="4"/>
        <v>Yes, my child would bike to school more if there was a safe route on Boston Post Road</v>
      </c>
      <c r="R200" s="1"/>
    </row>
    <row r="201" spans="1:18" ht="62.5" x14ac:dyDescent="0.25">
      <c r="A201" s="3">
        <v>45476.644593969904</v>
      </c>
      <c r="B201" s="1" t="s">
        <v>46</v>
      </c>
      <c r="C201" s="1" t="s">
        <v>47</v>
      </c>
      <c r="D201" s="1" t="s">
        <v>16</v>
      </c>
      <c r="K201" s="1" t="s">
        <v>17</v>
      </c>
      <c r="L201" s="1" t="s">
        <v>18</v>
      </c>
      <c r="M201" s="1" t="s">
        <v>160</v>
      </c>
      <c r="N201" s="1" t="s">
        <v>60</v>
      </c>
      <c r="O201" s="1" t="s">
        <v>159</v>
      </c>
      <c r="P201" s="1" t="str">
        <f t="shared" ca="1" si="4"/>
        <v>Yes, my child would bike to school more if there was a safe route on Boston Post Road</v>
      </c>
      <c r="R201" s="1"/>
    </row>
    <row r="202" spans="1:18" ht="409.5" x14ac:dyDescent="0.25">
      <c r="A202" s="3">
        <v>45476.648225787038</v>
      </c>
      <c r="B202" s="1" t="s">
        <v>28</v>
      </c>
      <c r="G202" s="1" t="s">
        <v>29</v>
      </c>
      <c r="H202" s="1" t="s">
        <v>30</v>
      </c>
      <c r="K202" s="1" t="s">
        <v>17</v>
      </c>
      <c r="L202" s="1" t="s">
        <v>50</v>
      </c>
      <c r="M202" s="1" t="s">
        <v>57</v>
      </c>
      <c r="N202" s="1" t="s">
        <v>25</v>
      </c>
      <c r="O202" s="1" t="s">
        <v>159</v>
      </c>
      <c r="P202" s="1" t="str">
        <f t="shared" ca="1" si="4"/>
        <v>Yes, my child would bike to school more if there was a safe route on Boston Post Road</v>
      </c>
      <c r="Q202" s="1" t="s">
        <v>274</v>
      </c>
      <c r="R202" s="1"/>
    </row>
    <row r="203" spans="1:18" ht="62.5" x14ac:dyDescent="0.25">
      <c r="A203" s="3">
        <v>45476.648345972222</v>
      </c>
      <c r="B203" s="1" t="s">
        <v>46</v>
      </c>
      <c r="C203" s="1" t="s">
        <v>87</v>
      </c>
      <c r="D203" s="1" t="s">
        <v>16</v>
      </c>
      <c r="K203" s="1" t="s">
        <v>49</v>
      </c>
      <c r="L203" s="1" t="s">
        <v>18</v>
      </c>
      <c r="M203" s="1" t="s">
        <v>160</v>
      </c>
      <c r="N203" s="1" t="s">
        <v>60</v>
      </c>
      <c r="O203" s="1" t="s">
        <v>159</v>
      </c>
      <c r="P203" s="1" t="str">
        <f t="shared" ca="1" si="4"/>
        <v>Yes, my child would bike to school more if there was a safe route on Boston Post Road</v>
      </c>
      <c r="R203" s="1"/>
    </row>
    <row r="204" spans="1:18" ht="137.5" x14ac:dyDescent="0.25">
      <c r="A204" s="3">
        <v>45476.648631041666</v>
      </c>
      <c r="B204" s="1" t="s">
        <v>14</v>
      </c>
      <c r="E204" s="1" t="s">
        <v>53</v>
      </c>
      <c r="F204" s="1" t="s">
        <v>30</v>
      </c>
      <c r="K204" s="1" t="s">
        <v>49</v>
      </c>
      <c r="L204" s="1" t="s">
        <v>50</v>
      </c>
      <c r="M204" s="1" t="s">
        <v>110</v>
      </c>
      <c r="N204" s="1" t="s">
        <v>25</v>
      </c>
      <c r="O204" s="1" t="s">
        <v>159</v>
      </c>
      <c r="P204" s="1" t="str">
        <f t="shared" ca="1" si="4"/>
        <v>Yes, my child would bike to school more if there was a safe route on Boston Post Road</v>
      </c>
      <c r="R204" s="1"/>
    </row>
    <row r="205" spans="1:18" ht="100" x14ac:dyDescent="0.25">
      <c r="A205" s="3">
        <v>45476.649733078702</v>
      </c>
      <c r="B205" s="1" t="s">
        <v>14</v>
      </c>
      <c r="E205" s="1" t="s">
        <v>22</v>
      </c>
      <c r="F205" s="1" t="s">
        <v>30</v>
      </c>
      <c r="K205" s="1" t="s">
        <v>49</v>
      </c>
      <c r="L205" s="1" t="s">
        <v>65</v>
      </c>
      <c r="M205" s="1" t="s">
        <v>219</v>
      </c>
      <c r="N205" s="1" t="s">
        <v>25</v>
      </c>
      <c r="O205" s="1" t="s">
        <v>196</v>
      </c>
      <c r="P205" s="1" t="str">
        <f t="shared" ca="1" si="4"/>
        <v>NA - My child already bikes to school regularly</v>
      </c>
      <c r="R205" s="1"/>
    </row>
    <row r="206" spans="1:18" ht="150" x14ac:dyDescent="0.25">
      <c r="A206" s="3">
        <v>45476.654134502314</v>
      </c>
      <c r="B206" s="1" t="s">
        <v>38</v>
      </c>
      <c r="I206" s="1" t="s">
        <v>89</v>
      </c>
      <c r="J206" s="1" t="s">
        <v>23</v>
      </c>
      <c r="K206" s="1" t="s">
        <v>41</v>
      </c>
      <c r="L206" s="1" t="s">
        <v>65</v>
      </c>
      <c r="M206" s="1" t="s">
        <v>184</v>
      </c>
      <c r="O206" s="1" t="s">
        <v>196</v>
      </c>
      <c r="P206" s="1" t="str">
        <f t="shared" ca="1" si="4"/>
        <v>NA - My child already bikes to school regularly</v>
      </c>
      <c r="Q206" s="1" t="s">
        <v>275</v>
      </c>
      <c r="R206" s="1"/>
    </row>
    <row r="207" spans="1:18" ht="37.5" x14ac:dyDescent="0.25">
      <c r="A207" s="3">
        <v>45476.654590497681</v>
      </c>
      <c r="B207" s="1" t="s">
        <v>28</v>
      </c>
      <c r="G207" s="1" t="s">
        <v>56</v>
      </c>
      <c r="H207" s="1" t="s">
        <v>30</v>
      </c>
      <c r="K207" s="1" t="s">
        <v>17</v>
      </c>
      <c r="L207" s="1" t="s">
        <v>65</v>
      </c>
      <c r="M207" s="1" t="s">
        <v>19</v>
      </c>
      <c r="N207" s="1" t="s">
        <v>25</v>
      </c>
      <c r="O207" s="1" t="s">
        <v>163</v>
      </c>
      <c r="P207" s="1" t="str">
        <f t="shared" ca="1" si="4"/>
        <v>No, my child would walk to school</v>
      </c>
    </row>
    <row r="208" spans="1:18" ht="62.5" x14ac:dyDescent="0.25">
      <c r="A208" s="3">
        <v>45476.654602465278</v>
      </c>
      <c r="B208" s="1" t="s">
        <v>28</v>
      </c>
      <c r="G208" s="1" t="s">
        <v>76</v>
      </c>
      <c r="H208" s="1" t="s">
        <v>30</v>
      </c>
      <c r="K208" s="1" t="s">
        <v>41</v>
      </c>
      <c r="L208" s="1" t="s">
        <v>65</v>
      </c>
      <c r="M208" s="1" t="s">
        <v>57</v>
      </c>
      <c r="N208" s="1" t="s">
        <v>25</v>
      </c>
      <c r="O208" s="1" t="s">
        <v>159</v>
      </c>
      <c r="P208" s="1" t="str">
        <f t="shared" ca="1" si="4"/>
        <v>Yes, my child would bike to school more if there was a safe route on Boston Post Road</v>
      </c>
      <c r="R208" s="1"/>
    </row>
    <row r="209" spans="1:18" ht="100" x14ac:dyDescent="0.25">
      <c r="A209" s="3">
        <v>45476.654784282407</v>
      </c>
      <c r="B209" s="1" t="s">
        <v>14</v>
      </c>
      <c r="E209" s="1" t="s">
        <v>53</v>
      </c>
      <c r="F209" s="1" t="s">
        <v>48</v>
      </c>
      <c r="K209" s="1" t="s">
        <v>41</v>
      </c>
      <c r="L209" s="1" t="s">
        <v>18</v>
      </c>
      <c r="M209" s="1" t="s">
        <v>31</v>
      </c>
      <c r="N209" s="1" t="s">
        <v>25</v>
      </c>
      <c r="O209" s="1" t="s">
        <v>163</v>
      </c>
      <c r="P209" s="1" t="str">
        <f t="shared" ca="1" si="4"/>
        <v>No, my child would walk to school</v>
      </c>
      <c r="Q209" s="1" t="s">
        <v>276</v>
      </c>
      <c r="R209" s="1"/>
    </row>
    <row r="210" spans="1:18" ht="175" x14ac:dyDescent="0.25">
      <c r="A210" s="3">
        <v>45476.654819444448</v>
      </c>
      <c r="B210" s="1" t="s">
        <v>46</v>
      </c>
      <c r="C210" s="1" t="s">
        <v>87</v>
      </c>
      <c r="D210" s="1" t="s">
        <v>16</v>
      </c>
      <c r="K210" s="1" t="s">
        <v>17</v>
      </c>
      <c r="L210" s="1" t="s">
        <v>18</v>
      </c>
      <c r="M210" s="1" t="s">
        <v>160</v>
      </c>
      <c r="N210" s="1" t="s">
        <v>85</v>
      </c>
      <c r="O210" s="1" t="s">
        <v>159</v>
      </c>
      <c r="P210" s="1" t="str">
        <f t="shared" ca="1" si="4"/>
        <v>Yes, my child would bike to school more if there was a safe route on Boston Post Road</v>
      </c>
      <c r="Q210" s="1" t="s">
        <v>277</v>
      </c>
      <c r="R210" s="1"/>
    </row>
    <row r="211" spans="1:18" ht="175" x14ac:dyDescent="0.25">
      <c r="A211" s="3">
        <v>45476.656334525462</v>
      </c>
      <c r="B211" s="1" t="s">
        <v>28</v>
      </c>
      <c r="G211" s="1" t="s">
        <v>56</v>
      </c>
      <c r="H211" s="1" t="s">
        <v>16</v>
      </c>
      <c r="K211" s="1" t="s">
        <v>17</v>
      </c>
      <c r="L211" s="1" t="s">
        <v>18</v>
      </c>
      <c r="M211" s="1" t="s">
        <v>278</v>
      </c>
      <c r="N211" s="1" t="s">
        <v>25</v>
      </c>
      <c r="O211" s="1" t="s">
        <v>174</v>
      </c>
      <c r="P211" s="1" t="str">
        <f t="shared" ca="1" si="4"/>
        <v>No, my child would be driven/drive to school in a car</v>
      </c>
      <c r="Q211" s="1" t="s">
        <v>279</v>
      </c>
      <c r="R211" s="1"/>
    </row>
    <row r="212" spans="1:18" ht="400" x14ac:dyDescent="0.25">
      <c r="A212" s="3">
        <v>45476.659370543981</v>
      </c>
      <c r="B212" s="1" t="s">
        <v>38</v>
      </c>
      <c r="I212" s="1" t="s">
        <v>67</v>
      </c>
      <c r="J212" s="1" t="s">
        <v>68</v>
      </c>
      <c r="K212" s="1" t="s">
        <v>34</v>
      </c>
      <c r="L212" s="1" t="s">
        <v>18</v>
      </c>
      <c r="M212" s="1" t="s">
        <v>209</v>
      </c>
      <c r="N212" s="1" t="s">
        <v>280</v>
      </c>
      <c r="O212" s="1" t="s">
        <v>281</v>
      </c>
      <c r="P212" s="1" t="str">
        <f t="shared" ca="1" si="4"/>
        <v>Other</v>
      </c>
      <c r="Q212" s="1" t="s">
        <v>282</v>
      </c>
      <c r="R212" s="1"/>
    </row>
    <row r="213" spans="1:18" ht="225" x14ac:dyDescent="0.25">
      <c r="A213" s="3">
        <v>45476.662809571761</v>
      </c>
      <c r="B213" s="1" t="s">
        <v>28</v>
      </c>
      <c r="G213" s="1" t="s">
        <v>56</v>
      </c>
      <c r="H213" s="1" t="s">
        <v>30</v>
      </c>
      <c r="K213" s="1" t="s">
        <v>17</v>
      </c>
      <c r="L213" s="1" t="s">
        <v>18</v>
      </c>
      <c r="M213" s="1" t="s">
        <v>283</v>
      </c>
      <c r="N213" s="1" t="s">
        <v>25</v>
      </c>
      <c r="O213" s="1" t="s">
        <v>159</v>
      </c>
      <c r="P213" s="1" t="str">
        <f t="shared" ca="1" si="4"/>
        <v>Yes, my child would bike to school more if there was a safe route on Boston Post Road</v>
      </c>
      <c r="Q213" s="1" t="s">
        <v>284</v>
      </c>
      <c r="R213" s="1"/>
    </row>
    <row r="214" spans="1:18" ht="409.5" x14ac:dyDescent="0.25">
      <c r="A214" s="3">
        <v>45476.664460810185</v>
      </c>
      <c r="B214" s="1" t="s">
        <v>38</v>
      </c>
      <c r="I214" s="1" t="s">
        <v>111</v>
      </c>
      <c r="J214" s="1" t="s">
        <v>68</v>
      </c>
      <c r="K214" s="1" t="s">
        <v>17</v>
      </c>
      <c r="L214" s="1" t="s">
        <v>18</v>
      </c>
      <c r="M214" s="1" t="s">
        <v>160</v>
      </c>
      <c r="N214" s="1" t="s">
        <v>60</v>
      </c>
      <c r="O214" s="1" t="s">
        <v>159</v>
      </c>
      <c r="P214" s="1" t="str">
        <f t="shared" ca="1" si="4"/>
        <v>Yes, my child would bike to school more if there was a safe route on Boston Post Road</v>
      </c>
      <c r="Q214" s="1" t="s">
        <v>285</v>
      </c>
      <c r="R214" s="1"/>
    </row>
    <row r="215" spans="1:18" ht="62.5" x14ac:dyDescent="0.25">
      <c r="A215" s="3">
        <v>45476.668283402774</v>
      </c>
      <c r="B215" s="1" t="s">
        <v>14</v>
      </c>
      <c r="E215" s="1" t="s">
        <v>53</v>
      </c>
      <c r="F215" s="1" t="s">
        <v>30</v>
      </c>
      <c r="K215" s="1" t="s">
        <v>49</v>
      </c>
      <c r="L215" s="1" t="s">
        <v>65</v>
      </c>
      <c r="M215" s="1" t="s">
        <v>36</v>
      </c>
      <c r="N215" s="1" t="s">
        <v>25</v>
      </c>
      <c r="O215" s="1" t="s">
        <v>159</v>
      </c>
      <c r="P215" s="1" t="str">
        <f t="shared" ca="1" si="4"/>
        <v>Yes, my child would bike to school more if there was a safe route on Boston Post Road</v>
      </c>
      <c r="R215" s="1"/>
    </row>
    <row r="216" spans="1:18" ht="75" x14ac:dyDescent="0.25">
      <c r="A216" s="3">
        <v>45476.669262060183</v>
      </c>
      <c r="B216" s="1" t="s">
        <v>14</v>
      </c>
      <c r="E216" s="1" t="s">
        <v>22</v>
      </c>
      <c r="F216" s="1" t="s">
        <v>30</v>
      </c>
      <c r="K216" s="1" t="s">
        <v>17</v>
      </c>
      <c r="L216" s="1" t="s">
        <v>18</v>
      </c>
      <c r="M216" s="1" t="s">
        <v>59</v>
      </c>
      <c r="N216" s="1" t="s">
        <v>25</v>
      </c>
      <c r="O216" s="1" t="s">
        <v>159</v>
      </c>
      <c r="P216" s="1" t="str">
        <f t="shared" ca="1" si="4"/>
        <v>Yes, my child would bike to school more if there was a safe route on Boston Post Road</v>
      </c>
    </row>
    <row r="217" spans="1:18" ht="62.5" x14ac:dyDescent="0.25">
      <c r="A217" s="3">
        <v>45476.669352777782</v>
      </c>
      <c r="B217" s="1" t="s">
        <v>28</v>
      </c>
      <c r="G217" s="1" t="s">
        <v>29</v>
      </c>
      <c r="H217" s="1" t="s">
        <v>23</v>
      </c>
      <c r="K217" s="1" t="s">
        <v>17</v>
      </c>
      <c r="L217" s="1" t="s">
        <v>65</v>
      </c>
      <c r="M217" s="1" t="s">
        <v>265</v>
      </c>
      <c r="N217" s="1" t="s">
        <v>25</v>
      </c>
      <c r="O217" s="1" t="s">
        <v>159</v>
      </c>
      <c r="P217" s="1" t="str">
        <f t="shared" ca="1" si="4"/>
        <v>Yes, my child would bike to school more if there was a safe route on Boston Post Road</v>
      </c>
    </row>
    <row r="218" spans="1:18" ht="75" x14ac:dyDescent="0.25">
      <c r="A218" s="3">
        <v>45476.673074421298</v>
      </c>
      <c r="B218" s="1" t="s">
        <v>28</v>
      </c>
      <c r="G218" s="1" t="s">
        <v>29</v>
      </c>
      <c r="H218" s="1" t="s">
        <v>30</v>
      </c>
      <c r="K218" s="1" t="s">
        <v>34</v>
      </c>
      <c r="L218" s="1" t="s">
        <v>65</v>
      </c>
      <c r="M218" s="1" t="s">
        <v>188</v>
      </c>
      <c r="N218" s="1" t="s">
        <v>44</v>
      </c>
      <c r="O218" s="1" t="s">
        <v>159</v>
      </c>
      <c r="P218" s="1" t="str">
        <f t="shared" ca="1" si="4"/>
        <v>Yes, my child would bike to school more if there was a safe route on Boston Post Road</v>
      </c>
      <c r="R218" s="1"/>
    </row>
    <row r="219" spans="1:18" ht="75" x14ac:dyDescent="0.25">
      <c r="A219" s="3">
        <v>45476.684045104164</v>
      </c>
      <c r="B219" s="1" t="s">
        <v>46</v>
      </c>
      <c r="C219" s="1" t="s">
        <v>47</v>
      </c>
      <c r="D219" s="1" t="s">
        <v>48</v>
      </c>
      <c r="K219" s="1" t="s">
        <v>17</v>
      </c>
      <c r="L219" s="1" t="s">
        <v>18</v>
      </c>
      <c r="M219" s="1" t="s">
        <v>186</v>
      </c>
      <c r="N219" s="1" t="s">
        <v>25</v>
      </c>
      <c r="O219" s="1" t="s">
        <v>159</v>
      </c>
      <c r="P219" s="1" t="str">
        <f t="shared" ca="1" si="4"/>
        <v>Yes, my child would bike to school more if there was a safe route on Boston Post Road</v>
      </c>
      <c r="R219" s="1"/>
    </row>
    <row r="220" spans="1:18" ht="137.5" x14ac:dyDescent="0.25">
      <c r="A220" s="3">
        <v>45476.688221516204</v>
      </c>
      <c r="B220" s="1" t="s">
        <v>38</v>
      </c>
      <c r="I220" s="1" t="s">
        <v>89</v>
      </c>
      <c r="J220" s="1" t="s">
        <v>30</v>
      </c>
      <c r="K220" s="1" t="s">
        <v>17</v>
      </c>
      <c r="L220" s="1" t="s">
        <v>50</v>
      </c>
      <c r="M220" s="1" t="s">
        <v>57</v>
      </c>
      <c r="N220" s="1" t="s">
        <v>25</v>
      </c>
      <c r="O220" s="1" t="s">
        <v>163</v>
      </c>
      <c r="P220" s="1" t="str">
        <f t="shared" ca="1" si="4"/>
        <v>No, my child would walk to school</v>
      </c>
      <c r="Q220" s="1" t="s">
        <v>286</v>
      </c>
      <c r="R220" s="1"/>
    </row>
    <row r="221" spans="1:18" ht="87.5" x14ac:dyDescent="0.25">
      <c r="A221" s="3">
        <v>45476.697577523148</v>
      </c>
      <c r="B221" s="1" t="s">
        <v>14</v>
      </c>
      <c r="E221" s="1" t="s">
        <v>22</v>
      </c>
      <c r="F221" s="1" t="s">
        <v>23</v>
      </c>
      <c r="K221" s="1" t="s">
        <v>17</v>
      </c>
      <c r="L221" s="1" t="s">
        <v>50</v>
      </c>
      <c r="M221" s="1" t="s">
        <v>150</v>
      </c>
      <c r="O221" s="1" t="s">
        <v>159</v>
      </c>
      <c r="P221" s="1" t="str">
        <f t="shared" ca="1" si="4"/>
        <v>Yes, my child would bike to school more if there was a safe route on Boston Post Road</v>
      </c>
      <c r="Q221" s="1" t="s">
        <v>287</v>
      </c>
      <c r="R221" s="1"/>
    </row>
    <row r="222" spans="1:18" ht="62.5" x14ac:dyDescent="0.25">
      <c r="A222" s="3">
        <v>45476.698213402778</v>
      </c>
      <c r="B222" s="1" t="s">
        <v>46</v>
      </c>
      <c r="C222" s="1" t="s">
        <v>87</v>
      </c>
      <c r="D222" s="1" t="s">
        <v>48</v>
      </c>
      <c r="K222" s="1" t="s">
        <v>17</v>
      </c>
      <c r="L222" s="1" t="s">
        <v>50</v>
      </c>
      <c r="M222" s="1" t="s">
        <v>69</v>
      </c>
      <c r="O222" s="1" t="s">
        <v>159</v>
      </c>
      <c r="P222" s="1" t="str">
        <f t="shared" ca="1" si="4"/>
        <v>Yes, my child would bike to school more if there was a safe route on Boston Post Road</v>
      </c>
    </row>
    <row r="223" spans="1:18" ht="75" x14ac:dyDescent="0.25">
      <c r="A223" s="3">
        <v>45476.699871354169</v>
      </c>
      <c r="B223" s="1" t="s">
        <v>28</v>
      </c>
      <c r="G223" s="1" t="s">
        <v>29</v>
      </c>
      <c r="H223" s="1" t="s">
        <v>23</v>
      </c>
      <c r="K223" s="1" t="s">
        <v>17</v>
      </c>
      <c r="L223" s="1" t="s">
        <v>18</v>
      </c>
      <c r="M223" s="1" t="s">
        <v>59</v>
      </c>
      <c r="O223" s="1" t="s">
        <v>196</v>
      </c>
      <c r="P223" s="1" t="str">
        <f t="shared" ca="1" si="4"/>
        <v>NA - My child already bikes to school regularly</v>
      </c>
      <c r="R223" s="1"/>
    </row>
    <row r="224" spans="1:18" ht="50" x14ac:dyDescent="0.25">
      <c r="A224" s="3">
        <v>45476.705281747687</v>
      </c>
      <c r="B224" s="1" t="s">
        <v>28</v>
      </c>
      <c r="G224" s="1" t="s">
        <v>76</v>
      </c>
      <c r="H224" s="1" t="s">
        <v>30</v>
      </c>
      <c r="K224" s="1" t="s">
        <v>17</v>
      </c>
      <c r="L224" s="1" t="s">
        <v>18</v>
      </c>
      <c r="M224" s="1" t="s">
        <v>260</v>
      </c>
      <c r="O224" s="1" t="s">
        <v>163</v>
      </c>
      <c r="P224" s="1" t="str">
        <f t="shared" ca="1" si="4"/>
        <v>No, my child would walk to school</v>
      </c>
    </row>
    <row r="225" spans="1:18" ht="62.5" x14ac:dyDescent="0.25">
      <c r="A225" s="3">
        <v>45476.706728356483</v>
      </c>
      <c r="B225" s="1" t="s">
        <v>14</v>
      </c>
      <c r="E225" s="1" t="s">
        <v>53</v>
      </c>
      <c r="F225" s="1" t="s">
        <v>30</v>
      </c>
      <c r="K225" s="1" t="s">
        <v>49</v>
      </c>
      <c r="L225" s="1" t="s">
        <v>65</v>
      </c>
      <c r="M225" s="1" t="s">
        <v>57</v>
      </c>
      <c r="N225" s="1" t="s">
        <v>25</v>
      </c>
      <c r="O225" s="1" t="s">
        <v>159</v>
      </c>
      <c r="P225" s="1" t="str">
        <f t="shared" ca="1" si="4"/>
        <v>Yes, my child would bike to school more if there was a safe route on Boston Post Road</v>
      </c>
      <c r="R225" s="1"/>
    </row>
    <row r="226" spans="1:18" ht="262.5" x14ac:dyDescent="0.25">
      <c r="A226" s="3">
        <v>45476.709349050929</v>
      </c>
      <c r="B226" s="1" t="s">
        <v>38</v>
      </c>
      <c r="I226" s="1" t="s">
        <v>111</v>
      </c>
      <c r="J226" s="1" t="s">
        <v>30</v>
      </c>
      <c r="K226" s="1" t="s">
        <v>41</v>
      </c>
      <c r="L226" s="1" t="s">
        <v>42</v>
      </c>
      <c r="M226" s="1" t="s">
        <v>19</v>
      </c>
      <c r="N226" s="1" t="s">
        <v>25</v>
      </c>
      <c r="O226" s="1" t="s">
        <v>163</v>
      </c>
      <c r="P226" s="1" t="str">
        <f t="shared" ca="1" si="4"/>
        <v>No, my child would walk to school</v>
      </c>
      <c r="Q226" s="1" t="s">
        <v>288</v>
      </c>
      <c r="R226" s="1"/>
    </row>
    <row r="227" spans="1:18" ht="75" x14ac:dyDescent="0.25">
      <c r="A227" s="3">
        <v>45476.710740775467</v>
      </c>
      <c r="B227" s="1" t="s">
        <v>14</v>
      </c>
      <c r="E227" s="1" t="s">
        <v>15</v>
      </c>
      <c r="F227" s="1" t="s">
        <v>217</v>
      </c>
      <c r="K227" s="1" t="s">
        <v>17</v>
      </c>
      <c r="L227" s="1" t="s">
        <v>50</v>
      </c>
      <c r="M227" s="1" t="s">
        <v>160</v>
      </c>
      <c r="N227" s="1" t="s">
        <v>141</v>
      </c>
      <c r="O227" s="1" t="s">
        <v>163</v>
      </c>
      <c r="P227" s="1" t="str">
        <f t="shared" ca="1" si="4"/>
        <v>No, my child would walk to school</v>
      </c>
      <c r="R227" s="1"/>
    </row>
    <row r="228" spans="1:18" ht="62.5" x14ac:dyDescent="0.25">
      <c r="A228" s="3">
        <v>45476.711801261576</v>
      </c>
      <c r="B228" s="1" t="s">
        <v>28</v>
      </c>
      <c r="G228" s="1" t="s">
        <v>29</v>
      </c>
      <c r="H228" s="1" t="s">
        <v>30</v>
      </c>
      <c r="K228" s="1" t="s">
        <v>49</v>
      </c>
      <c r="L228" s="1" t="s">
        <v>35</v>
      </c>
      <c r="M228" s="1" t="s">
        <v>265</v>
      </c>
      <c r="N228" s="1" t="s">
        <v>25</v>
      </c>
      <c r="O228" s="1" t="s">
        <v>163</v>
      </c>
      <c r="P228" s="1" t="str">
        <f t="shared" ca="1" si="4"/>
        <v>No, my child would walk to school</v>
      </c>
      <c r="R228" s="1"/>
    </row>
    <row r="229" spans="1:18" ht="112.5" x14ac:dyDescent="0.25">
      <c r="A229" s="3">
        <v>45476.717152800928</v>
      </c>
      <c r="B229" s="1" t="s">
        <v>14</v>
      </c>
      <c r="E229" s="1" t="s">
        <v>22</v>
      </c>
      <c r="F229" s="1" t="s">
        <v>30</v>
      </c>
      <c r="K229" s="1" t="s">
        <v>289</v>
      </c>
      <c r="L229" s="1" t="s">
        <v>50</v>
      </c>
      <c r="M229" s="1" t="s">
        <v>151</v>
      </c>
      <c r="N229" s="1" t="s">
        <v>60</v>
      </c>
      <c r="O229" s="1" t="s">
        <v>159</v>
      </c>
      <c r="P229" s="1" t="str">
        <f t="shared" ca="1" si="4"/>
        <v>Yes, my child would bike to school more if there was a safe route on Boston Post Road</v>
      </c>
      <c r="Q229" s="1" t="s">
        <v>290</v>
      </c>
      <c r="R229" s="1"/>
    </row>
    <row r="230" spans="1:18" ht="62.5" x14ac:dyDescent="0.25">
      <c r="A230" s="3">
        <v>45476.725636967589</v>
      </c>
      <c r="B230" s="1" t="s">
        <v>28</v>
      </c>
      <c r="G230" s="1" t="s">
        <v>76</v>
      </c>
      <c r="H230" s="1" t="s">
        <v>23</v>
      </c>
      <c r="K230" s="1" t="s">
        <v>41</v>
      </c>
      <c r="L230" s="1" t="s">
        <v>65</v>
      </c>
      <c r="M230" s="1" t="s">
        <v>291</v>
      </c>
      <c r="N230" s="1" t="s">
        <v>25</v>
      </c>
      <c r="O230" s="1" t="s">
        <v>159</v>
      </c>
      <c r="P230" s="1" t="str">
        <f t="shared" ca="1" si="4"/>
        <v>Yes, my child would bike to school more if there was a safe route on Boston Post Road</v>
      </c>
      <c r="R230" s="1"/>
    </row>
    <row r="231" spans="1:18" ht="50" x14ac:dyDescent="0.25">
      <c r="A231" s="3">
        <v>45476.727637627315</v>
      </c>
      <c r="B231" s="1" t="s">
        <v>38</v>
      </c>
      <c r="I231" s="1" t="s">
        <v>67</v>
      </c>
      <c r="J231" s="1" t="s">
        <v>68</v>
      </c>
      <c r="K231" s="1" t="s">
        <v>49</v>
      </c>
      <c r="L231" s="1" t="s">
        <v>65</v>
      </c>
      <c r="M231" s="1" t="s">
        <v>240</v>
      </c>
      <c r="N231" s="1" t="s">
        <v>292</v>
      </c>
      <c r="O231" s="1" t="s">
        <v>174</v>
      </c>
      <c r="P231" s="1" t="str">
        <f t="shared" ca="1" si="4"/>
        <v>No, my child would be driven/drive to school in a car</v>
      </c>
      <c r="R231" s="1"/>
    </row>
    <row r="232" spans="1:18" ht="37.5" x14ac:dyDescent="0.25">
      <c r="A232" s="3">
        <v>45476.7315284375</v>
      </c>
      <c r="B232" s="1" t="s">
        <v>38</v>
      </c>
      <c r="I232" s="1" t="s">
        <v>39</v>
      </c>
      <c r="J232" s="1" t="s">
        <v>68</v>
      </c>
      <c r="K232" s="1" t="s">
        <v>41</v>
      </c>
      <c r="L232" s="1" t="s">
        <v>35</v>
      </c>
      <c r="M232" s="1" t="s">
        <v>36</v>
      </c>
      <c r="N232" s="1" t="s">
        <v>25</v>
      </c>
      <c r="O232" s="1" t="s">
        <v>163</v>
      </c>
      <c r="P232" s="1" t="str">
        <f t="shared" ca="1" si="4"/>
        <v>No, my child would walk to school</v>
      </c>
    </row>
    <row r="233" spans="1:18" ht="37.5" x14ac:dyDescent="0.25">
      <c r="A233" s="3">
        <v>45476.731610717594</v>
      </c>
      <c r="B233" s="1" t="s">
        <v>46</v>
      </c>
      <c r="C233" s="1" t="s">
        <v>87</v>
      </c>
      <c r="D233" s="1" t="s">
        <v>16</v>
      </c>
      <c r="K233" s="1" t="s">
        <v>17</v>
      </c>
      <c r="L233" s="1" t="s">
        <v>50</v>
      </c>
      <c r="M233" s="1" t="s">
        <v>160</v>
      </c>
      <c r="N233" s="1" t="s">
        <v>143</v>
      </c>
      <c r="O233" s="1" t="s">
        <v>174</v>
      </c>
      <c r="P233" s="1" t="str">
        <f t="shared" ca="1" si="4"/>
        <v>No, my child would be driven/drive to school in a car</v>
      </c>
    </row>
    <row r="234" spans="1:18" ht="337.5" x14ac:dyDescent="0.25">
      <c r="A234" s="3">
        <v>45476.732222465274</v>
      </c>
      <c r="B234" s="1" t="s">
        <v>28</v>
      </c>
      <c r="G234" s="1" t="s">
        <v>76</v>
      </c>
      <c r="H234" s="1" t="s">
        <v>30</v>
      </c>
      <c r="K234" s="1" t="s">
        <v>17</v>
      </c>
      <c r="L234" s="1" t="s">
        <v>50</v>
      </c>
      <c r="M234" s="1" t="s">
        <v>293</v>
      </c>
      <c r="N234" s="1" t="s">
        <v>20</v>
      </c>
      <c r="O234" s="1" t="s">
        <v>159</v>
      </c>
      <c r="P234" s="1" t="str">
        <f t="shared" ca="1" si="4"/>
        <v>Yes, my child would bike to school more if there was a safe route on Boston Post Road</v>
      </c>
      <c r="Q234" s="1" t="s">
        <v>294</v>
      </c>
      <c r="R234" s="1"/>
    </row>
    <row r="235" spans="1:18" ht="75" x14ac:dyDescent="0.25">
      <c r="A235" s="3">
        <v>45476.7328059375</v>
      </c>
      <c r="B235" s="1" t="s">
        <v>38</v>
      </c>
      <c r="I235" s="1" t="s">
        <v>89</v>
      </c>
      <c r="J235" s="1" t="s">
        <v>68</v>
      </c>
      <c r="K235" s="1" t="s">
        <v>34</v>
      </c>
      <c r="L235" s="1" t="s">
        <v>35</v>
      </c>
      <c r="M235" s="1" t="s">
        <v>295</v>
      </c>
      <c r="N235" s="1" t="s">
        <v>273</v>
      </c>
      <c r="O235" s="1" t="s">
        <v>174</v>
      </c>
      <c r="P235" s="1" t="str">
        <f t="shared" ca="1" si="4"/>
        <v>No, my child would be driven/drive to school in a car</v>
      </c>
      <c r="R235" s="1"/>
    </row>
    <row r="236" spans="1:18" ht="112.5" x14ac:dyDescent="0.25">
      <c r="A236" s="3">
        <v>45476.737516423615</v>
      </c>
      <c r="B236" s="1" t="s">
        <v>46</v>
      </c>
      <c r="C236" s="1" t="s">
        <v>87</v>
      </c>
      <c r="D236" s="1" t="s">
        <v>48</v>
      </c>
      <c r="K236" s="1" t="s">
        <v>17</v>
      </c>
      <c r="L236" s="1" t="s">
        <v>18</v>
      </c>
      <c r="M236" s="1" t="s">
        <v>59</v>
      </c>
      <c r="N236" s="1" t="s">
        <v>25</v>
      </c>
      <c r="O236" s="1" t="s">
        <v>196</v>
      </c>
      <c r="P236" s="1" t="str">
        <f t="shared" ca="1" si="4"/>
        <v>NA - My child already bikes to school regularly</v>
      </c>
      <c r="Q236" s="1" t="s">
        <v>296</v>
      </c>
    </row>
    <row r="237" spans="1:18" ht="62.5" x14ac:dyDescent="0.25">
      <c r="A237" s="3">
        <v>45476.73891291667</v>
      </c>
      <c r="B237" s="1" t="s">
        <v>28</v>
      </c>
      <c r="G237" s="1" t="s">
        <v>76</v>
      </c>
      <c r="H237" s="1" t="s">
        <v>23</v>
      </c>
      <c r="K237" s="1" t="s">
        <v>41</v>
      </c>
      <c r="L237" s="1" t="s">
        <v>50</v>
      </c>
      <c r="M237" s="1" t="s">
        <v>108</v>
      </c>
      <c r="N237" s="1" t="s">
        <v>25</v>
      </c>
      <c r="O237" s="1" t="s">
        <v>159</v>
      </c>
      <c r="P237" s="1" t="str">
        <f t="shared" ca="1" si="4"/>
        <v>Yes, my child would bike to school more if there was a safe route on Boston Post Road</v>
      </c>
      <c r="Q237" s="1" t="s">
        <v>297</v>
      </c>
      <c r="R237" s="1"/>
    </row>
    <row r="238" spans="1:18" ht="62.5" x14ac:dyDescent="0.25">
      <c r="A238" s="3">
        <v>45476.740030300927</v>
      </c>
      <c r="B238" s="1" t="s">
        <v>38</v>
      </c>
      <c r="I238" s="1" t="s">
        <v>111</v>
      </c>
      <c r="J238" s="1" t="s">
        <v>23</v>
      </c>
      <c r="K238" s="1" t="s">
        <v>41</v>
      </c>
      <c r="L238" s="1" t="s">
        <v>50</v>
      </c>
      <c r="M238" s="1" t="s">
        <v>108</v>
      </c>
      <c r="N238" s="1" t="s">
        <v>25</v>
      </c>
      <c r="O238" s="1" t="s">
        <v>159</v>
      </c>
      <c r="P238" s="1" t="str">
        <f t="shared" ca="1" si="4"/>
        <v>Yes, my child would bike to school more if there was a safe route on Boston Post Road</v>
      </c>
      <c r="Q238" s="1" t="s">
        <v>298</v>
      </c>
      <c r="R238" s="1"/>
    </row>
    <row r="239" spans="1:18" ht="87.5" x14ac:dyDescent="0.25">
      <c r="A239" s="3">
        <v>45476.747498506942</v>
      </c>
      <c r="B239" s="1" t="s">
        <v>38</v>
      </c>
      <c r="I239" s="1" t="s">
        <v>89</v>
      </c>
      <c r="J239" s="1" t="s">
        <v>30</v>
      </c>
      <c r="K239" s="1" t="s">
        <v>41</v>
      </c>
      <c r="L239" s="1" t="s">
        <v>65</v>
      </c>
      <c r="M239" s="1" t="s">
        <v>90</v>
      </c>
      <c r="N239" s="1" t="s">
        <v>60</v>
      </c>
      <c r="O239" s="1" t="s">
        <v>159</v>
      </c>
      <c r="P239" s="1" t="str">
        <f t="shared" ca="1" si="4"/>
        <v>Yes, my child would bike to school more if there was a safe route on Boston Post Road</v>
      </c>
      <c r="Q239" s="1" t="s">
        <v>299</v>
      </c>
      <c r="R239" s="1"/>
    </row>
    <row r="240" spans="1:18" ht="62.5" x14ac:dyDescent="0.25">
      <c r="A240" s="3">
        <v>45476.74850144676</v>
      </c>
      <c r="B240" s="1" t="s">
        <v>14</v>
      </c>
      <c r="E240" s="1" t="s">
        <v>53</v>
      </c>
      <c r="F240" s="1" t="s">
        <v>16</v>
      </c>
      <c r="K240" s="1" t="s">
        <v>17</v>
      </c>
      <c r="L240" s="1" t="s">
        <v>18</v>
      </c>
      <c r="M240" s="1" t="s">
        <v>160</v>
      </c>
      <c r="N240" s="1" t="s">
        <v>60</v>
      </c>
      <c r="O240" s="1" t="s">
        <v>159</v>
      </c>
      <c r="P240" s="1" t="str">
        <f t="shared" ca="1" si="4"/>
        <v>Yes, my child would bike to school more if there was a safe route on Boston Post Road</v>
      </c>
    </row>
    <row r="241" spans="1:18" ht="62.5" x14ac:dyDescent="0.25">
      <c r="A241" s="3">
        <v>45476.757385856487</v>
      </c>
      <c r="B241" s="1" t="s">
        <v>14</v>
      </c>
      <c r="E241" s="1" t="s">
        <v>22</v>
      </c>
      <c r="F241" s="1" t="s">
        <v>23</v>
      </c>
      <c r="K241" s="1" t="s">
        <v>49</v>
      </c>
      <c r="L241" s="1" t="s">
        <v>65</v>
      </c>
      <c r="M241" s="1" t="s">
        <v>184</v>
      </c>
      <c r="N241" s="1" t="s">
        <v>25</v>
      </c>
      <c r="O241" s="1" t="s">
        <v>159</v>
      </c>
      <c r="P241" s="1" t="str">
        <f t="shared" ca="1" si="4"/>
        <v>Yes, my child would bike to school more if there was a safe route on Boston Post Road</v>
      </c>
      <c r="Q241" s="1" t="s">
        <v>300</v>
      </c>
      <c r="R241" s="1"/>
    </row>
    <row r="242" spans="1:18" ht="75" x14ac:dyDescent="0.25">
      <c r="A242" s="3">
        <v>45476.75893369213</v>
      </c>
      <c r="B242" s="1" t="s">
        <v>38</v>
      </c>
      <c r="I242" s="1" t="s">
        <v>89</v>
      </c>
      <c r="J242" s="1" t="s">
        <v>30</v>
      </c>
      <c r="K242" s="1" t="s">
        <v>17</v>
      </c>
      <c r="L242" s="1" t="s">
        <v>35</v>
      </c>
      <c r="M242" s="1" t="s">
        <v>118</v>
      </c>
      <c r="N242" s="1" t="s">
        <v>25</v>
      </c>
      <c r="O242" s="1" t="s">
        <v>159</v>
      </c>
      <c r="P242" s="1" t="str">
        <f t="shared" ca="1" si="4"/>
        <v>Yes, my child would bike to school more if there was a safe route on Boston Post Road</v>
      </c>
      <c r="Q242" s="1" t="s">
        <v>301</v>
      </c>
      <c r="R242" s="1"/>
    </row>
    <row r="243" spans="1:18" ht="287.5" x14ac:dyDescent="0.25">
      <c r="A243" s="3">
        <v>45476.765625925924</v>
      </c>
      <c r="B243" s="1" t="s">
        <v>46</v>
      </c>
      <c r="C243" s="1" t="s">
        <v>83</v>
      </c>
      <c r="D243" s="1" t="s">
        <v>214</v>
      </c>
      <c r="K243" s="1" t="s">
        <v>17</v>
      </c>
      <c r="L243" s="1" t="s">
        <v>50</v>
      </c>
      <c r="M243" s="1" t="s">
        <v>186</v>
      </c>
      <c r="N243" s="1" t="s">
        <v>60</v>
      </c>
      <c r="O243" s="1" t="s">
        <v>159</v>
      </c>
      <c r="P243" s="1" t="str">
        <f t="shared" ca="1" si="4"/>
        <v>Yes, my child would bike to school more if there was a safe route on Boston Post Road</v>
      </c>
      <c r="Q243" s="1" t="s">
        <v>302</v>
      </c>
      <c r="R243" s="1"/>
    </row>
    <row r="244" spans="1:18" ht="87.5" x14ac:dyDescent="0.25">
      <c r="A244" s="3">
        <v>45476.766844594909</v>
      </c>
      <c r="B244" s="1" t="s">
        <v>38</v>
      </c>
      <c r="I244" s="1" t="s">
        <v>39</v>
      </c>
      <c r="J244" s="1" t="s">
        <v>30</v>
      </c>
      <c r="K244" s="1" t="s">
        <v>17</v>
      </c>
      <c r="L244" s="1" t="s">
        <v>35</v>
      </c>
      <c r="M244" s="1" t="s">
        <v>240</v>
      </c>
      <c r="N244" s="1" t="s">
        <v>25</v>
      </c>
      <c r="O244" s="1" t="s">
        <v>196</v>
      </c>
      <c r="P244" s="1" t="str">
        <f t="shared" ca="1" si="4"/>
        <v>NA - My child already bikes to school regularly</v>
      </c>
      <c r="Q244" s="1" t="s">
        <v>303</v>
      </c>
    </row>
    <row r="245" spans="1:18" ht="87.5" x14ac:dyDescent="0.25">
      <c r="A245" s="3">
        <v>45476.771595960643</v>
      </c>
      <c r="B245" s="1" t="s">
        <v>14</v>
      </c>
      <c r="E245" s="1" t="s">
        <v>15</v>
      </c>
      <c r="F245" s="1" t="s">
        <v>16</v>
      </c>
      <c r="K245" s="1" t="s">
        <v>17</v>
      </c>
      <c r="L245" s="1" t="s">
        <v>50</v>
      </c>
      <c r="M245" s="1" t="s">
        <v>66</v>
      </c>
      <c r="N245" s="1" t="s">
        <v>304</v>
      </c>
      <c r="O245" s="1" t="s">
        <v>174</v>
      </c>
      <c r="P245" s="1" t="str">
        <f t="shared" ca="1" si="4"/>
        <v>No, my child would be driven/drive to school in a car</v>
      </c>
    </row>
    <row r="246" spans="1:18" ht="37.5" x14ac:dyDescent="0.25">
      <c r="A246" s="3">
        <v>45476.772474270838</v>
      </c>
      <c r="B246" s="1" t="s">
        <v>28</v>
      </c>
      <c r="G246" s="1" t="s">
        <v>76</v>
      </c>
      <c r="H246" s="1" t="s">
        <v>16</v>
      </c>
      <c r="K246" s="1" t="s">
        <v>41</v>
      </c>
      <c r="L246" s="1" t="s">
        <v>50</v>
      </c>
      <c r="M246" s="1" t="s">
        <v>57</v>
      </c>
      <c r="N246" s="1" t="s">
        <v>60</v>
      </c>
      <c r="O246" s="1" t="s">
        <v>174</v>
      </c>
      <c r="P246" s="1" t="str">
        <f t="shared" ca="1" si="4"/>
        <v>No, my child would be driven/drive to school in a car</v>
      </c>
    </row>
    <row r="247" spans="1:18" ht="75" x14ac:dyDescent="0.25">
      <c r="A247" s="3">
        <v>45476.772482534725</v>
      </c>
      <c r="B247" s="1" t="s">
        <v>28</v>
      </c>
      <c r="G247" s="1" t="s">
        <v>76</v>
      </c>
      <c r="H247" s="1" t="s">
        <v>23</v>
      </c>
      <c r="K247" s="1" t="s">
        <v>49</v>
      </c>
      <c r="L247" s="1" t="s">
        <v>42</v>
      </c>
      <c r="M247" s="1" t="s">
        <v>188</v>
      </c>
      <c r="N247" s="1" t="s">
        <v>25</v>
      </c>
      <c r="O247" s="1" t="s">
        <v>196</v>
      </c>
      <c r="P247" s="1" t="str">
        <f t="shared" ca="1" si="4"/>
        <v>NA - My child already bikes to school regularly</v>
      </c>
      <c r="Q247" s="1" t="s">
        <v>305</v>
      </c>
      <c r="R247" s="1"/>
    </row>
    <row r="248" spans="1:18" ht="137.5" x14ac:dyDescent="0.25">
      <c r="A248" s="3">
        <v>45476.776746597221</v>
      </c>
      <c r="B248" s="1" t="s">
        <v>46</v>
      </c>
      <c r="C248" s="1" t="s">
        <v>47</v>
      </c>
      <c r="D248" s="1" t="s">
        <v>16</v>
      </c>
      <c r="K248" s="1" t="s">
        <v>17</v>
      </c>
      <c r="L248" s="1" t="s">
        <v>50</v>
      </c>
      <c r="M248" s="1" t="s">
        <v>160</v>
      </c>
      <c r="N248" s="1" t="s">
        <v>85</v>
      </c>
      <c r="O248" s="1" t="s">
        <v>159</v>
      </c>
      <c r="P248" s="1" t="str">
        <f t="shared" ca="1" si="4"/>
        <v>Yes, my child would bike to school more if there was a safe route on Boston Post Road</v>
      </c>
      <c r="Q248" s="1" t="s">
        <v>306</v>
      </c>
      <c r="R248" s="1"/>
    </row>
    <row r="249" spans="1:18" ht="125" x14ac:dyDescent="0.25">
      <c r="A249" s="3">
        <v>45476.786413923612</v>
      </c>
      <c r="B249" s="1" t="s">
        <v>38</v>
      </c>
      <c r="I249" s="1" t="s">
        <v>39</v>
      </c>
      <c r="J249" s="1" t="s">
        <v>40</v>
      </c>
      <c r="K249" s="1" t="s">
        <v>34</v>
      </c>
      <c r="L249" s="1" t="s">
        <v>50</v>
      </c>
      <c r="M249" s="1" t="s">
        <v>307</v>
      </c>
      <c r="N249" s="1" t="s">
        <v>242</v>
      </c>
      <c r="O249" s="1" t="s">
        <v>159</v>
      </c>
      <c r="P249" s="1" t="str">
        <f t="shared" ca="1" si="4"/>
        <v>Yes, my child would bike to school more if there was a safe route on Boston Post Road</v>
      </c>
    </row>
    <row r="250" spans="1:18" ht="37.5" x14ac:dyDescent="0.25">
      <c r="A250" s="3">
        <v>45476.788621018517</v>
      </c>
      <c r="B250" s="1" t="s">
        <v>14</v>
      </c>
      <c r="E250" s="1" t="s">
        <v>53</v>
      </c>
      <c r="F250" s="1" t="s">
        <v>16</v>
      </c>
      <c r="K250" s="1" t="s">
        <v>17</v>
      </c>
      <c r="L250" s="1" t="s">
        <v>18</v>
      </c>
      <c r="M250" s="1" t="s">
        <v>160</v>
      </c>
      <c r="N250" s="1" t="s">
        <v>60</v>
      </c>
      <c r="O250" s="1" t="s">
        <v>174</v>
      </c>
      <c r="P250" s="1" t="str">
        <f t="shared" ca="1" si="4"/>
        <v>No, my child would be driven/drive to school in a car</v>
      </c>
      <c r="Q250" s="1" t="s">
        <v>308</v>
      </c>
    </row>
    <row r="251" spans="1:18" ht="50" x14ac:dyDescent="0.25">
      <c r="A251" s="3">
        <v>45476.789472395831</v>
      </c>
      <c r="B251" s="1" t="s">
        <v>28</v>
      </c>
      <c r="G251" s="1" t="s">
        <v>56</v>
      </c>
      <c r="H251" s="1" t="s">
        <v>23</v>
      </c>
      <c r="K251" s="1" t="s">
        <v>49</v>
      </c>
      <c r="L251" s="1" t="s">
        <v>65</v>
      </c>
      <c r="M251" s="1" t="s">
        <v>188</v>
      </c>
      <c r="N251" s="1" t="s">
        <v>25</v>
      </c>
      <c r="O251" s="1" t="s">
        <v>196</v>
      </c>
      <c r="P251" s="1" t="str">
        <f t="shared" ca="1" si="4"/>
        <v>NA - My child already bikes to school regularly</v>
      </c>
    </row>
    <row r="252" spans="1:18" ht="212.5" x14ac:dyDescent="0.25">
      <c r="A252" s="3">
        <v>45476.797201979163</v>
      </c>
      <c r="B252" s="1" t="s">
        <v>38</v>
      </c>
      <c r="I252" s="1" t="s">
        <v>39</v>
      </c>
      <c r="J252" s="1" t="s">
        <v>30</v>
      </c>
      <c r="K252" s="1" t="s">
        <v>49</v>
      </c>
      <c r="L252" s="1" t="s">
        <v>50</v>
      </c>
      <c r="M252" s="1" t="s">
        <v>69</v>
      </c>
      <c r="N252" s="1" t="s">
        <v>25</v>
      </c>
      <c r="O252" s="1" t="s">
        <v>163</v>
      </c>
      <c r="P252" s="1" t="str">
        <f t="shared" ca="1" si="4"/>
        <v>No, my child would walk to school</v>
      </c>
      <c r="Q252" s="1" t="s">
        <v>309</v>
      </c>
    </row>
    <row r="253" spans="1:18" ht="62.5" x14ac:dyDescent="0.25">
      <c r="A253" s="3">
        <v>45476.79957048611</v>
      </c>
      <c r="B253" s="1" t="s">
        <v>46</v>
      </c>
      <c r="C253" s="1" t="s">
        <v>87</v>
      </c>
      <c r="D253" s="1" t="s">
        <v>55</v>
      </c>
      <c r="K253" s="1" t="s">
        <v>121</v>
      </c>
      <c r="L253" s="1" t="s">
        <v>18</v>
      </c>
      <c r="M253" s="1" t="s">
        <v>160</v>
      </c>
      <c r="N253" s="1" t="s">
        <v>60</v>
      </c>
      <c r="O253" s="1" t="s">
        <v>159</v>
      </c>
      <c r="P253" s="1" t="str">
        <f t="shared" ca="1" si="4"/>
        <v>Yes, my child would bike to school more if there was a safe route on Boston Post Road</v>
      </c>
      <c r="R253" s="1"/>
    </row>
    <row r="254" spans="1:18" ht="62.5" x14ac:dyDescent="0.25">
      <c r="A254" s="3">
        <v>45476.813394201388</v>
      </c>
      <c r="B254" s="1" t="s">
        <v>38</v>
      </c>
      <c r="I254" s="1" t="s">
        <v>39</v>
      </c>
      <c r="J254" s="1" t="s">
        <v>40</v>
      </c>
      <c r="K254" s="1" t="s">
        <v>49</v>
      </c>
      <c r="L254" s="1" t="s">
        <v>65</v>
      </c>
      <c r="M254" s="1" t="s">
        <v>160</v>
      </c>
      <c r="O254" s="1" t="s">
        <v>310</v>
      </c>
      <c r="P254" s="1" t="str">
        <f t="shared" ca="1" si="4"/>
        <v>Other</v>
      </c>
      <c r="Q254" s="1" t="s">
        <v>311</v>
      </c>
    </row>
    <row r="255" spans="1:18" ht="87.5" x14ac:dyDescent="0.25">
      <c r="A255" s="3">
        <v>45476.846817199075</v>
      </c>
      <c r="B255" s="1" t="s">
        <v>38</v>
      </c>
      <c r="I255" s="1" t="s">
        <v>67</v>
      </c>
      <c r="J255" s="1" t="s">
        <v>68</v>
      </c>
      <c r="K255" s="1" t="s">
        <v>17</v>
      </c>
      <c r="L255" s="1" t="s">
        <v>50</v>
      </c>
      <c r="M255" s="1" t="s">
        <v>160</v>
      </c>
      <c r="N255" s="1" t="s">
        <v>312</v>
      </c>
      <c r="O255" s="1" t="s">
        <v>159</v>
      </c>
      <c r="P255" s="1" t="str">
        <f t="shared" ca="1" si="4"/>
        <v>Yes, my child would bike to school more if there was a safe route on Boston Post Road</v>
      </c>
      <c r="R255" s="1"/>
    </row>
    <row r="256" spans="1:18" ht="137.5" x14ac:dyDescent="0.25">
      <c r="A256" s="3">
        <v>45476.870910324069</v>
      </c>
      <c r="B256" s="1" t="s">
        <v>28</v>
      </c>
      <c r="G256" s="1" t="s">
        <v>56</v>
      </c>
      <c r="H256" s="1" t="s">
        <v>23</v>
      </c>
      <c r="K256" s="1" t="s">
        <v>17</v>
      </c>
      <c r="L256" s="1" t="s">
        <v>18</v>
      </c>
      <c r="M256" s="1" t="s">
        <v>110</v>
      </c>
      <c r="N256" s="1" t="s">
        <v>25</v>
      </c>
      <c r="O256" s="1" t="s">
        <v>196</v>
      </c>
      <c r="P256" s="1" t="str">
        <f t="shared" ca="1" si="4"/>
        <v>NA - My child already bikes to school regularly</v>
      </c>
      <c r="R256" s="1"/>
    </row>
    <row r="257" spans="1:18" ht="100" x14ac:dyDescent="0.25">
      <c r="A257" s="3">
        <v>45476.871171631945</v>
      </c>
      <c r="B257" s="1" t="s">
        <v>46</v>
      </c>
      <c r="C257" s="1" t="s">
        <v>87</v>
      </c>
      <c r="D257" s="1" t="s">
        <v>48</v>
      </c>
      <c r="K257" s="1" t="s">
        <v>49</v>
      </c>
      <c r="L257" s="1" t="s">
        <v>18</v>
      </c>
      <c r="M257" s="1" t="s">
        <v>31</v>
      </c>
      <c r="N257" s="1" t="s">
        <v>25</v>
      </c>
      <c r="O257" s="1" t="s">
        <v>159</v>
      </c>
      <c r="P257" s="1" t="str">
        <f t="shared" ca="1" si="4"/>
        <v>Yes, my child would bike to school more if there was a safe route on Boston Post Road</v>
      </c>
      <c r="Q257" s="1" t="s">
        <v>313</v>
      </c>
    </row>
    <row r="258" spans="1:18" ht="62.5" x14ac:dyDescent="0.25">
      <c r="A258" s="3">
        <v>45476.897707384254</v>
      </c>
      <c r="B258" s="1" t="s">
        <v>38</v>
      </c>
      <c r="I258" s="1" t="s">
        <v>39</v>
      </c>
      <c r="J258" s="1" t="s">
        <v>23</v>
      </c>
      <c r="K258" s="1" t="s">
        <v>41</v>
      </c>
      <c r="L258" s="1" t="s">
        <v>50</v>
      </c>
      <c r="M258" s="1" t="s">
        <v>188</v>
      </c>
      <c r="O258" s="1" t="s">
        <v>159</v>
      </c>
      <c r="P258" s="1" t="str">
        <f t="shared" ref="P258:P321" ca="1" si="5">VLOOKUP(O258,$T$5:$U$36,2,FALSE)</f>
        <v>Yes, my child would bike to school more if there was a safe route on Boston Post Road</v>
      </c>
      <c r="Q258" s="1" t="s">
        <v>314</v>
      </c>
      <c r="R258" s="1"/>
    </row>
    <row r="259" spans="1:18" ht="125" x14ac:dyDescent="0.25">
      <c r="A259" s="3">
        <v>45476.913008449075</v>
      </c>
      <c r="B259" s="1" t="s">
        <v>28</v>
      </c>
      <c r="G259" s="1" t="s">
        <v>29</v>
      </c>
      <c r="H259" s="1" t="s">
        <v>16</v>
      </c>
      <c r="K259" s="1" t="s">
        <v>34</v>
      </c>
      <c r="L259" s="1" t="s">
        <v>65</v>
      </c>
      <c r="M259" s="1" t="s">
        <v>66</v>
      </c>
      <c r="N259" s="1" t="s">
        <v>161</v>
      </c>
      <c r="O259" s="1" t="s">
        <v>174</v>
      </c>
      <c r="P259" s="1" t="str">
        <f t="shared" ca="1" si="5"/>
        <v>No, my child would be driven/drive to school in a car</v>
      </c>
      <c r="Q259" s="1" t="s">
        <v>315</v>
      </c>
      <c r="R259" s="1"/>
    </row>
    <row r="260" spans="1:18" ht="62.5" x14ac:dyDescent="0.25">
      <c r="A260" s="3">
        <v>45476.913160185184</v>
      </c>
      <c r="B260" s="1" t="s">
        <v>38</v>
      </c>
      <c r="I260" s="1" t="s">
        <v>39</v>
      </c>
      <c r="J260" s="1" t="s">
        <v>40</v>
      </c>
      <c r="K260" s="1" t="s">
        <v>17</v>
      </c>
      <c r="L260" s="1" t="s">
        <v>18</v>
      </c>
      <c r="M260" s="1" t="s">
        <v>160</v>
      </c>
      <c r="N260" s="1" t="s">
        <v>60</v>
      </c>
      <c r="O260" s="1" t="s">
        <v>159</v>
      </c>
      <c r="P260" s="1" t="str">
        <f t="shared" ca="1" si="5"/>
        <v>Yes, my child would bike to school more if there was a safe route on Boston Post Road</v>
      </c>
      <c r="R260" s="1"/>
    </row>
    <row r="261" spans="1:18" ht="187.5" x14ac:dyDescent="0.25">
      <c r="A261" s="3">
        <v>45476.913858541666</v>
      </c>
      <c r="B261" s="1" t="s">
        <v>46</v>
      </c>
      <c r="C261" s="1" t="s">
        <v>83</v>
      </c>
      <c r="D261" s="1" t="s">
        <v>48</v>
      </c>
      <c r="K261" s="1" t="s">
        <v>49</v>
      </c>
      <c r="L261" s="1" t="s">
        <v>50</v>
      </c>
      <c r="M261" s="1" t="s">
        <v>316</v>
      </c>
      <c r="N261" s="1" t="s">
        <v>25</v>
      </c>
      <c r="O261" s="1" t="s">
        <v>159</v>
      </c>
      <c r="P261" s="1" t="str">
        <f t="shared" ca="1" si="5"/>
        <v>Yes, my child would bike to school more if there was a safe route on Boston Post Road</v>
      </c>
      <c r="Q261" s="1" t="s">
        <v>317</v>
      </c>
    </row>
    <row r="262" spans="1:18" ht="62.5" x14ac:dyDescent="0.25">
      <c r="A262" s="3">
        <v>45476.916159178239</v>
      </c>
      <c r="B262" s="1" t="s">
        <v>14</v>
      </c>
      <c r="E262" s="1" t="s">
        <v>53</v>
      </c>
      <c r="F262" s="1" t="s">
        <v>16</v>
      </c>
      <c r="K262" s="1" t="s">
        <v>49</v>
      </c>
      <c r="L262" s="1" t="s">
        <v>18</v>
      </c>
      <c r="M262" s="1" t="s">
        <v>160</v>
      </c>
      <c r="N262" s="1" t="s">
        <v>85</v>
      </c>
      <c r="O262" s="1" t="s">
        <v>159</v>
      </c>
      <c r="P262" s="1" t="str">
        <f t="shared" ca="1" si="5"/>
        <v>Yes, my child would bike to school more if there was a safe route on Boston Post Road</v>
      </c>
      <c r="R262" s="1"/>
    </row>
    <row r="263" spans="1:18" ht="62.5" x14ac:dyDescent="0.25">
      <c r="A263" s="3">
        <v>45476.917870532408</v>
      </c>
      <c r="B263" s="1" t="s">
        <v>28</v>
      </c>
      <c r="G263" s="1" t="s">
        <v>56</v>
      </c>
      <c r="H263" s="1" t="s">
        <v>30</v>
      </c>
      <c r="K263" s="1" t="s">
        <v>17</v>
      </c>
      <c r="L263" s="1" t="s">
        <v>50</v>
      </c>
      <c r="M263" s="1" t="s">
        <v>57</v>
      </c>
      <c r="N263" s="1" t="s">
        <v>60</v>
      </c>
      <c r="O263" s="1" t="s">
        <v>159</v>
      </c>
      <c r="P263" s="1" t="str">
        <f t="shared" ca="1" si="5"/>
        <v>Yes, my child would bike to school more if there was a safe route on Boston Post Road</v>
      </c>
      <c r="R263" s="1"/>
    </row>
    <row r="264" spans="1:18" ht="112.5" x14ac:dyDescent="0.25">
      <c r="A264" s="3">
        <v>45476.926688449079</v>
      </c>
      <c r="B264" s="1" t="s">
        <v>46</v>
      </c>
      <c r="C264" s="1" t="s">
        <v>87</v>
      </c>
      <c r="D264" s="1" t="s">
        <v>16</v>
      </c>
      <c r="K264" s="1" t="s">
        <v>41</v>
      </c>
      <c r="L264" s="1" t="s">
        <v>18</v>
      </c>
      <c r="M264" s="1" t="s">
        <v>19</v>
      </c>
      <c r="N264" s="1" t="s">
        <v>135</v>
      </c>
      <c r="O264" s="1" t="s">
        <v>159</v>
      </c>
      <c r="P264" s="1" t="str">
        <f t="shared" ca="1" si="5"/>
        <v>Yes, my child would bike to school more if there was a safe route on Boston Post Road</v>
      </c>
      <c r="Q264" s="1" t="s">
        <v>318</v>
      </c>
      <c r="R264" s="1"/>
    </row>
    <row r="265" spans="1:18" ht="62.5" x14ac:dyDescent="0.25">
      <c r="A265" s="3">
        <v>45476.929205127315</v>
      </c>
      <c r="B265" s="1" t="s">
        <v>38</v>
      </c>
      <c r="I265" s="1" t="s">
        <v>111</v>
      </c>
      <c r="J265" s="1" t="s">
        <v>229</v>
      </c>
      <c r="K265" s="1" t="s">
        <v>289</v>
      </c>
      <c r="L265" s="1" t="s">
        <v>50</v>
      </c>
      <c r="M265" s="1" t="s">
        <v>160</v>
      </c>
      <c r="N265" s="1" t="s">
        <v>60</v>
      </c>
      <c r="O265" s="1" t="s">
        <v>159</v>
      </c>
      <c r="P265" s="1" t="str">
        <f t="shared" ca="1" si="5"/>
        <v>Yes, my child would bike to school more if there was a safe route on Boston Post Road</v>
      </c>
    </row>
    <row r="266" spans="1:18" ht="75" x14ac:dyDescent="0.25">
      <c r="A266" s="3">
        <v>45476.938088923613</v>
      </c>
      <c r="B266" s="1" t="s">
        <v>46</v>
      </c>
      <c r="C266" s="1" t="s">
        <v>87</v>
      </c>
      <c r="D266" s="1" t="s">
        <v>48</v>
      </c>
      <c r="K266" s="1" t="s">
        <v>41</v>
      </c>
      <c r="L266" s="1" t="s">
        <v>18</v>
      </c>
      <c r="M266" s="1" t="s">
        <v>151</v>
      </c>
      <c r="N266" s="1" t="s">
        <v>85</v>
      </c>
      <c r="O266" s="1" t="s">
        <v>159</v>
      </c>
      <c r="P266" s="1" t="str">
        <f t="shared" ca="1" si="5"/>
        <v>Yes, my child would bike to school more if there was a safe route on Boston Post Road</v>
      </c>
      <c r="Q266" s="1" t="s">
        <v>319</v>
      </c>
      <c r="R266" s="1"/>
    </row>
    <row r="267" spans="1:18" ht="100" x14ac:dyDescent="0.25">
      <c r="A267" s="3">
        <v>45476.939922754631</v>
      </c>
      <c r="B267" s="1" t="s">
        <v>14</v>
      </c>
      <c r="E267" s="1" t="s">
        <v>53</v>
      </c>
      <c r="F267" s="1" t="s">
        <v>30</v>
      </c>
      <c r="K267" s="1" t="s">
        <v>41</v>
      </c>
      <c r="L267" s="1" t="s">
        <v>18</v>
      </c>
      <c r="M267" s="1" t="s">
        <v>320</v>
      </c>
      <c r="N267" s="1" t="s">
        <v>60</v>
      </c>
      <c r="O267" s="1" t="s">
        <v>159</v>
      </c>
      <c r="P267" s="1" t="str">
        <f t="shared" ca="1" si="5"/>
        <v>Yes, my child would bike to school more if there was a safe route on Boston Post Road</v>
      </c>
      <c r="Q267" s="1" t="s">
        <v>321</v>
      </c>
      <c r="R267" s="1"/>
    </row>
    <row r="268" spans="1:18" ht="37.5" x14ac:dyDescent="0.25">
      <c r="A268" s="3">
        <v>45476.941223217596</v>
      </c>
      <c r="B268" s="1" t="s">
        <v>38</v>
      </c>
      <c r="I268" s="1" t="s">
        <v>89</v>
      </c>
      <c r="J268" s="1" t="s">
        <v>68</v>
      </c>
      <c r="K268" s="1" t="s">
        <v>41</v>
      </c>
      <c r="L268" s="1" t="s">
        <v>42</v>
      </c>
      <c r="M268" s="1" t="s">
        <v>160</v>
      </c>
      <c r="N268" s="1" t="s">
        <v>322</v>
      </c>
      <c r="O268" s="1" t="s">
        <v>174</v>
      </c>
      <c r="P268" s="1" t="str">
        <f t="shared" ca="1" si="5"/>
        <v>No, my child would be driven/drive to school in a car</v>
      </c>
    </row>
    <row r="269" spans="1:18" ht="62.5" x14ac:dyDescent="0.25">
      <c r="A269" s="3">
        <v>45476.948857372685</v>
      </c>
      <c r="B269" s="1" t="s">
        <v>46</v>
      </c>
      <c r="C269" s="1" t="s">
        <v>87</v>
      </c>
      <c r="D269" s="1" t="s">
        <v>48</v>
      </c>
      <c r="K269" s="1" t="s">
        <v>17</v>
      </c>
      <c r="L269" s="1" t="s">
        <v>18</v>
      </c>
      <c r="M269" s="1" t="s">
        <v>51</v>
      </c>
      <c r="N269" s="1" t="s">
        <v>25</v>
      </c>
      <c r="O269" s="1" t="s">
        <v>159</v>
      </c>
      <c r="P269" s="1" t="str">
        <f t="shared" ca="1" si="5"/>
        <v>Yes, my child would bike to school more if there was a safe route on Boston Post Road</v>
      </c>
      <c r="Q269" s="1" t="s">
        <v>323</v>
      </c>
    </row>
    <row r="270" spans="1:18" ht="62.5" x14ac:dyDescent="0.25">
      <c r="A270" s="3">
        <v>45476.949936597222</v>
      </c>
      <c r="B270" s="1" t="s">
        <v>14</v>
      </c>
      <c r="E270" s="1" t="s">
        <v>53</v>
      </c>
      <c r="F270" s="1" t="s">
        <v>30</v>
      </c>
      <c r="K270" s="1" t="s">
        <v>17</v>
      </c>
      <c r="L270" s="1" t="s">
        <v>18</v>
      </c>
      <c r="M270" s="1" t="s">
        <v>51</v>
      </c>
      <c r="N270" s="1" t="s">
        <v>25</v>
      </c>
      <c r="O270" s="1" t="s">
        <v>159</v>
      </c>
      <c r="P270" s="1" t="str">
        <f t="shared" ca="1" si="5"/>
        <v>Yes, my child would bike to school more if there was a safe route on Boston Post Road</v>
      </c>
      <c r="Q270" s="1" t="s">
        <v>324</v>
      </c>
    </row>
    <row r="271" spans="1:18" ht="75" x14ac:dyDescent="0.25">
      <c r="A271" s="3">
        <v>45476.953954027776</v>
      </c>
      <c r="B271" s="1" t="s">
        <v>28</v>
      </c>
      <c r="G271" s="1" t="s">
        <v>56</v>
      </c>
      <c r="H271" s="1" t="s">
        <v>217</v>
      </c>
      <c r="K271" s="1" t="s">
        <v>41</v>
      </c>
      <c r="L271" s="1" t="s">
        <v>50</v>
      </c>
      <c r="M271" s="1" t="s">
        <v>160</v>
      </c>
      <c r="N271" s="1" t="s">
        <v>60</v>
      </c>
      <c r="O271" s="1" t="s">
        <v>325</v>
      </c>
      <c r="P271" s="1" t="str">
        <f t="shared" ca="1" si="5"/>
        <v>Other</v>
      </c>
      <c r="Q271" s="1" t="s">
        <v>326</v>
      </c>
      <c r="R271" s="1"/>
    </row>
    <row r="272" spans="1:18" ht="75" x14ac:dyDescent="0.25">
      <c r="A272" s="3">
        <v>45476.965466030088</v>
      </c>
      <c r="B272" s="1" t="s">
        <v>14</v>
      </c>
      <c r="E272" s="1" t="s">
        <v>15</v>
      </c>
      <c r="F272" s="1" t="s">
        <v>48</v>
      </c>
      <c r="K272" s="1" t="s">
        <v>17</v>
      </c>
      <c r="L272" s="1" t="s">
        <v>65</v>
      </c>
      <c r="M272" s="1" t="s">
        <v>186</v>
      </c>
      <c r="N272" s="1" t="s">
        <v>25</v>
      </c>
      <c r="O272" s="1" t="s">
        <v>159</v>
      </c>
      <c r="P272" s="1" t="str">
        <f t="shared" ca="1" si="5"/>
        <v>Yes, my child would bike to school more if there was a safe route on Boston Post Road</v>
      </c>
      <c r="R272" s="1"/>
    </row>
    <row r="273" spans="1:18" ht="75" x14ac:dyDescent="0.25">
      <c r="A273" s="3">
        <v>45476.967109398145</v>
      </c>
      <c r="B273" s="1" t="s">
        <v>28</v>
      </c>
      <c r="G273" s="1" t="s">
        <v>76</v>
      </c>
      <c r="H273" s="1" t="s">
        <v>23</v>
      </c>
      <c r="K273" s="1" t="s">
        <v>49</v>
      </c>
      <c r="L273" s="1" t="s">
        <v>42</v>
      </c>
      <c r="M273" s="1" t="s">
        <v>186</v>
      </c>
      <c r="N273" s="1" t="s">
        <v>25</v>
      </c>
      <c r="O273" s="1" t="s">
        <v>196</v>
      </c>
      <c r="P273" s="1" t="str">
        <f t="shared" ca="1" si="5"/>
        <v>NA - My child already bikes to school regularly</v>
      </c>
      <c r="R273" s="1"/>
    </row>
    <row r="274" spans="1:18" ht="37.5" x14ac:dyDescent="0.25">
      <c r="A274" s="3">
        <v>45476.974108888884</v>
      </c>
      <c r="B274" s="1" t="s">
        <v>28</v>
      </c>
      <c r="G274" s="1" t="s">
        <v>76</v>
      </c>
      <c r="H274" s="1" t="s">
        <v>30</v>
      </c>
      <c r="K274" s="1" t="s">
        <v>17</v>
      </c>
      <c r="L274" s="1" t="s">
        <v>65</v>
      </c>
      <c r="M274" s="1" t="s">
        <v>19</v>
      </c>
      <c r="N274" s="1" t="s">
        <v>25</v>
      </c>
      <c r="O274" s="1" t="s">
        <v>163</v>
      </c>
      <c r="P274" s="1" t="str">
        <f t="shared" ca="1" si="5"/>
        <v>No, my child would walk to school</v>
      </c>
      <c r="R274" s="1"/>
    </row>
    <row r="275" spans="1:18" ht="75" x14ac:dyDescent="0.25">
      <c r="A275" s="3">
        <v>45476.978839178242</v>
      </c>
      <c r="B275" s="1" t="s">
        <v>28</v>
      </c>
      <c r="G275" s="1" t="s">
        <v>29</v>
      </c>
      <c r="H275" s="1" t="s">
        <v>48</v>
      </c>
      <c r="K275" s="1" t="s">
        <v>17</v>
      </c>
      <c r="L275" s="1" t="s">
        <v>65</v>
      </c>
      <c r="M275" s="1" t="s">
        <v>66</v>
      </c>
      <c r="N275" s="1" t="s">
        <v>25</v>
      </c>
      <c r="O275" s="1" t="s">
        <v>159</v>
      </c>
      <c r="P275" s="1" t="str">
        <f t="shared" ca="1" si="5"/>
        <v>Yes, my child would bike to school more if there was a safe route on Boston Post Road</v>
      </c>
    </row>
    <row r="276" spans="1:18" ht="62.5" x14ac:dyDescent="0.25">
      <c r="A276" s="3">
        <v>45476.980160648149</v>
      </c>
      <c r="B276" s="1" t="s">
        <v>38</v>
      </c>
      <c r="I276" s="1" t="s">
        <v>111</v>
      </c>
      <c r="J276" s="1" t="s">
        <v>23</v>
      </c>
      <c r="K276" s="1" t="s">
        <v>49</v>
      </c>
      <c r="L276" s="1" t="s">
        <v>65</v>
      </c>
      <c r="M276" s="1" t="s">
        <v>57</v>
      </c>
      <c r="N276" s="1" t="s">
        <v>25</v>
      </c>
      <c r="O276" s="1" t="s">
        <v>159</v>
      </c>
      <c r="P276" s="1" t="str">
        <f t="shared" ca="1" si="5"/>
        <v>Yes, my child would bike to school more if there was a safe route on Boston Post Road</v>
      </c>
      <c r="R276" s="1"/>
    </row>
    <row r="277" spans="1:18" ht="87.5" x14ac:dyDescent="0.25">
      <c r="A277" s="3">
        <v>45476.981916898148</v>
      </c>
      <c r="B277" s="1" t="s">
        <v>28</v>
      </c>
      <c r="G277" s="1" t="s">
        <v>76</v>
      </c>
      <c r="H277" s="1" t="s">
        <v>23</v>
      </c>
      <c r="K277" s="1" t="s">
        <v>41</v>
      </c>
      <c r="L277" s="1" t="s">
        <v>35</v>
      </c>
      <c r="M277" s="1" t="s">
        <v>327</v>
      </c>
      <c r="N277" s="1" t="s">
        <v>25</v>
      </c>
      <c r="P277" s="1" t="e">
        <f t="shared" ca="1" si="5"/>
        <v>#N/A</v>
      </c>
      <c r="R277" s="1"/>
    </row>
    <row r="278" spans="1:18" ht="62.5" x14ac:dyDescent="0.25">
      <c r="A278" s="3">
        <v>45476.982767175927</v>
      </c>
      <c r="B278" s="1" t="s">
        <v>28</v>
      </c>
      <c r="G278" s="1" t="s">
        <v>29</v>
      </c>
      <c r="H278" s="1" t="s">
        <v>30</v>
      </c>
      <c r="K278" s="1" t="s">
        <v>41</v>
      </c>
      <c r="L278" s="1" t="s">
        <v>35</v>
      </c>
      <c r="M278" s="1" t="s">
        <v>226</v>
      </c>
      <c r="O278" s="1" t="s">
        <v>159</v>
      </c>
      <c r="P278" s="1" t="str">
        <f t="shared" ca="1" si="5"/>
        <v>Yes, my child would bike to school more if there was a safe route on Boston Post Road</v>
      </c>
    </row>
    <row r="279" spans="1:18" ht="87.5" x14ac:dyDescent="0.25">
      <c r="A279" s="3">
        <v>45476.983367569439</v>
      </c>
      <c r="B279" s="1" t="s">
        <v>28</v>
      </c>
      <c r="G279" s="1" t="s">
        <v>29</v>
      </c>
      <c r="H279" s="1" t="s">
        <v>55</v>
      </c>
      <c r="K279" s="1" t="s">
        <v>41</v>
      </c>
      <c r="L279" s="1" t="s">
        <v>35</v>
      </c>
      <c r="M279" s="1" t="s">
        <v>327</v>
      </c>
      <c r="N279" s="1" t="s">
        <v>25</v>
      </c>
      <c r="O279" s="1" t="s">
        <v>196</v>
      </c>
      <c r="P279" s="1" t="str">
        <f t="shared" ca="1" si="5"/>
        <v>NA - My child already bikes to school regularly</v>
      </c>
      <c r="R279" s="1"/>
    </row>
    <row r="280" spans="1:18" ht="37.5" x14ac:dyDescent="0.25">
      <c r="A280" s="3">
        <v>45477.270645185185</v>
      </c>
      <c r="B280" s="1" t="s">
        <v>38</v>
      </c>
      <c r="I280" s="1" t="s">
        <v>89</v>
      </c>
      <c r="J280" s="1" t="s">
        <v>68</v>
      </c>
      <c r="K280" s="1" t="s">
        <v>34</v>
      </c>
      <c r="L280" s="1" t="s">
        <v>35</v>
      </c>
      <c r="M280" s="1" t="s">
        <v>160</v>
      </c>
      <c r="N280" s="1" t="s">
        <v>101</v>
      </c>
      <c r="O280" s="1" t="s">
        <v>174</v>
      </c>
      <c r="P280" s="1" t="str">
        <f t="shared" ca="1" si="5"/>
        <v>No, my child would be driven/drive to school in a car</v>
      </c>
      <c r="R280" s="1"/>
    </row>
    <row r="281" spans="1:18" ht="112.5" x14ac:dyDescent="0.25">
      <c r="A281" s="3">
        <v>45477.277718136575</v>
      </c>
      <c r="B281" s="1" t="s">
        <v>28</v>
      </c>
      <c r="G281" s="1" t="s">
        <v>76</v>
      </c>
      <c r="H281" s="1" t="s">
        <v>23</v>
      </c>
      <c r="K281" s="1" t="s">
        <v>41</v>
      </c>
      <c r="L281" s="1" t="s">
        <v>18</v>
      </c>
      <c r="M281" s="1" t="s">
        <v>108</v>
      </c>
      <c r="N281" s="1" t="s">
        <v>25</v>
      </c>
      <c r="O281" s="1" t="s">
        <v>196</v>
      </c>
      <c r="P281" s="1" t="str">
        <f t="shared" ca="1" si="5"/>
        <v>NA - My child already bikes to school regularly</v>
      </c>
      <c r="Q281" s="1" t="s">
        <v>328</v>
      </c>
      <c r="R281" s="1"/>
    </row>
    <row r="282" spans="1:18" ht="62.5" x14ac:dyDescent="0.25">
      <c r="A282" s="3">
        <v>45477.3013125</v>
      </c>
      <c r="B282" s="1" t="s">
        <v>14</v>
      </c>
      <c r="E282" s="1" t="s">
        <v>15</v>
      </c>
      <c r="F282" s="1" t="s">
        <v>48</v>
      </c>
      <c r="K282" s="1" t="s">
        <v>17</v>
      </c>
      <c r="L282" s="1" t="s">
        <v>18</v>
      </c>
      <c r="M282" s="1" t="s">
        <v>69</v>
      </c>
      <c r="N282" s="1" t="s">
        <v>25</v>
      </c>
      <c r="O282" s="1" t="s">
        <v>159</v>
      </c>
      <c r="P282" s="1" t="str">
        <f t="shared" ca="1" si="5"/>
        <v>Yes, my child would bike to school more if there was a safe route on Boston Post Road</v>
      </c>
    </row>
    <row r="283" spans="1:18" ht="137.5" x14ac:dyDescent="0.25">
      <c r="A283" s="3">
        <v>45477.305657500001</v>
      </c>
      <c r="B283" s="1" t="s">
        <v>28</v>
      </c>
      <c r="G283" s="1" t="s">
        <v>56</v>
      </c>
      <c r="H283" s="1" t="s">
        <v>23</v>
      </c>
      <c r="K283" s="1" t="s">
        <v>17</v>
      </c>
      <c r="L283" s="1" t="s">
        <v>35</v>
      </c>
      <c r="M283" s="1" t="s">
        <v>329</v>
      </c>
      <c r="N283" s="1" t="s">
        <v>25</v>
      </c>
      <c r="O283" s="1" t="s">
        <v>196</v>
      </c>
      <c r="P283" s="1" t="str">
        <f t="shared" ca="1" si="5"/>
        <v>NA - My child already bikes to school regularly</v>
      </c>
      <c r="Q283" s="1" t="s">
        <v>330</v>
      </c>
      <c r="R283" s="1"/>
    </row>
    <row r="284" spans="1:18" ht="62.5" x14ac:dyDescent="0.25">
      <c r="A284" s="3">
        <v>45477.325613391207</v>
      </c>
      <c r="B284" s="1" t="s">
        <v>46</v>
      </c>
      <c r="C284" s="1" t="s">
        <v>47</v>
      </c>
      <c r="D284" s="1" t="s">
        <v>48</v>
      </c>
      <c r="K284" s="1" t="s">
        <v>49</v>
      </c>
      <c r="L284" s="1" t="s">
        <v>18</v>
      </c>
      <c r="M284" s="1" t="s">
        <v>69</v>
      </c>
      <c r="N284" s="1" t="s">
        <v>25</v>
      </c>
      <c r="O284" s="1" t="s">
        <v>159</v>
      </c>
      <c r="P284" s="1" t="str">
        <f t="shared" ca="1" si="5"/>
        <v>Yes, my child would bike to school more if there was a safe route on Boston Post Road</v>
      </c>
      <c r="Q284" s="1" t="s">
        <v>331</v>
      </c>
    </row>
    <row r="285" spans="1:18" ht="137.5" x14ac:dyDescent="0.25">
      <c r="A285" s="3">
        <v>45477.329396909721</v>
      </c>
      <c r="B285" s="1" t="s">
        <v>46</v>
      </c>
      <c r="C285" s="1" t="s">
        <v>47</v>
      </c>
      <c r="D285" s="1" t="s">
        <v>48</v>
      </c>
      <c r="K285" s="1" t="s">
        <v>49</v>
      </c>
      <c r="L285" s="1" t="s">
        <v>18</v>
      </c>
      <c r="M285" s="1" t="s">
        <v>69</v>
      </c>
      <c r="N285" s="1" t="s">
        <v>25</v>
      </c>
      <c r="O285" s="1" t="s">
        <v>159</v>
      </c>
      <c r="P285" s="1" t="str">
        <f t="shared" ca="1" si="5"/>
        <v>Yes, my child would bike to school more if there was a safe route on Boston Post Road</v>
      </c>
      <c r="Q285" s="1" t="s">
        <v>332</v>
      </c>
    </row>
    <row r="286" spans="1:18" ht="87.5" x14ac:dyDescent="0.25">
      <c r="A286" s="3">
        <v>45477.342640497685</v>
      </c>
      <c r="B286" s="1" t="s">
        <v>38</v>
      </c>
      <c r="I286" s="1" t="s">
        <v>89</v>
      </c>
      <c r="J286" s="1" t="s">
        <v>23</v>
      </c>
      <c r="K286" s="1" t="s">
        <v>49</v>
      </c>
      <c r="L286" s="1" t="s">
        <v>18</v>
      </c>
      <c r="M286" s="1" t="s">
        <v>186</v>
      </c>
      <c r="N286" s="1" t="s">
        <v>25</v>
      </c>
      <c r="O286" s="1" t="s">
        <v>159</v>
      </c>
      <c r="P286" s="1" t="str">
        <f t="shared" ca="1" si="5"/>
        <v>Yes, my child would bike to school more if there was a safe route on Boston Post Road</v>
      </c>
      <c r="Q286" s="1" t="s">
        <v>333</v>
      </c>
      <c r="R286" s="1"/>
    </row>
    <row r="287" spans="1:18" ht="100" x14ac:dyDescent="0.25">
      <c r="A287" s="3">
        <v>45477.345128425921</v>
      </c>
      <c r="B287" s="1" t="s">
        <v>38</v>
      </c>
      <c r="I287" s="1" t="s">
        <v>111</v>
      </c>
      <c r="J287" s="1" t="s">
        <v>23</v>
      </c>
      <c r="K287" s="1" t="s">
        <v>41</v>
      </c>
      <c r="L287" s="1" t="s">
        <v>18</v>
      </c>
      <c r="M287" s="1" t="s">
        <v>59</v>
      </c>
      <c r="N287" s="1" t="s">
        <v>25</v>
      </c>
      <c r="O287" s="1" t="s">
        <v>159</v>
      </c>
      <c r="P287" s="1" t="str">
        <f t="shared" ca="1" si="5"/>
        <v>Yes, my child would bike to school more if there was a safe route on Boston Post Road</v>
      </c>
      <c r="Q287" s="1" t="s">
        <v>334</v>
      </c>
      <c r="R287" s="1"/>
    </row>
    <row r="288" spans="1:18" ht="75" x14ac:dyDescent="0.25">
      <c r="A288" s="3">
        <v>45477.346864803243</v>
      </c>
      <c r="B288" s="1" t="s">
        <v>38</v>
      </c>
      <c r="I288" s="1" t="s">
        <v>67</v>
      </c>
      <c r="J288" s="1" t="s">
        <v>30</v>
      </c>
      <c r="K288" s="1" t="s">
        <v>41</v>
      </c>
      <c r="L288" s="1" t="s">
        <v>18</v>
      </c>
      <c r="M288" s="1" t="s">
        <v>59</v>
      </c>
      <c r="N288" s="1" t="s">
        <v>25</v>
      </c>
      <c r="O288" s="1" t="s">
        <v>159</v>
      </c>
      <c r="P288" s="1" t="str">
        <f t="shared" ca="1" si="5"/>
        <v>Yes, my child would bike to school more if there was a safe route on Boston Post Road</v>
      </c>
      <c r="Q288" s="1" t="s">
        <v>335</v>
      </c>
      <c r="R288" s="1"/>
    </row>
    <row r="289" spans="1:18" ht="37.5" x14ac:dyDescent="0.25">
      <c r="A289" s="3">
        <v>45477.350211655095</v>
      </c>
      <c r="B289" s="1" t="s">
        <v>14</v>
      </c>
      <c r="E289" s="1" t="s">
        <v>15</v>
      </c>
      <c r="F289" s="1" t="s">
        <v>30</v>
      </c>
      <c r="K289" s="1" t="s">
        <v>17</v>
      </c>
      <c r="L289" s="1" t="s">
        <v>65</v>
      </c>
      <c r="M289" s="1" t="s">
        <v>19</v>
      </c>
      <c r="N289" s="1" t="s">
        <v>25</v>
      </c>
      <c r="O289" s="1" t="s">
        <v>196</v>
      </c>
      <c r="P289" s="1" t="str">
        <f t="shared" ca="1" si="5"/>
        <v>NA - My child already bikes to school regularly</v>
      </c>
      <c r="R289" s="1"/>
    </row>
    <row r="290" spans="1:18" ht="37.5" x14ac:dyDescent="0.25">
      <c r="A290" s="3">
        <v>45477.350915925927</v>
      </c>
      <c r="B290" s="1" t="s">
        <v>28</v>
      </c>
      <c r="G290" s="1" t="s">
        <v>76</v>
      </c>
      <c r="H290" s="1" t="s">
        <v>30</v>
      </c>
      <c r="K290" s="1" t="s">
        <v>17</v>
      </c>
      <c r="L290" s="1" t="s">
        <v>65</v>
      </c>
      <c r="M290" s="1" t="s">
        <v>19</v>
      </c>
      <c r="N290" s="1" t="s">
        <v>25</v>
      </c>
      <c r="O290" s="1" t="s">
        <v>196</v>
      </c>
      <c r="P290" s="1" t="str">
        <f t="shared" ca="1" si="5"/>
        <v>NA - My child already bikes to school regularly</v>
      </c>
    </row>
    <row r="291" spans="1:18" ht="162.5" x14ac:dyDescent="0.25">
      <c r="A291" s="3">
        <v>45477.355493668976</v>
      </c>
      <c r="B291" s="1" t="s">
        <v>14</v>
      </c>
      <c r="E291" s="1" t="s">
        <v>15</v>
      </c>
      <c r="F291" s="1" t="s">
        <v>48</v>
      </c>
      <c r="K291" s="1" t="s">
        <v>17</v>
      </c>
      <c r="L291" s="1" t="s">
        <v>50</v>
      </c>
      <c r="M291" s="1" t="s">
        <v>59</v>
      </c>
      <c r="N291" s="1" t="s">
        <v>25</v>
      </c>
      <c r="O291" s="1" t="s">
        <v>159</v>
      </c>
      <c r="P291" s="1" t="str">
        <f t="shared" ca="1" si="5"/>
        <v>Yes, my child would bike to school more if there was a safe route on Boston Post Road</v>
      </c>
      <c r="Q291" s="1" t="s">
        <v>336</v>
      </c>
      <c r="R291" s="1"/>
    </row>
    <row r="292" spans="1:18" ht="62.5" x14ac:dyDescent="0.25">
      <c r="A292" s="3">
        <v>45477.356533981481</v>
      </c>
      <c r="B292" s="1" t="s">
        <v>38</v>
      </c>
      <c r="I292" s="1" t="s">
        <v>111</v>
      </c>
      <c r="J292" s="1" t="s">
        <v>68</v>
      </c>
      <c r="K292" s="1" t="s">
        <v>17</v>
      </c>
      <c r="L292" s="1" t="s">
        <v>65</v>
      </c>
      <c r="M292" s="1" t="s">
        <v>337</v>
      </c>
      <c r="N292" s="1" t="s">
        <v>135</v>
      </c>
      <c r="O292" s="1" t="s">
        <v>159</v>
      </c>
      <c r="P292" s="1" t="str">
        <f t="shared" ca="1" si="5"/>
        <v>Yes, my child would bike to school more if there was a safe route on Boston Post Road</v>
      </c>
    </row>
    <row r="293" spans="1:18" ht="62.5" x14ac:dyDescent="0.25">
      <c r="A293" s="3">
        <v>45477.358698402779</v>
      </c>
      <c r="B293" s="1" t="s">
        <v>28</v>
      </c>
      <c r="G293" s="1" t="s">
        <v>76</v>
      </c>
      <c r="H293" s="1" t="s">
        <v>16</v>
      </c>
      <c r="K293" s="1" t="s">
        <v>17</v>
      </c>
      <c r="L293" s="1" t="s">
        <v>18</v>
      </c>
      <c r="M293" s="1" t="s">
        <v>57</v>
      </c>
      <c r="N293" s="1" t="s">
        <v>338</v>
      </c>
      <c r="O293" s="1" t="s">
        <v>159</v>
      </c>
      <c r="P293" s="1" t="str">
        <f t="shared" ca="1" si="5"/>
        <v>Yes, my child would bike to school more if there was a safe route on Boston Post Road</v>
      </c>
      <c r="R293" s="1"/>
    </row>
    <row r="294" spans="1:18" ht="62.5" x14ac:dyDescent="0.25">
      <c r="A294" s="3">
        <v>45477.377658935184</v>
      </c>
      <c r="B294" s="1" t="s">
        <v>46</v>
      </c>
      <c r="C294" s="1" t="s">
        <v>87</v>
      </c>
      <c r="D294" s="1" t="s">
        <v>16</v>
      </c>
      <c r="K294" s="1" t="s">
        <v>49</v>
      </c>
      <c r="L294" s="1" t="s">
        <v>18</v>
      </c>
      <c r="M294" s="1" t="s">
        <v>160</v>
      </c>
      <c r="N294" s="1" t="s">
        <v>85</v>
      </c>
      <c r="O294" s="1" t="s">
        <v>159</v>
      </c>
      <c r="P294" s="1" t="str">
        <f t="shared" ca="1" si="5"/>
        <v>Yes, my child would bike to school more if there was a safe route on Boston Post Road</v>
      </c>
      <c r="R294" s="1"/>
    </row>
    <row r="295" spans="1:18" ht="62.5" x14ac:dyDescent="0.25">
      <c r="A295" s="3">
        <v>45477.3782259375</v>
      </c>
      <c r="B295" s="1" t="s">
        <v>14</v>
      </c>
      <c r="E295" s="1" t="s">
        <v>53</v>
      </c>
      <c r="F295" s="1" t="s">
        <v>16</v>
      </c>
      <c r="K295" s="1" t="s">
        <v>17</v>
      </c>
      <c r="L295" s="1" t="s">
        <v>18</v>
      </c>
      <c r="M295" s="1" t="s">
        <v>160</v>
      </c>
      <c r="N295" s="1" t="s">
        <v>60</v>
      </c>
      <c r="O295" s="1" t="s">
        <v>159</v>
      </c>
      <c r="P295" s="1" t="str">
        <f t="shared" ca="1" si="5"/>
        <v>Yes, my child would bike to school more if there was a safe route on Boston Post Road</v>
      </c>
      <c r="R295" s="1"/>
    </row>
    <row r="296" spans="1:18" ht="162.5" x14ac:dyDescent="0.25">
      <c r="A296" s="3">
        <v>45477.387512847221</v>
      </c>
      <c r="B296" s="1" t="s">
        <v>46</v>
      </c>
      <c r="C296" s="1" t="s">
        <v>87</v>
      </c>
      <c r="D296" s="1" t="s">
        <v>48</v>
      </c>
      <c r="K296" s="1" t="s">
        <v>17</v>
      </c>
      <c r="L296" s="1" t="s">
        <v>65</v>
      </c>
      <c r="M296" s="1" t="s">
        <v>186</v>
      </c>
      <c r="N296" s="1" t="s">
        <v>25</v>
      </c>
      <c r="O296" s="1" t="s">
        <v>163</v>
      </c>
      <c r="P296" s="1" t="str">
        <f t="shared" ca="1" si="5"/>
        <v>No, my child would walk to school</v>
      </c>
      <c r="Q296" s="1" t="s">
        <v>339</v>
      </c>
      <c r="R296" s="1"/>
    </row>
    <row r="297" spans="1:18" ht="75" x14ac:dyDescent="0.25">
      <c r="A297" s="3">
        <v>45477.42620386574</v>
      </c>
      <c r="B297" s="1" t="s">
        <v>46</v>
      </c>
      <c r="C297" s="1" t="s">
        <v>87</v>
      </c>
      <c r="D297" s="1" t="s">
        <v>48</v>
      </c>
      <c r="K297" s="1" t="s">
        <v>41</v>
      </c>
      <c r="L297" s="1" t="s">
        <v>50</v>
      </c>
      <c r="M297" s="1" t="s">
        <v>184</v>
      </c>
      <c r="N297" s="1" t="s">
        <v>60</v>
      </c>
      <c r="O297" s="1" t="s">
        <v>163</v>
      </c>
      <c r="P297" s="1" t="str">
        <f t="shared" ca="1" si="5"/>
        <v>No, my child would walk to school</v>
      </c>
      <c r="Q297" s="1" t="s">
        <v>340</v>
      </c>
      <c r="R297" s="1"/>
    </row>
    <row r="298" spans="1:18" ht="50" x14ac:dyDescent="0.25">
      <c r="A298" s="3">
        <v>45477.438243738427</v>
      </c>
      <c r="B298" s="1" t="s">
        <v>14</v>
      </c>
      <c r="E298" s="1" t="s">
        <v>15</v>
      </c>
      <c r="F298" s="1" t="s">
        <v>48</v>
      </c>
      <c r="K298" s="1" t="s">
        <v>17</v>
      </c>
      <c r="L298" s="1" t="s">
        <v>50</v>
      </c>
      <c r="M298" s="1" t="s">
        <v>341</v>
      </c>
      <c r="O298" s="1" t="s">
        <v>163</v>
      </c>
      <c r="P298" s="1" t="str">
        <f t="shared" ca="1" si="5"/>
        <v>No, my child would walk to school</v>
      </c>
      <c r="Q298" s="1" t="s">
        <v>342</v>
      </c>
      <c r="R298" s="1"/>
    </row>
    <row r="299" spans="1:18" ht="162.5" x14ac:dyDescent="0.25">
      <c r="A299" s="3">
        <v>45477.453714212963</v>
      </c>
      <c r="B299" s="1" t="s">
        <v>38</v>
      </c>
      <c r="I299" s="1" t="s">
        <v>39</v>
      </c>
      <c r="J299" s="1" t="s">
        <v>23</v>
      </c>
      <c r="K299" s="1" t="s">
        <v>41</v>
      </c>
      <c r="L299" s="1" t="s">
        <v>18</v>
      </c>
      <c r="M299" s="1" t="s">
        <v>57</v>
      </c>
      <c r="N299" s="1" t="s">
        <v>25</v>
      </c>
      <c r="O299" s="1" t="s">
        <v>159</v>
      </c>
      <c r="P299" s="1" t="str">
        <f t="shared" ca="1" si="5"/>
        <v>Yes, my child would bike to school more if there was a safe route on Boston Post Road</v>
      </c>
      <c r="Q299" s="1" t="s">
        <v>343</v>
      </c>
      <c r="R299" s="1"/>
    </row>
    <row r="300" spans="1:18" ht="100" x14ac:dyDescent="0.25">
      <c r="A300" s="3">
        <v>45477.466310034724</v>
      </c>
      <c r="B300" s="1" t="s">
        <v>14</v>
      </c>
      <c r="E300" s="1" t="s">
        <v>22</v>
      </c>
      <c r="F300" s="1" t="s">
        <v>30</v>
      </c>
      <c r="K300" s="1" t="s">
        <v>17</v>
      </c>
      <c r="L300" s="1" t="s">
        <v>18</v>
      </c>
      <c r="M300" s="1" t="s">
        <v>31</v>
      </c>
      <c r="N300" s="1" t="s">
        <v>25</v>
      </c>
      <c r="O300" s="1" t="s">
        <v>159</v>
      </c>
      <c r="P300" s="1" t="str">
        <f t="shared" ca="1" si="5"/>
        <v>Yes, my child would bike to school more if there was a safe route on Boston Post Road</v>
      </c>
    </row>
    <row r="301" spans="1:18" ht="37.5" x14ac:dyDescent="0.25">
      <c r="A301" s="3">
        <v>45477.500866134258</v>
      </c>
      <c r="B301" s="1" t="s">
        <v>38</v>
      </c>
      <c r="I301" s="1" t="s">
        <v>67</v>
      </c>
      <c r="J301" s="1" t="s">
        <v>30</v>
      </c>
      <c r="K301" s="1" t="s">
        <v>17</v>
      </c>
      <c r="L301" s="1" t="s">
        <v>42</v>
      </c>
      <c r="M301" s="1" t="s">
        <v>57</v>
      </c>
      <c r="N301" s="1" t="s">
        <v>25</v>
      </c>
      <c r="O301" s="1" t="s">
        <v>196</v>
      </c>
      <c r="P301" s="1" t="str">
        <f t="shared" ca="1" si="5"/>
        <v>NA - My child already bikes to school regularly</v>
      </c>
      <c r="R301" s="1"/>
    </row>
    <row r="302" spans="1:18" ht="62.5" x14ac:dyDescent="0.25">
      <c r="A302" s="3">
        <v>45477.511224120375</v>
      </c>
      <c r="B302" s="1" t="s">
        <v>46</v>
      </c>
      <c r="C302" s="1" t="s">
        <v>83</v>
      </c>
      <c r="D302" s="1" t="s">
        <v>48</v>
      </c>
      <c r="K302" s="1" t="s">
        <v>17</v>
      </c>
      <c r="L302" s="1" t="s">
        <v>18</v>
      </c>
      <c r="M302" s="1" t="s">
        <v>69</v>
      </c>
      <c r="N302" s="1" t="s">
        <v>60</v>
      </c>
      <c r="O302" s="1" t="s">
        <v>159</v>
      </c>
      <c r="P302" s="1" t="str">
        <f t="shared" ca="1" si="5"/>
        <v>Yes, my child would bike to school more if there was a safe route on Boston Post Road</v>
      </c>
      <c r="R302" s="1"/>
    </row>
    <row r="303" spans="1:18" ht="187.5" x14ac:dyDescent="0.25">
      <c r="A303" s="3">
        <v>45477.6110256713</v>
      </c>
      <c r="B303" s="1" t="s">
        <v>28</v>
      </c>
      <c r="G303" s="1" t="s">
        <v>29</v>
      </c>
      <c r="H303" s="1" t="s">
        <v>23</v>
      </c>
      <c r="K303" s="1" t="s">
        <v>41</v>
      </c>
      <c r="L303" s="1" t="s">
        <v>50</v>
      </c>
      <c r="M303" s="1" t="s">
        <v>184</v>
      </c>
      <c r="N303" s="1" t="s">
        <v>344</v>
      </c>
      <c r="O303" s="1" t="s">
        <v>159</v>
      </c>
      <c r="P303" s="1" t="str">
        <f t="shared" ca="1" si="5"/>
        <v>Yes, my child would bike to school more if there was a safe route on Boston Post Road</v>
      </c>
      <c r="Q303" s="1" t="s">
        <v>345</v>
      </c>
      <c r="R303" s="1"/>
    </row>
    <row r="304" spans="1:18" ht="62.5" x14ac:dyDescent="0.25">
      <c r="A304" s="3">
        <v>45477.614478981486</v>
      </c>
      <c r="B304" s="1" t="s">
        <v>28</v>
      </c>
      <c r="G304" s="1" t="s">
        <v>29</v>
      </c>
      <c r="H304" s="1" t="s">
        <v>30</v>
      </c>
      <c r="K304" s="1" t="s">
        <v>34</v>
      </c>
      <c r="L304" s="1" t="s">
        <v>35</v>
      </c>
      <c r="M304" s="1" t="s">
        <v>19</v>
      </c>
      <c r="N304" s="1" t="s">
        <v>25</v>
      </c>
      <c r="O304" s="1" t="s">
        <v>159</v>
      </c>
      <c r="P304" s="1" t="str">
        <f t="shared" ca="1" si="5"/>
        <v>Yes, my child would bike to school more if there was a safe route on Boston Post Road</v>
      </c>
      <c r="Q304" s="1" t="s">
        <v>346</v>
      </c>
      <c r="R304" s="1"/>
    </row>
    <row r="305" spans="1:18" ht="137.5" x14ac:dyDescent="0.25">
      <c r="A305" s="3">
        <v>45477.618320185182</v>
      </c>
      <c r="B305" s="1" t="s">
        <v>28</v>
      </c>
      <c r="G305" s="1" t="s">
        <v>29</v>
      </c>
      <c r="H305" s="1" t="s">
        <v>23</v>
      </c>
      <c r="K305" s="1" t="s">
        <v>41</v>
      </c>
      <c r="L305" s="1" t="s">
        <v>50</v>
      </c>
      <c r="M305" s="1" t="s">
        <v>179</v>
      </c>
      <c r="N305" s="1" t="s">
        <v>25</v>
      </c>
      <c r="O305" s="1" t="s">
        <v>159</v>
      </c>
      <c r="P305" s="1" t="str">
        <f t="shared" ca="1" si="5"/>
        <v>Yes, my child would bike to school more if there was a safe route on Boston Post Road</v>
      </c>
      <c r="Q305" s="1" t="s">
        <v>347</v>
      </c>
      <c r="R305" s="1"/>
    </row>
    <row r="306" spans="1:18" ht="112.5" x14ac:dyDescent="0.25">
      <c r="A306" s="3">
        <v>45477.619964444442</v>
      </c>
      <c r="B306" s="1" t="s">
        <v>14</v>
      </c>
      <c r="E306" s="1" t="s">
        <v>15</v>
      </c>
      <c r="F306" s="1" t="s">
        <v>48</v>
      </c>
      <c r="K306" s="1" t="s">
        <v>49</v>
      </c>
      <c r="L306" s="1" t="s">
        <v>35</v>
      </c>
      <c r="M306" s="1" t="s">
        <v>31</v>
      </c>
      <c r="N306" s="1" t="s">
        <v>25</v>
      </c>
      <c r="O306" s="1" t="s">
        <v>348</v>
      </c>
      <c r="P306" s="1" t="str">
        <f t="shared" ca="1" si="5"/>
        <v>Other</v>
      </c>
      <c r="R306" s="1"/>
    </row>
    <row r="307" spans="1:18" ht="62.5" x14ac:dyDescent="0.25">
      <c r="A307" s="3">
        <v>45477.637044282412</v>
      </c>
      <c r="B307" s="1" t="s">
        <v>46</v>
      </c>
      <c r="C307" s="1" t="s">
        <v>83</v>
      </c>
      <c r="D307" s="1" t="s">
        <v>16</v>
      </c>
      <c r="K307" s="1" t="s">
        <v>41</v>
      </c>
      <c r="L307" s="1" t="s">
        <v>50</v>
      </c>
      <c r="M307" s="1" t="s">
        <v>160</v>
      </c>
      <c r="N307" s="1" t="s">
        <v>60</v>
      </c>
      <c r="O307" s="1" t="s">
        <v>159</v>
      </c>
      <c r="P307" s="1" t="str">
        <f t="shared" ca="1" si="5"/>
        <v>Yes, my child would bike to school more if there was a safe route on Boston Post Road</v>
      </c>
      <c r="Q307" s="1" t="s">
        <v>349</v>
      </c>
      <c r="R307" s="1"/>
    </row>
    <row r="308" spans="1:18" ht="200" x14ac:dyDescent="0.25">
      <c r="A308" s="3">
        <v>45477.666935474539</v>
      </c>
      <c r="B308" s="1" t="s">
        <v>28</v>
      </c>
      <c r="G308" s="1" t="s">
        <v>29</v>
      </c>
      <c r="H308" s="1" t="s">
        <v>23</v>
      </c>
      <c r="K308" s="1" t="s">
        <v>41</v>
      </c>
      <c r="L308" s="1" t="s">
        <v>65</v>
      </c>
      <c r="M308" s="1" t="s">
        <v>350</v>
      </c>
      <c r="N308" s="1" t="s">
        <v>25</v>
      </c>
      <c r="O308" s="1" t="s">
        <v>159</v>
      </c>
      <c r="P308" s="1" t="str">
        <f t="shared" ca="1" si="5"/>
        <v>Yes, my child would bike to school more if there was a safe route on Boston Post Road</v>
      </c>
      <c r="Q308" s="1" t="s">
        <v>351</v>
      </c>
      <c r="R308" s="1"/>
    </row>
    <row r="309" spans="1:18" ht="125" x14ac:dyDescent="0.25">
      <c r="A309" s="3">
        <v>45477.667812974541</v>
      </c>
      <c r="B309" s="1" t="s">
        <v>38</v>
      </c>
      <c r="I309" s="1" t="s">
        <v>111</v>
      </c>
      <c r="J309" s="1" t="s">
        <v>30</v>
      </c>
      <c r="K309" s="1" t="s">
        <v>17</v>
      </c>
      <c r="L309" s="1" t="s">
        <v>65</v>
      </c>
      <c r="M309" s="1" t="s">
        <v>352</v>
      </c>
      <c r="N309" s="1" t="s">
        <v>25</v>
      </c>
      <c r="O309" s="1" t="s">
        <v>159</v>
      </c>
      <c r="P309" s="1" t="str">
        <f t="shared" ca="1" si="5"/>
        <v>Yes, my child would bike to school more if there was a safe route on Boston Post Road</v>
      </c>
    </row>
    <row r="310" spans="1:18" ht="100" x14ac:dyDescent="0.25">
      <c r="A310" s="3">
        <v>45477.693503842587</v>
      </c>
      <c r="B310" s="1" t="s">
        <v>14</v>
      </c>
      <c r="E310" s="1" t="s">
        <v>15</v>
      </c>
      <c r="F310" s="1" t="s">
        <v>30</v>
      </c>
      <c r="K310" s="1" t="s">
        <v>17</v>
      </c>
      <c r="L310" s="1" t="s">
        <v>18</v>
      </c>
      <c r="M310" s="1" t="s">
        <v>240</v>
      </c>
      <c r="N310" s="1" t="s">
        <v>25</v>
      </c>
      <c r="O310" s="1" t="s">
        <v>159</v>
      </c>
      <c r="P310" s="1" t="str">
        <f t="shared" ca="1" si="5"/>
        <v>Yes, my child would bike to school more if there was a safe route on Boston Post Road</v>
      </c>
      <c r="Q310" s="1" t="s">
        <v>353</v>
      </c>
      <c r="R310" s="1"/>
    </row>
    <row r="311" spans="1:18" ht="162.5" x14ac:dyDescent="0.25">
      <c r="A311" s="3">
        <v>45477.698619965275</v>
      </c>
      <c r="B311" s="1" t="s">
        <v>28</v>
      </c>
      <c r="G311" s="1" t="s">
        <v>29</v>
      </c>
      <c r="H311" s="1" t="s">
        <v>23</v>
      </c>
      <c r="K311" s="1" t="s">
        <v>41</v>
      </c>
      <c r="L311" s="1" t="s">
        <v>18</v>
      </c>
      <c r="M311" s="1" t="s">
        <v>110</v>
      </c>
      <c r="O311" s="1" t="s">
        <v>159</v>
      </c>
      <c r="P311" s="1" t="str">
        <f t="shared" ca="1" si="5"/>
        <v>Yes, my child would bike to school more if there was a safe route on Boston Post Road</v>
      </c>
      <c r="Q311" s="1" t="s">
        <v>354</v>
      </c>
      <c r="R311" s="1"/>
    </row>
    <row r="312" spans="1:18" ht="137.5" x14ac:dyDescent="0.25">
      <c r="A312" s="3">
        <v>45477.9020775463</v>
      </c>
      <c r="B312" s="1" t="s">
        <v>46</v>
      </c>
      <c r="C312" s="1" t="s">
        <v>83</v>
      </c>
      <c r="D312" s="1" t="s">
        <v>48</v>
      </c>
      <c r="K312" s="1" t="s">
        <v>17</v>
      </c>
      <c r="L312" s="1" t="s">
        <v>50</v>
      </c>
      <c r="M312" s="1" t="s">
        <v>355</v>
      </c>
      <c r="N312" s="1" t="s">
        <v>25</v>
      </c>
      <c r="O312" s="1" t="s">
        <v>159</v>
      </c>
      <c r="P312" s="1" t="str">
        <f t="shared" ca="1" si="5"/>
        <v>Yes, my child would bike to school more if there was a safe route on Boston Post Road</v>
      </c>
      <c r="Q312" s="1" t="s">
        <v>356</v>
      </c>
      <c r="R312" s="1"/>
    </row>
    <row r="313" spans="1:18" ht="287.5" x14ac:dyDescent="0.25">
      <c r="A313" s="3">
        <v>45477.919699872684</v>
      </c>
      <c r="B313" s="1" t="s">
        <v>28</v>
      </c>
      <c r="G313" s="1" t="s">
        <v>56</v>
      </c>
      <c r="H313" s="1" t="s">
        <v>23</v>
      </c>
      <c r="K313" s="1" t="s">
        <v>41</v>
      </c>
      <c r="L313" s="1" t="s">
        <v>18</v>
      </c>
      <c r="M313" s="1" t="s">
        <v>209</v>
      </c>
      <c r="N313" s="1" t="s">
        <v>25</v>
      </c>
      <c r="O313" s="1" t="s">
        <v>357</v>
      </c>
      <c r="P313" s="1" t="str">
        <f t="shared" ca="1" si="5"/>
        <v>Other</v>
      </c>
      <c r="Q313" s="1" t="s">
        <v>358</v>
      </c>
      <c r="R313" s="1"/>
    </row>
    <row r="314" spans="1:18" ht="225" x14ac:dyDescent="0.25">
      <c r="A314" s="3">
        <v>45477.922206099538</v>
      </c>
      <c r="B314" s="1" t="s">
        <v>28</v>
      </c>
      <c r="G314" s="1" t="s">
        <v>76</v>
      </c>
      <c r="H314" s="1" t="s">
        <v>23</v>
      </c>
      <c r="K314" s="1" t="s">
        <v>41</v>
      </c>
      <c r="L314" s="1" t="s">
        <v>18</v>
      </c>
      <c r="M314" s="1" t="s">
        <v>209</v>
      </c>
      <c r="N314" s="1" t="s">
        <v>25</v>
      </c>
      <c r="O314" s="1" t="s">
        <v>359</v>
      </c>
      <c r="P314" s="1" t="str">
        <f t="shared" ca="1" si="5"/>
        <v>Other</v>
      </c>
      <c r="Q314" s="1" t="s">
        <v>360</v>
      </c>
      <c r="R314" s="1"/>
    </row>
    <row r="315" spans="1:18" ht="62.5" x14ac:dyDescent="0.25">
      <c r="A315" s="3">
        <v>45477.951196747686</v>
      </c>
      <c r="B315" s="1" t="s">
        <v>28</v>
      </c>
      <c r="G315" s="1" t="s">
        <v>29</v>
      </c>
      <c r="H315" s="1" t="s">
        <v>23</v>
      </c>
      <c r="K315" s="1" t="s">
        <v>49</v>
      </c>
      <c r="L315" s="1" t="s">
        <v>65</v>
      </c>
      <c r="M315" s="1" t="s">
        <v>36</v>
      </c>
      <c r="N315" s="1" t="s">
        <v>25</v>
      </c>
      <c r="O315" s="1" t="s">
        <v>159</v>
      </c>
      <c r="P315" s="1" t="str">
        <f t="shared" ca="1" si="5"/>
        <v>Yes, my child would bike to school more if there was a safe route on Boston Post Road</v>
      </c>
      <c r="Q315" s="1" t="s">
        <v>361</v>
      </c>
      <c r="R315" s="1"/>
    </row>
    <row r="316" spans="1:18" ht="62.5" x14ac:dyDescent="0.25">
      <c r="A316" s="3">
        <v>45477.951862442133</v>
      </c>
      <c r="B316" s="1" t="s">
        <v>38</v>
      </c>
      <c r="I316" s="1" t="s">
        <v>39</v>
      </c>
      <c r="J316" s="1" t="s">
        <v>23</v>
      </c>
      <c r="K316" s="1" t="s">
        <v>49</v>
      </c>
      <c r="L316" s="1" t="s">
        <v>65</v>
      </c>
      <c r="M316" s="1" t="s">
        <v>51</v>
      </c>
      <c r="N316" s="1" t="s">
        <v>25</v>
      </c>
      <c r="O316" s="1" t="s">
        <v>196</v>
      </c>
      <c r="P316" s="1" t="str">
        <f t="shared" ca="1" si="5"/>
        <v>NA - My child already bikes to school regularly</v>
      </c>
    </row>
    <row r="317" spans="1:18" ht="62.5" x14ac:dyDescent="0.25">
      <c r="A317" s="3">
        <v>45477.996927800923</v>
      </c>
      <c r="B317" s="1" t="s">
        <v>38</v>
      </c>
      <c r="I317" s="1" t="s">
        <v>67</v>
      </c>
      <c r="J317" s="1" t="s">
        <v>30</v>
      </c>
      <c r="K317" s="1" t="s">
        <v>49</v>
      </c>
      <c r="L317" s="1" t="s">
        <v>65</v>
      </c>
      <c r="M317" s="1" t="s">
        <v>265</v>
      </c>
      <c r="N317" s="1" t="s">
        <v>25</v>
      </c>
      <c r="O317" s="1" t="s">
        <v>159</v>
      </c>
      <c r="P317" s="1" t="str">
        <f t="shared" ca="1" si="5"/>
        <v>Yes, my child would bike to school more if there was a safe route on Boston Post Road</v>
      </c>
      <c r="R317" s="1"/>
    </row>
    <row r="318" spans="1:18" ht="87.5" x14ac:dyDescent="0.25">
      <c r="A318" s="3">
        <v>45478.000508263889</v>
      </c>
      <c r="B318" s="1" t="s">
        <v>28</v>
      </c>
      <c r="G318" s="1" t="s">
        <v>76</v>
      </c>
      <c r="H318" s="1" t="s">
        <v>16</v>
      </c>
      <c r="K318" s="1" t="s">
        <v>49</v>
      </c>
      <c r="L318" s="1" t="s">
        <v>65</v>
      </c>
      <c r="M318" s="1" t="s">
        <v>175</v>
      </c>
      <c r="N318" s="1" t="s">
        <v>362</v>
      </c>
      <c r="O318" s="1" t="s">
        <v>159</v>
      </c>
      <c r="P318" s="1" t="str">
        <f t="shared" ca="1" si="5"/>
        <v>Yes, my child would bike to school more if there was a safe route on Boston Post Road</v>
      </c>
      <c r="Q318" s="1" t="s">
        <v>363</v>
      </c>
      <c r="R318" s="1"/>
    </row>
    <row r="319" spans="1:18" ht="75" x14ac:dyDescent="0.25">
      <c r="A319" s="3">
        <v>45478.12710863426</v>
      </c>
      <c r="B319" s="1" t="s">
        <v>14</v>
      </c>
      <c r="E319" s="1" t="s">
        <v>22</v>
      </c>
      <c r="F319" s="1" t="s">
        <v>30</v>
      </c>
      <c r="K319" s="1" t="s">
        <v>49</v>
      </c>
      <c r="L319" s="1" t="s">
        <v>42</v>
      </c>
      <c r="M319" s="1" t="s">
        <v>118</v>
      </c>
      <c r="O319" s="1" t="s">
        <v>163</v>
      </c>
      <c r="P319" s="1" t="str">
        <f t="shared" ca="1" si="5"/>
        <v>No, my child would walk to school</v>
      </c>
      <c r="Q319" s="1" t="s">
        <v>364</v>
      </c>
      <c r="R319" s="1"/>
    </row>
    <row r="320" spans="1:18" ht="200" x14ac:dyDescent="0.25">
      <c r="A320" s="3">
        <v>45478.130901342593</v>
      </c>
      <c r="B320" s="1" t="s">
        <v>28</v>
      </c>
      <c r="G320" s="1" t="s">
        <v>56</v>
      </c>
      <c r="H320" s="1" t="s">
        <v>16</v>
      </c>
      <c r="K320" s="1" t="s">
        <v>17</v>
      </c>
      <c r="L320" s="1" t="s">
        <v>18</v>
      </c>
      <c r="M320" s="1" t="s">
        <v>160</v>
      </c>
      <c r="N320" s="1" t="s">
        <v>273</v>
      </c>
      <c r="O320" s="1" t="s">
        <v>174</v>
      </c>
      <c r="P320" s="1" t="str">
        <f t="shared" ca="1" si="5"/>
        <v>No, my child would be driven/drive to school in a car</v>
      </c>
      <c r="Q320" s="1" t="s">
        <v>365</v>
      </c>
      <c r="R320" s="1"/>
    </row>
    <row r="321" spans="1:18" ht="62.5" x14ac:dyDescent="0.25">
      <c r="A321" s="3">
        <v>45478.197555983796</v>
      </c>
      <c r="B321" s="1" t="s">
        <v>38</v>
      </c>
      <c r="I321" s="1" t="s">
        <v>111</v>
      </c>
      <c r="J321" s="1" t="s">
        <v>68</v>
      </c>
      <c r="K321" s="1" t="s">
        <v>41</v>
      </c>
      <c r="L321" s="1" t="s">
        <v>65</v>
      </c>
      <c r="M321" s="1" t="s">
        <v>19</v>
      </c>
      <c r="N321" s="1" t="s">
        <v>135</v>
      </c>
      <c r="O321" s="1" t="s">
        <v>159</v>
      </c>
      <c r="P321" s="1" t="str">
        <f t="shared" ca="1" si="5"/>
        <v>Yes, my child would bike to school more if there was a safe route on Boston Post Road</v>
      </c>
      <c r="R321" s="1"/>
    </row>
    <row r="322" spans="1:18" ht="75" x14ac:dyDescent="0.25">
      <c r="A322" s="3">
        <v>45478.276309525463</v>
      </c>
      <c r="B322" s="1" t="s">
        <v>14</v>
      </c>
      <c r="E322" s="1" t="s">
        <v>53</v>
      </c>
      <c r="F322" s="1" t="s">
        <v>16</v>
      </c>
      <c r="K322" s="1" t="s">
        <v>34</v>
      </c>
      <c r="L322" s="1" t="s">
        <v>18</v>
      </c>
      <c r="M322" s="1" t="s">
        <v>160</v>
      </c>
      <c r="N322" s="1" t="s">
        <v>366</v>
      </c>
      <c r="O322" s="1" t="s">
        <v>159</v>
      </c>
      <c r="P322" s="1" t="str">
        <f t="shared" ref="P322:P385" ca="1" si="6">VLOOKUP(O322,$T$5:$U$36,2,FALSE)</f>
        <v>Yes, my child would bike to school more if there was a safe route on Boston Post Road</v>
      </c>
      <c r="Q322" s="1" t="s">
        <v>367</v>
      </c>
    </row>
    <row r="323" spans="1:18" ht="312.5" x14ac:dyDescent="0.25">
      <c r="A323" s="3">
        <v>45478.369143506949</v>
      </c>
      <c r="B323" s="1" t="s">
        <v>28</v>
      </c>
      <c r="G323" s="1" t="s">
        <v>76</v>
      </c>
      <c r="H323" s="1" t="s">
        <v>23</v>
      </c>
      <c r="K323" s="1" t="s">
        <v>17</v>
      </c>
      <c r="L323" s="1" t="s">
        <v>35</v>
      </c>
      <c r="M323" s="1" t="s">
        <v>368</v>
      </c>
      <c r="N323" s="1" t="s">
        <v>25</v>
      </c>
      <c r="O323" s="1" t="s">
        <v>369</v>
      </c>
      <c r="P323" s="1" t="str">
        <f t="shared" ca="1" si="6"/>
        <v>Other</v>
      </c>
      <c r="Q323" s="1" t="s">
        <v>370</v>
      </c>
      <c r="R323" s="1"/>
    </row>
    <row r="324" spans="1:18" ht="62.5" x14ac:dyDescent="0.25">
      <c r="A324" s="3">
        <v>45478.383948842587</v>
      </c>
      <c r="B324" s="1" t="s">
        <v>46</v>
      </c>
      <c r="C324" s="1" t="s">
        <v>83</v>
      </c>
      <c r="D324" s="1" t="s">
        <v>48</v>
      </c>
      <c r="K324" s="1" t="s">
        <v>17</v>
      </c>
      <c r="L324" s="1" t="s">
        <v>18</v>
      </c>
      <c r="M324" s="1" t="s">
        <v>240</v>
      </c>
      <c r="O324" s="1" t="s">
        <v>159</v>
      </c>
      <c r="P324" s="1" t="str">
        <f t="shared" ca="1" si="6"/>
        <v>Yes, my child would bike to school more if there was a safe route on Boston Post Road</v>
      </c>
      <c r="R324" s="1"/>
    </row>
    <row r="325" spans="1:18" ht="62.5" x14ac:dyDescent="0.25">
      <c r="A325" s="3">
        <v>45478.400813900458</v>
      </c>
      <c r="B325" s="1" t="s">
        <v>28</v>
      </c>
      <c r="G325" s="1" t="s">
        <v>56</v>
      </c>
      <c r="H325" s="1" t="s">
        <v>30</v>
      </c>
      <c r="K325" s="1" t="s">
        <v>17</v>
      </c>
      <c r="L325" s="1" t="s">
        <v>50</v>
      </c>
      <c r="M325" s="1" t="s">
        <v>69</v>
      </c>
      <c r="N325" s="1" t="s">
        <v>25</v>
      </c>
      <c r="O325" s="1" t="s">
        <v>159</v>
      </c>
      <c r="P325" s="1" t="str">
        <f t="shared" ca="1" si="6"/>
        <v>Yes, my child would bike to school more if there was a safe route on Boston Post Road</v>
      </c>
      <c r="Q325" s="1" t="s">
        <v>371</v>
      </c>
      <c r="R325" s="1"/>
    </row>
    <row r="326" spans="1:18" ht="100" x14ac:dyDescent="0.25">
      <c r="A326" s="3">
        <v>45478.447537083332</v>
      </c>
      <c r="B326" s="1" t="s">
        <v>28</v>
      </c>
      <c r="G326" s="1" t="s">
        <v>56</v>
      </c>
      <c r="H326" s="1" t="s">
        <v>23</v>
      </c>
      <c r="K326" s="1" t="s">
        <v>17</v>
      </c>
      <c r="L326" s="1" t="s">
        <v>35</v>
      </c>
      <c r="M326" s="1" t="s">
        <v>31</v>
      </c>
      <c r="N326" s="1" t="s">
        <v>25</v>
      </c>
      <c r="O326" s="1" t="s">
        <v>196</v>
      </c>
      <c r="P326" s="1" t="str">
        <f t="shared" ca="1" si="6"/>
        <v>NA - My child already bikes to school regularly</v>
      </c>
    </row>
    <row r="327" spans="1:18" ht="75" x14ac:dyDescent="0.25">
      <c r="A327" s="3">
        <v>45478.480860277778</v>
      </c>
      <c r="B327" s="1" t="s">
        <v>14</v>
      </c>
      <c r="E327" s="1" t="s">
        <v>15</v>
      </c>
      <c r="F327" s="1" t="s">
        <v>30</v>
      </c>
      <c r="K327" s="1" t="s">
        <v>49</v>
      </c>
      <c r="L327" s="1" t="s">
        <v>65</v>
      </c>
      <c r="M327" s="1" t="s">
        <v>186</v>
      </c>
      <c r="N327" s="1" t="s">
        <v>25</v>
      </c>
      <c r="O327" s="1" t="s">
        <v>163</v>
      </c>
      <c r="P327" s="1" t="str">
        <f t="shared" ca="1" si="6"/>
        <v>No, my child would walk to school</v>
      </c>
      <c r="R327" s="1"/>
    </row>
    <row r="328" spans="1:18" ht="62.5" x14ac:dyDescent="0.25">
      <c r="A328" s="3">
        <v>45478.481657650467</v>
      </c>
      <c r="B328" s="1" t="s">
        <v>28</v>
      </c>
      <c r="G328" s="1" t="s">
        <v>29</v>
      </c>
      <c r="H328" s="1" t="s">
        <v>23</v>
      </c>
      <c r="K328" s="1" t="s">
        <v>41</v>
      </c>
      <c r="L328" s="1" t="s">
        <v>65</v>
      </c>
      <c r="M328" s="1" t="s">
        <v>108</v>
      </c>
      <c r="N328" s="1" t="s">
        <v>25</v>
      </c>
      <c r="O328" s="1" t="s">
        <v>196</v>
      </c>
      <c r="P328" s="1" t="str">
        <f t="shared" ca="1" si="6"/>
        <v>NA - My child already bikes to school regularly</v>
      </c>
      <c r="R328" s="1"/>
    </row>
    <row r="329" spans="1:18" ht="75" x14ac:dyDescent="0.25">
      <c r="A329" s="3">
        <v>45478.485712372683</v>
      </c>
      <c r="B329" s="1" t="s">
        <v>14</v>
      </c>
      <c r="E329" s="1" t="s">
        <v>22</v>
      </c>
      <c r="F329" s="1" t="s">
        <v>16</v>
      </c>
      <c r="K329" s="1" t="s">
        <v>41</v>
      </c>
      <c r="L329" s="1" t="s">
        <v>50</v>
      </c>
      <c r="M329" s="1" t="s">
        <v>118</v>
      </c>
      <c r="N329" s="1" t="s">
        <v>242</v>
      </c>
      <c r="O329" s="1" t="s">
        <v>159</v>
      </c>
      <c r="P329" s="1" t="str">
        <f t="shared" ca="1" si="6"/>
        <v>Yes, my child would bike to school more if there was a safe route on Boston Post Road</v>
      </c>
      <c r="Q329" s="1" t="s">
        <v>372</v>
      </c>
      <c r="R329" s="1"/>
    </row>
    <row r="330" spans="1:18" ht="62.5" x14ac:dyDescent="0.25">
      <c r="A330" s="3">
        <v>45478.523789999999</v>
      </c>
      <c r="B330" s="1" t="s">
        <v>46</v>
      </c>
      <c r="C330" s="1" t="s">
        <v>83</v>
      </c>
      <c r="D330" s="1" t="s">
        <v>16</v>
      </c>
      <c r="K330" s="1" t="s">
        <v>17</v>
      </c>
      <c r="L330" s="1" t="s">
        <v>50</v>
      </c>
      <c r="M330" s="1" t="s">
        <v>373</v>
      </c>
      <c r="N330" s="1" t="s">
        <v>135</v>
      </c>
      <c r="O330" s="1" t="s">
        <v>159</v>
      </c>
      <c r="P330" s="1" t="str">
        <f t="shared" ca="1" si="6"/>
        <v>Yes, my child would bike to school more if there was a safe route on Boston Post Road</v>
      </c>
      <c r="R330" s="1"/>
    </row>
    <row r="331" spans="1:18" ht="62.5" x14ac:dyDescent="0.25">
      <c r="A331" s="3">
        <v>45478.524173055557</v>
      </c>
      <c r="B331" s="1" t="s">
        <v>14</v>
      </c>
      <c r="E331" s="1" t="s">
        <v>15</v>
      </c>
      <c r="F331" s="1" t="s">
        <v>16</v>
      </c>
      <c r="K331" s="1" t="s">
        <v>17</v>
      </c>
      <c r="L331" s="1" t="s">
        <v>50</v>
      </c>
      <c r="M331" s="1" t="s">
        <v>160</v>
      </c>
      <c r="N331" s="1" t="s">
        <v>135</v>
      </c>
      <c r="O331" s="1" t="s">
        <v>159</v>
      </c>
      <c r="P331" s="1" t="str">
        <f t="shared" ca="1" si="6"/>
        <v>Yes, my child would bike to school more if there was a safe route on Boston Post Road</v>
      </c>
      <c r="R331" s="1"/>
    </row>
    <row r="332" spans="1:18" ht="409.5" x14ac:dyDescent="0.25">
      <c r="A332" s="3">
        <v>45478.559288692129</v>
      </c>
      <c r="B332" s="1" t="s">
        <v>46</v>
      </c>
      <c r="C332" s="1" t="s">
        <v>47</v>
      </c>
      <c r="D332" s="1" t="s">
        <v>16</v>
      </c>
      <c r="K332" s="1" t="s">
        <v>41</v>
      </c>
      <c r="L332" s="1" t="s">
        <v>50</v>
      </c>
      <c r="M332" s="1" t="s">
        <v>59</v>
      </c>
      <c r="N332" s="1" t="s">
        <v>84</v>
      </c>
      <c r="O332" s="1" t="s">
        <v>159</v>
      </c>
      <c r="P332" s="1" t="str">
        <f t="shared" ca="1" si="6"/>
        <v>Yes, my child would bike to school more if there was a safe route on Boston Post Road</v>
      </c>
      <c r="Q332" s="1" t="s">
        <v>374</v>
      </c>
      <c r="R332" s="1"/>
    </row>
    <row r="333" spans="1:18" ht="62.5" x14ac:dyDescent="0.25">
      <c r="A333" s="3">
        <v>45478.64895033565</v>
      </c>
      <c r="B333" s="1" t="s">
        <v>46</v>
      </c>
      <c r="C333" s="1" t="s">
        <v>87</v>
      </c>
      <c r="D333" s="1" t="s">
        <v>48</v>
      </c>
      <c r="K333" s="1" t="s">
        <v>17</v>
      </c>
      <c r="L333" s="1" t="s">
        <v>50</v>
      </c>
      <c r="M333" s="1" t="s">
        <v>108</v>
      </c>
      <c r="N333" s="1" t="s">
        <v>25</v>
      </c>
      <c r="O333" s="1" t="s">
        <v>159</v>
      </c>
      <c r="P333" s="1" t="str">
        <f t="shared" ca="1" si="6"/>
        <v>Yes, my child would bike to school more if there was a safe route on Boston Post Road</v>
      </c>
      <c r="R333" s="1"/>
    </row>
    <row r="334" spans="1:18" ht="87.5" x14ac:dyDescent="0.25">
      <c r="A334" s="3">
        <v>45478.81485112269</v>
      </c>
      <c r="B334" s="1" t="s">
        <v>28</v>
      </c>
      <c r="G334" s="1" t="s">
        <v>29</v>
      </c>
      <c r="H334" s="1" t="s">
        <v>23</v>
      </c>
      <c r="K334" s="1" t="s">
        <v>41</v>
      </c>
      <c r="L334" s="1" t="s">
        <v>18</v>
      </c>
      <c r="M334" s="1" t="s">
        <v>59</v>
      </c>
      <c r="O334" s="1" t="s">
        <v>159</v>
      </c>
      <c r="P334" s="1" t="str">
        <f t="shared" ca="1" si="6"/>
        <v>Yes, my child would bike to school more if there was a safe route on Boston Post Road</v>
      </c>
      <c r="Q334" s="1" t="s">
        <v>375</v>
      </c>
      <c r="R334" s="1"/>
    </row>
    <row r="335" spans="1:18" ht="125" x14ac:dyDescent="0.25">
      <c r="A335" s="3">
        <v>45478.888909247689</v>
      </c>
      <c r="B335" s="1" t="s">
        <v>46</v>
      </c>
      <c r="C335" s="1" t="s">
        <v>83</v>
      </c>
      <c r="D335" s="1" t="s">
        <v>48</v>
      </c>
      <c r="K335" s="1" t="s">
        <v>41</v>
      </c>
      <c r="L335" s="1" t="s">
        <v>18</v>
      </c>
      <c r="M335" s="1" t="s">
        <v>226</v>
      </c>
      <c r="N335" s="1" t="s">
        <v>25</v>
      </c>
      <c r="O335" s="1" t="s">
        <v>163</v>
      </c>
      <c r="P335" s="1" t="str">
        <f t="shared" ca="1" si="6"/>
        <v>No, my child would walk to school</v>
      </c>
      <c r="Q335" s="1" t="s">
        <v>376</v>
      </c>
      <c r="R335" s="1"/>
    </row>
    <row r="336" spans="1:18" ht="62.5" x14ac:dyDescent="0.25">
      <c r="A336" s="3">
        <v>45478.889697013889</v>
      </c>
      <c r="B336" s="1" t="s">
        <v>14</v>
      </c>
      <c r="E336" s="1" t="s">
        <v>22</v>
      </c>
      <c r="F336" s="1" t="s">
        <v>30</v>
      </c>
      <c r="K336" s="1" t="s">
        <v>17</v>
      </c>
      <c r="L336" s="1" t="s">
        <v>65</v>
      </c>
      <c r="M336" s="1" t="s">
        <v>19</v>
      </c>
      <c r="N336" s="1" t="s">
        <v>25</v>
      </c>
      <c r="O336" s="1" t="s">
        <v>159</v>
      </c>
      <c r="P336" s="1" t="str">
        <f t="shared" ca="1" si="6"/>
        <v>Yes, my child would bike to school more if there was a safe route on Boston Post Road</v>
      </c>
      <c r="R336" s="1"/>
    </row>
    <row r="337" spans="1:18" ht="100" x14ac:dyDescent="0.25">
      <c r="A337" s="3">
        <v>45478.891051238425</v>
      </c>
      <c r="B337" s="1" t="s">
        <v>28</v>
      </c>
      <c r="G337" s="1" t="s">
        <v>56</v>
      </c>
      <c r="H337" s="1" t="s">
        <v>30</v>
      </c>
      <c r="K337" s="1" t="s">
        <v>41</v>
      </c>
      <c r="L337" s="1" t="s">
        <v>18</v>
      </c>
      <c r="M337" s="1" t="s">
        <v>57</v>
      </c>
      <c r="N337" s="1" t="s">
        <v>377</v>
      </c>
      <c r="O337" s="1" t="s">
        <v>159</v>
      </c>
      <c r="P337" s="1" t="str">
        <f t="shared" ca="1" si="6"/>
        <v>Yes, my child would bike to school more if there was a safe route on Boston Post Road</v>
      </c>
      <c r="Q337" s="1" t="s">
        <v>378</v>
      </c>
      <c r="R337" s="1"/>
    </row>
    <row r="338" spans="1:18" ht="62.5" x14ac:dyDescent="0.25">
      <c r="A338" s="3">
        <v>45478.944686435185</v>
      </c>
      <c r="B338" s="1" t="s">
        <v>14</v>
      </c>
      <c r="E338" s="1" t="s">
        <v>53</v>
      </c>
      <c r="F338" s="1" t="s">
        <v>30</v>
      </c>
      <c r="K338" s="1" t="s">
        <v>17</v>
      </c>
      <c r="L338" s="1" t="s">
        <v>18</v>
      </c>
      <c r="M338" s="1" t="s">
        <v>69</v>
      </c>
      <c r="N338" s="1" t="s">
        <v>84</v>
      </c>
      <c r="O338" s="1" t="s">
        <v>159</v>
      </c>
      <c r="P338" s="1" t="str">
        <f t="shared" ca="1" si="6"/>
        <v>Yes, my child would bike to school more if there was a safe route on Boston Post Road</v>
      </c>
      <c r="R338" s="1"/>
    </row>
    <row r="339" spans="1:18" ht="237.5" x14ac:dyDescent="0.25">
      <c r="A339" s="3">
        <v>45479.3125153125</v>
      </c>
      <c r="B339" s="1" t="s">
        <v>28</v>
      </c>
      <c r="G339" s="1" t="s">
        <v>56</v>
      </c>
      <c r="H339" s="1" t="s">
        <v>30</v>
      </c>
      <c r="K339" s="1" t="s">
        <v>17</v>
      </c>
      <c r="L339" s="1" t="s">
        <v>18</v>
      </c>
      <c r="M339" s="1" t="s">
        <v>31</v>
      </c>
      <c r="N339" s="1" t="s">
        <v>176</v>
      </c>
      <c r="O339" s="1" t="s">
        <v>159</v>
      </c>
      <c r="P339" s="1" t="str">
        <f t="shared" ca="1" si="6"/>
        <v>Yes, my child would bike to school more if there was a safe route on Boston Post Road</v>
      </c>
      <c r="Q339" s="1" t="s">
        <v>379</v>
      </c>
      <c r="R339" s="1"/>
    </row>
    <row r="340" spans="1:18" ht="112.5" x14ac:dyDescent="0.25">
      <c r="A340" s="3">
        <v>45479.318420312498</v>
      </c>
      <c r="B340" s="1" t="s">
        <v>38</v>
      </c>
      <c r="I340" s="1" t="s">
        <v>111</v>
      </c>
      <c r="J340" s="1" t="s">
        <v>30</v>
      </c>
      <c r="K340" s="1" t="s">
        <v>41</v>
      </c>
      <c r="L340" s="1" t="s">
        <v>18</v>
      </c>
      <c r="M340" s="1" t="s">
        <v>209</v>
      </c>
      <c r="N340" s="1" t="s">
        <v>25</v>
      </c>
      <c r="O340" s="1" t="s">
        <v>159</v>
      </c>
      <c r="P340" s="1" t="str">
        <f t="shared" ca="1" si="6"/>
        <v>Yes, my child would bike to school more if there was a safe route on Boston Post Road</v>
      </c>
      <c r="Q340" s="1" t="s">
        <v>380</v>
      </c>
      <c r="R340" s="1"/>
    </row>
    <row r="341" spans="1:18" ht="50" x14ac:dyDescent="0.25">
      <c r="A341" s="3">
        <v>45479.398015196755</v>
      </c>
      <c r="B341" s="1" t="s">
        <v>14</v>
      </c>
      <c r="E341" s="1" t="s">
        <v>22</v>
      </c>
      <c r="F341" s="1" t="s">
        <v>16</v>
      </c>
      <c r="K341" s="1" t="s">
        <v>17</v>
      </c>
      <c r="L341" s="1" t="s">
        <v>50</v>
      </c>
      <c r="M341" s="1" t="s">
        <v>160</v>
      </c>
      <c r="N341" s="1" t="s">
        <v>85</v>
      </c>
      <c r="O341" s="1" t="s">
        <v>174</v>
      </c>
      <c r="P341" s="1" t="str">
        <f t="shared" ca="1" si="6"/>
        <v>No, my child would be driven/drive to school in a car</v>
      </c>
    </row>
    <row r="342" spans="1:18" ht="50" x14ac:dyDescent="0.25">
      <c r="A342" s="3">
        <v>45479.398577685184</v>
      </c>
      <c r="B342" s="1" t="s">
        <v>46</v>
      </c>
      <c r="C342" s="1" t="s">
        <v>87</v>
      </c>
      <c r="D342" s="1" t="s">
        <v>16</v>
      </c>
      <c r="K342" s="1" t="s">
        <v>17</v>
      </c>
      <c r="L342" s="1" t="s">
        <v>50</v>
      </c>
      <c r="M342" s="1" t="s">
        <v>160</v>
      </c>
      <c r="N342" s="1" t="s">
        <v>85</v>
      </c>
      <c r="O342" s="1" t="s">
        <v>174</v>
      </c>
      <c r="P342" s="1" t="str">
        <f t="shared" ca="1" si="6"/>
        <v>No, my child would be driven/drive to school in a car</v>
      </c>
    </row>
    <row r="343" spans="1:18" ht="62.5" x14ac:dyDescent="0.25">
      <c r="A343" s="3">
        <v>45479.498611041665</v>
      </c>
      <c r="B343" s="1" t="s">
        <v>14</v>
      </c>
      <c r="E343" s="1" t="s">
        <v>53</v>
      </c>
      <c r="F343" s="1" t="s">
        <v>16</v>
      </c>
      <c r="K343" s="1" t="s">
        <v>34</v>
      </c>
      <c r="L343" s="1" t="s">
        <v>18</v>
      </c>
      <c r="M343" s="1" t="s">
        <v>160</v>
      </c>
      <c r="N343" s="1" t="s">
        <v>122</v>
      </c>
      <c r="O343" s="1" t="s">
        <v>159</v>
      </c>
      <c r="P343" s="1" t="str">
        <f t="shared" ca="1" si="6"/>
        <v>Yes, my child would bike to school more if there was a safe route on Boston Post Road</v>
      </c>
      <c r="R343" s="1"/>
    </row>
    <row r="344" spans="1:18" ht="225" x14ac:dyDescent="0.25">
      <c r="A344" s="3">
        <v>45479.616628136573</v>
      </c>
      <c r="B344" s="1" t="s">
        <v>46</v>
      </c>
      <c r="C344" s="1" t="s">
        <v>83</v>
      </c>
      <c r="D344" s="1" t="s">
        <v>214</v>
      </c>
      <c r="K344" s="1" t="s">
        <v>49</v>
      </c>
      <c r="L344" s="1" t="s">
        <v>18</v>
      </c>
      <c r="M344" s="1" t="s">
        <v>19</v>
      </c>
      <c r="N344" s="1" t="s">
        <v>25</v>
      </c>
      <c r="O344" s="1" t="s">
        <v>196</v>
      </c>
      <c r="P344" s="1" t="str">
        <f t="shared" ca="1" si="6"/>
        <v>NA - My child already bikes to school regularly</v>
      </c>
      <c r="Q344" s="1" t="s">
        <v>381</v>
      </c>
      <c r="R344" s="1"/>
    </row>
    <row r="345" spans="1:18" ht="37.5" x14ac:dyDescent="0.25">
      <c r="A345" s="3">
        <v>45479.617230104166</v>
      </c>
      <c r="B345" s="1" t="s">
        <v>14</v>
      </c>
      <c r="E345" s="1" t="s">
        <v>15</v>
      </c>
      <c r="F345" s="1" t="s">
        <v>48</v>
      </c>
      <c r="K345" s="1" t="s">
        <v>49</v>
      </c>
      <c r="L345" s="1" t="s">
        <v>18</v>
      </c>
      <c r="M345" s="1" t="s">
        <v>19</v>
      </c>
      <c r="N345" s="1" t="s">
        <v>25</v>
      </c>
      <c r="O345" s="1" t="s">
        <v>196</v>
      </c>
      <c r="P345" s="1" t="str">
        <f t="shared" ca="1" si="6"/>
        <v>NA - My child already bikes to school regularly</v>
      </c>
      <c r="R345" s="1"/>
    </row>
    <row r="346" spans="1:18" ht="75" x14ac:dyDescent="0.25">
      <c r="A346" s="3">
        <v>45479.701144131948</v>
      </c>
      <c r="B346" s="1" t="s">
        <v>28</v>
      </c>
      <c r="G346" s="1" t="s">
        <v>29</v>
      </c>
      <c r="H346" s="1" t="s">
        <v>23</v>
      </c>
      <c r="K346" s="1" t="s">
        <v>41</v>
      </c>
      <c r="L346" s="1" t="s">
        <v>18</v>
      </c>
      <c r="M346" s="1" t="s">
        <v>186</v>
      </c>
      <c r="O346" s="1" t="s">
        <v>159</v>
      </c>
      <c r="P346" s="1" t="str">
        <f t="shared" ca="1" si="6"/>
        <v>Yes, my child would bike to school more if there was a safe route on Boston Post Road</v>
      </c>
      <c r="Q346" s="1" t="s">
        <v>382</v>
      </c>
      <c r="R346" s="1"/>
    </row>
    <row r="347" spans="1:18" ht="62.5" x14ac:dyDescent="0.25">
      <c r="A347" s="3">
        <v>45479.773912685181</v>
      </c>
      <c r="B347" s="1" t="s">
        <v>28</v>
      </c>
      <c r="G347" s="1" t="s">
        <v>29</v>
      </c>
      <c r="H347" s="1" t="s">
        <v>16</v>
      </c>
      <c r="K347" s="1" t="s">
        <v>49</v>
      </c>
      <c r="L347" s="1" t="s">
        <v>18</v>
      </c>
      <c r="M347" s="1" t="s">
        <v>160</v>
      </c>
      <c r="N347" s="1" t="s">
        <v>60</v>
      </c>
      <c r="O347" s="1" t="s">
        <v>163</v>
      </c>
      <c r="P347" s="1" t="str">
        <f t="shared" ca="1" si="6"/>
        <v>No, my child would walk to school</v>
      </c>
      <c r="Q347" s="1" t="s">
        <v>383</v>
      </c>
      <c r="R347" s="1"/>
    </row>
    <row r="348" spans="1:18" ht="37.5" x14ac:dyDescent="0.25">
      <c r="A348" s="3">
        <v>45479.775064236106</v>
      </c>
      <c r="B348" s="1" t="s">
        <v>38</v>
      </c>
      <c r="I348" s="1" t="s">
        <v>111</v>
      </c>
      <c r="J348" s="1" t="s">
        <v>68</v>
      </c>
      <c r="K348" s="1" t="s">
        <v>49</v>
      </c>
      <c r="L348" s="1" t="s">
        <v>18</v>
      </c>
      <c r="M348" s="1" t="s">
        <v>160</v>
      </c>
      <c r="N348" s="1" t="s">
        <v>60</v>
      </c>
      <c r="O348" s="1" t="s">
        <v>163</v>
      </c>
      <c r="P348" s="1" t="str">
        <f t="shared" ca="1" si="6"/>
        <v>No, my child would walk to school</v>
      </c>
      <c r="R348" s="1"/>
    </row>
    <row r="349" spans="1:18" ht="62.5" x14ac:dyDescent="0.25">
      <c r="A349" s="3">
        <v>45480.557879918983</v>
      </c>
      <c r="B349" s="1" t="s">
        <v>38</v>
      </c>
      <c r="I349" s="1" t="s">
        <v>111</v>
      </c>
      <c r="J349" s="1" t="s">
        <v>30</v>
      </c>
      <c r="K349" s="1" t="s">
        <v>49</v>
      </c>
      <c r="L349" s="1" t="s">
        <v>18</v>
      </c>
      <c r="M349" s="1" t="s">
        <v>69</v>
      </c>
      <c r="N349" s="1" t="s">
        <v>25</v>
      </c>
      <c r="O349" s="1" t="s">
        <v>159</v>
      </c>
      <c r="P349" s="1" t="str">
        <f t="shared" ca="1" si="6"/>
        <v>Yes, my child would bike to school more if there was a safe route on Boston Post Road</v>
      </c>
    </row>
    <row r="350" spans="1:18" ht="75" x14ac:dyDescent="0.25">
      <c r="A350" s="3">
        <v>45480.592052476852</v>
      </c>
      <c r="B350" s="1" t="s">
        <v>28</v>
      </c>
      <c r="G350" s="1" t="s">
        <v>76</v>
      </c>
      <c r="H350" s="1" t="s">
        <v>23</v>
      </c>
      <c r="K350" s="1" t="s">
        <v>17</v>
      </c>
      <c r="L350" s="1" t="s">
        <v>35</v>
      </c>
      <c r="M350" s="1" t="s">
        <v>186</v>
      </c>
      <c r="N350" s="1" t="s">
        <v>25</v>
      </c>
      <c r="O350" s="1" t="s">
        <v>196</v>
      </c>
      <c r="P350" s="1" t="str">
        <f t="shared" ca="1" si="6"/>
        <v>NA - My child already bikes to school regularly</v>
      </c>
    </row>
    <row r="351" spans="1:18" ht="237.5" x14ac:dyDescent="0.25">
      <c r="A351" s="3">
        <v>45480.623700439814</v>
      </c>
      <c r="B351" s="1" t="s">
        <v>28</v>
      </c>
      <c r="G351" s="1" t="s">
        <v>29</v>
      </c>
      <c r="H351" s="1" t="s">
        <v>16</v>
      </c>
      <c r="K351" s="1" t="s">
        <v>41</v>
      </c>
      <c r="L351" s="1" t="s">
        <v>50</v>
      </c>
      <c r="M351" s="1" t="s">
        <v>160</v>
      </c>
      <c r="N351" s="1" t="s">
        <v>384</v>
      </c>
      <c r="O351" s="1" t="s">
        <v>385</v>
      </c>
      <c r="P351" s="1" t="str">
        <f t="shared" ca="1" si="6"/>
        <v>Other</v>
      </c>
      <c r="Q351" s="1" t="s">
        <v>386</v>
      </c>
    </row>
    <row r="352" spans="1:18" ht="62.5" x14ac:dyDescent="0.25">
      <c r="A352" s="3">
        <v>45480.73391466435</v>
      </c>
      <c r="B352" s="1" t="s">
        <v>14</v>
      </c>
      <c r="E352" s="1" t="s">
        <v>15</v>
      </c>
      <c r="F352" s="1" t="s">
        <v>214</v>
      </c>
      <c r="K352" s="1" t="s">
        <v>49</v>
      </c>
      <c r="L352" s="1" t="s">
        <v>18</v>
      </c>
      <c r="M352" s="1" t="s">
        <v>19</v>
      </c>
      <c r="N352" s="1" t="s">
        <v>25</v>
      </c>
      <c r="O352" s="1" t="s">
        <v>159</v>
      </c>
      <c r="P352" s="1" t="str">
        <f t="shared" ca="1" si="6"/>
        <v>Yes, my child would bike to school more if there was a safe route on Boston Post Road</v>
      </c>
      <c r="R352" s="1"/>
    </row>
    <row r="353" spans="1:18" ht="62.5" x14ac:dyDescent="0.25">
      <c r="A353" s="3">
        <v>45480.734683159724</v>
      </c>
      <c r="B353" s="1" t="s">
        <v>28</v>
      </c>
      <c r="G353" s="1" t="s">
        <v>76</v>
      </c>
      <c r="H353" s="1" t="s">
        <v>30</v>
      </c>
      <c r="K353" s="1" t="s">
        <v>17</v>
      </c>
      <c r="L353" s="1" t="s">
        <v>35</v>
      </c>
      <c r="M353" s="1" t="s">
        <v>57</v>
      </c>
      <c r="N353" s="1" t="s">
        <v>25</v>
      </c>
      <c r="O353" s="1" t="s">
        <v>159</v>
      </c>
      <c r="P353" s="1" t="str">
        <f t="shared" ca="1" si="6"/>
        <v>Yes, my child would bike to school more if there was a safe route on Boston Post Road</v>
      </c>
      <c r="R353" s="1"/>
    </row>
    <row r="354" spans="1:18" ht="62.5" x14ac:dyDescent="0.25">
      <c r="A354" s="3">
        <v>45480.786697071759</v>
      </c>
      <c r="B354" s="1" t="s">
        <v>46</v>
      </c>
      <c r="C354" s="1" t="s">
        <v>47</v>
      </c>
      <c r="D354" s="1" t="s">
        <v>16</v>
      </c>
      <c r="K354" s="1" t="s">
        <v>49</v>
      </c>
      <c r="L354" s="1" t="s">
        <v>18</v>
      </c>
      <c r="M354" s="1" t="s">
        <v>160</v>
      </c>
      <c r="N354" s="1" t="s">
        <v>135</v>
      </c>
      <c r="O354" s="1" t="s">
        <v>159</v>
      </c>
      <c r="P354" s="1" t="str">
        <f t="shared" ca="1" si="6"/>
        <v>Yes, my child would bike to school more if there was a safe route on Boston Post Road</v>
      </c>
      <c r="R354" s="1"/>
    </row>
    <row r="355" spans="1:18" ht="409.5" x14ac:dyDescent="0.25">
      <c r="A355" s="3">
        <v>45480.786873136574</v>
      </c>
      <c r="B355" s="1" t="s">
        <v>46</v>
      </c>
      <c r="C355" s="1" t="s">
        <v>87</v>
      </c>
      <c r="D355" s="1" t="s">
        <v>214</v>
      </c>
      <c r="K355" s="1" t="s">
        <v>17</v>
      </c>
      <c r="L355" s="1" t="s">
        <v>50</v>
      </c>
      <c r="M355" s="1" t="s">
        <v>108</v>
      </c>
      <c r="N355" s="1" t="s">
        <v>25</v>
      </c>
      <c r="O355" s="1" t="s">
        <v>159</v>
      </c>
      <c r="P355" s="1" t="str">
        <f t="shared" ca="1" si="6"/>
        <v>Yes, my child would bike to school more if there was a safe route on Boston Post Road</v>
      </c>
      <c r="Q355" s="1" t="s">
        <v>387</v>
      </c>
      <c r="R355" s="1"/>
    </row>
    <row r="356" spans="1:18" ht="87.5" x14ac:dyDescent="0.25">
      <c r="A356" s="3">
        <v>45480.788872592588</v>
      </c>
      <c r="B356" s="1" t="s">
        <v>46</v>
      </c>
      <c r="C356" s="1" t="s">
        <v>87</v>
      </c>
      <c r="D356" s="1" t="s">
        <v>16</v>
      </c>
      <c r="K356" s="1" t="s">
        <v>41</v>
      </c>
      <c r="L356" s="1" t="s">
        <v>50</v>
      </c>
      <c r="N356" s="1" t="s">
        <v>388</v>
      </c>
      <c r="O356" s="1" t="s">
        <v>159</v>
      </c>
      <c r="P356" s="1" t="str">
        <f t="shared" ca="1" si="6"/>
        <v>Yes, my child would bike to school more if there was a safe route on Boston Post Road</v>
      </c>
      <c r="Q356" s="1" t="s">
        <v>389</v>
      </c>
      <c r="R356" s="1"/>
    </row>
    <row r="357" spans="1:18" ht="400" x14ac:dyDescent="0.25">
      <c r="A357" s="3">
        <v>45480.790576423606</v>
      </c>
      <c r="B357" s="1" t="s">
        <v>14</v>
      </c>
      <c r="E357" s="1" t="s">
        <v>53</v>
      </c>
      <c r="F357" s="1" t="s">
        <v>30</v>
      </c>
      <c r="K357" s="1" t="s">
        <v>49</v>
      </c>
      <c r="L357" s="1" t="s">
        <v>65</v>
      </c>
      <c r="M357" s="1" t="s">
        <v>31</v>
      </c>
      <c r="N357" s="1" t="s">
        <v>25</v>
      </c>
      <c r="O357" s="1" t="s">
        <v>159</v>
      </c>
      <c r="P357" s="1" t="str">
        <f t="shared" ca="1" si="6"/>
        <v>Yes, my child would bike to school more if there was a safe route on Boston Post Road</v>
      </c>
      <c r="Q357" s="1" t="s">
        <v>390</v>
      </c>
      <c r="R357" s="1"/>
    </row>
    <row r="358" spans="1:18" ht="137.5" x14ac:dyDescent="0.25">
      <c r="A358" s="3">
        <v>45480.802542476857</v>
      </c>
      <c r="B358" s="1" t="s">
        <v>28</v>
      </c>
      <c r="G358" s="1" t="s">
        <v>29</v>
      </c>
      <c r="H358" s="1" t="s">
        <v>30</v>
      </c>
      <c r="K358" s="1" t="s">
        <v>17</v>
      </c>
      <c r="L358" s="1" t="s">
        <v>50</v>
      </c>
      <c r="M358" s="1" t="s">
        <v>110</v>
      </c>
      <c r="N358" s="1" t="s">
        <v>60</v>
      </c>
      <c r="O358" s="1" t="s">
        <v>391</v>
      </c>
      <c r="P358" s="1" t="str">
        <f t="shared" ca="1" si="6"/>
        <v>Other</v>
      </c>
      <c r="Q358" s="1" t="s">
        <v>392</v>
      </c>
      <c r="R358" s="1"/>
    </row>
    <row r="359" spans="1:18" ht="150" x14ac:dyDescent="0.25">
      <c r="A359" s="3">
        <v>45480.811901666668</v>
      </c>
      <c r="B359" s="1" t="s">
        <v>46</v>
      </c>
      <c r="C359" s="1" t="s">
        <v>47</v>
      </c>
      <c r="D359" s="1" t="s">
        <v>16</v>
      </c>
      <c r="K359" s="1" t="s">
        <v>17</v>
      </c>
      <c r="L359" s="1" t="s">
        <v>50</v>
      </c>
      <c r="M359" s="1" t="s">
        <v>184</v>
      </c>
      <c r="O359" s="1" t="s">
        <v>159</v>
      </c>
      <c r="P359" s="1" t="str">
        <f t="shared" ca="1" si="6"/>
        <v>Yes, my child would bike to school more if there was a safe route on Boston Post Road</v>
      </c>
      <c r="Q359" s="1" t="s">
        <v>393</v>
      </c>
      <c r="R359" s="1"/>
    </row>
    <row r="360" spans="1:18" ht="62.5" x14ac:dyDescent="0.25">
      <c r="A360" s="3">
        <v>45480.812766435185</v>
      </c>
      <c r="B360" s="1" t="s">
        <v>28</v>
      </c>
      <c r="G360" s="1" t="s">
        <v>76</v>
      </c>
      <c r="H360" s="1" t="s">
        <v>23</v>
      </c>
      <c r="K360" s="1" t="s">
        <v>41</v>
      </c>
      <c r="L360" s="1" t="s">
        <v>18</v>
      </c>
      <c r="M360" s="1" t="s">
        <v>265</v>
      </c>
      <c r="N360" s="1" t="s">
        <v>25</v>
      </c>
      <c r="O360" s="1" t="s">
        <v>159</v>
      </c>
      <c r="P360" s="1" t="str">
        <f t="shared" ca="1" si="6"/>
        <v>Yes, my child would bike to school more if there was a safe route on Boston Post Road</v>
      </c>
      <c r="R360" s="1"/>
    </row>
    <row r="361" spans="1:18" ht="75" x14ac:dyDescent="0.25">
      <c r="A361" s="3">
        <v>45480.86504773148</v>
      </c>
      <c r="B361" s="1" t="s">
        <v>46</v>
      </c>
      <c r="C361" s="1" t="s">
        <v>47</v>
      </c>
      <c r="D361" s="1" t="s">
        <v>16</v>
      </c>
      <c r="K361" s="1" t="s">
        <v>17</v>
      </c>
      <c r="L361" s="1" t="s">
        <v>18</v>
      </c>
      <c r="M361" s="1" t="s">
        <v>160</v>
      </c>
      <c r="N361" s="1" t="s">
        <v>148</v>
      </c>
      <c r="O361" s="1" t="s">
        <v>174</v>
      </c>
      <c r="P361" s="1" t="str">
        <f t="shared" ca="1" si="6"/>
        <v>No, my child would be driven/drive to school in a car</v>
      </c>
      <c r="Q361" s="1" t="s">
        <v>394</v>
      </c>
      <c r="R361" s="1"/>
    </row>
    <row r="362" spans="1:18" ht="100" x14ac:dyDescent="0.25">
      <c r="A362" s="3">
        <v>45480.896317719904</v>
      </c>
      <c r="B362" s="1" t="s">
        <v>46</v>
      </c>
      <c r="C362" s="1" t="s">
        <v>83</v>
      </c>
      <c r="D362" s="1" t="s">
        <v>48</v>
      </c>
      <c r="K362" s="1" t="s">
        <v>17</v>
      </c>
      <c r="L362" s="1" t="s">
        <v>65</v>
      </c>
      <c r="M362" s="1" t="s">
        <v>31</v>
      </c>
      <c r="N362" s="1" t="s">
        <v>25</v>
      </c>
      <c r="O362" s="1" t="s">
        <v>196</v>
      </c>
      <c r="P362" s="1" t="str">
        <f t="shared" ca="1" si="6"/>
        <v>NA - My child already bikes to school regularly</v>
      </c>
      <c r="R362" s="1"/>
    </row>
    <row r="363" spans="1:18" ht="62.5" x14ac:dyDescent="0.25">
      <c r="A363" s="3">
        <v>45480.927306192127</v>
      </c>
      <c r="B363" s="1" t="s">
        <v>28</v>
      </c>
      <c r="G363" s="1" t="s">
        <v>29</v>
      </c>
      <c r="H363" s="1" t="s">
        <v>16</v>
      </c>
      <c r="K363" s="1" t="s">
        <v>121</v>
      </c>
      <c r="L363" s="1" t="s">
        <v>50</v>
      </c>
      <c r="N363" s="1" t="s">
        <v>395</v>
      </c>
      <c r="O363" s="1" t="s">
        <v>159</v>
      </c>
      <c r="P363" s="1" t="str">
        <f t="shared" ca="1" si="6"/>
        <v>Yes, my child would bike to school more if there was a safe route on Boston Post Road</v>
      </c>
      <c r="R363" s="1"/>
    </row>
    <row r="364" spans="1:18" ht="87.5" x14ac:dyDescent="0.25">
      <c r="A364" s="3">
        <v>45480.945207523153</v>
      </c>
      <c r="B364" s="1" t="s">
        <v>46</v>
      </c>
      <c r="C364" s="1" t="s">
        <v>83</v>
      </c>
      <c r="D364" s="1" t="s">
        <v>16</v>
      </c>
      <c r="K364" s="1" t="s">
        <v>34</v>
      </c>
      <c r="L364" s="1" t="s">
        <v>50</v>
      </c>
      <c r="M364" s="1" t="s">
        <v>160</v>
      </c>
      <c r="N364" s="1" t="s">
        <v>95</v>
      </c>
      <c r="O364" s="1" t="s">
        <v>174</v>
      </c>
      <c r="P364" s="1" t="str">
        <f t="shared" ca="1" si="6"/>
        <v>No, my child would be driven/drive to school in a car</v>
      </c>
      <c r="R364" s="1"/>
    </row>
    <row r="365" spans="1:18" ht="37.5" x14ac:dyDescent="0.25">
      <c r="A365" s="3">
        <v>45481.395689386569</v>
      </c>
      <c r="B365" s="1" t="s">
        <v>38</v>
      </c>
      <c r="I365" s="1" t="s">
        <v>39</v>
      </c>
      <c r="J365" s="1" t="s">
        <v>68</v>
      </c>
      <c r="K365" s="1" t="s">
        <v>41</v>
      </c>
      <c r="L365" s="1" t="s">
        <v>35</v>
      </c>
      <c r="M365" s="1" t="s">
        <v>160</v>
      </c>
      <c r="N365" s="1" t="s">
        <v>172</v>
      </c>
      <c r="O365" s="1" t="s">
        <v>174</v>
      </c>
      <c r="P365" s="1" t="str">
        <f t="shared" ca="1" si="6"/>
        <v>No, my child would be driven/drive to school in a car</v>
      </c>
      <c r="R365" s="1"/>
    </row>
    <row r="366" spans="1:18" ht="62.5" x14ac:dyDescent="0.25">
      <c r="A366" s="3">
        <v>45481.430813101848</v>
      </c>
      <c r="B366" s="1" t="s">
        <v>14</v>
      </c>
      <c r="E366" s="1" t="s">
        <v>53</v>
      </c>
      <c r="F366" s="1" t="s">
        <v>30</v>
      </c>
      <c r="K366" s="1" t="s">
        <v>17</v>
      </c>
      <c r="L366" s="1" t="s">
        <v>18</v>
      </c>
      <c r="M366" s="1" t="s">
        <v>19</v>
      </c>
      <c r="N366" s="1" t="s">
        <v>60</v>
      </c>
      <c r="O366" s="1" t="s">
        <v>159</v>
      </c>
      <c r="P366" s="1" t="str">
        <f t="shared" ca="1" si="6"/>
        <v>Yes, my child would bike to school more if there was a safe route on Boston Post Road</v>
      </c>
    </row>
    <row r="367" spans="1:18" ht="162.5" x14ac:dyDescent="0.25">
      <c r="A367" s="3">
        <v>45481.468212731481</v>
      </c>
      <c r="B367" s="1" t="s">
        <v>38</v>
      </c>
      <c r="I367" s="1" t="s">
        <v>67</v>
      </c>
      <c r="J367" s="1" t="s">
        <v>30</v>
      </c>
      <c r="K367" s="1" t="s">
        <v>17</v>
      </c>
      <c r="L367" s="1" t="s">
        <v>65</v>
      </c>
      <c r="M367" s="1" t="s">
        <v>396</v>
      </c>
      <c r="N367" s="1" t="s">
        <v>25</v>
      </c>
      <c r="O367" s="1" t="s">
        <v>159</v>
      </c>
      <c r="P367" s="1" t="str">
        <f t="shared" ca="1" si="6"/>
        <v>Yes, my child would bike to school more if there was a safe route on Boston Post Road</v>
      </c>
      <c r="Q367" s="1" t="s">
        <v>397</v>
      </c>
      <c r="R367" s="1"/>
    </row>
    <row r="368" spans="1:18" ht="62.5" x14ac:dyDescent="0.25">
      <c r="A368" s="3">
        <v>45481.557518912035</v>
      </c>
      <c r="B368" s="1" t="s">
        <v>46</v>
      </c>
      <c r="C368" s="1" t="s">
        <v>47</v>
      </c>
      <c r="D368" s="1" t="s">
        <v>16</v>
      </c>
      <c r="K368" s="1" t="s">
        <v>41</v>
      </c>
      <c r="L368" s="1" t="s">
        <v>50</v>
      </c>
      <c r="M368" s="1" t="s">
        <v>398</v>
      </c>
      <c r="N368" s="1" t="s">
        <v>85</v>
      </c>
      <c r="O368" s="1" t="s">
        <v>159</v>
      </c>
      <c r="P368" s="1" t="str">
        <f t="shared" ca="1" si="6"/>
        <v>Yes, my child would bike to school more if there was a safe route on Boston Post Road</v>
      </c>
      <c r="Q368" s="1" t="s">
        <v>399</v>
      </c>
    </row>
    <row r="369" spans="1:18" ht="75" x14ac:dyDescent="0.25">
      <c r="A369" s="3">
        <v>45481.701217511574</v>
      </c>
      <c r="B369" s="1" t="s">
        <v>46</v>
      </c>
      <c r="C369" s="1" t="s">
        <v>47</v>
      </c>
      <c r="D369" s="1" t="s">
        <v>16</v>
      </c>
      <c r="K369" s="1" t="s">
        <v>17</v>
      </c>
      <c r="L369" s="1" t="s">
        <v>65</v>
      </c>
      <c r="M369" s="1" t="s">
        <v>160</v>
      </c>
      <c r="N369" s="1" t="s">
        <v>400</v>
      </c>
      <c r="O369" s="1" t="s">
        <v>174</v>
      </c>
      <c r="P369" s="1" t="str">
        <f t="shared" ca="1" si="6"/>
        <v>No, my child would be driven/drive to school in a car</v>
      </c>
      <c r="R369" s="1"/>
    </row>
    <row r="370" spans="1:18" ht="37.5" x14ac:dyDescent="0.25">
      <c r="A370" s="3">
        <v>45481.791363078708</v>
      </c>
      <c r="B370" s="1" t="s">
        <v>46</v>
      </c>
      <c r="C370" s="1" t="s">
        <v>47</v>
      </c>
      <c r="D370" s="1" t="s">
        <v>16</v>
      </c>
      <c r="K370" s="1" t="s">
        <v>17</v>
      </c>
      <c r="L370" s="1" t="s">
        <v>35</v>
      </c>
      <c r="M370" s="1" t="s">
        <v>160</v>
      </c>
      <c r="N370" s="1" t="s">
        <v>401</v>
      </c>
      <c r="O370" s="1" t="s">
        <v>402</v>
      </c>
      <c r="P370" s="1" t="str">
        <f t="shared" ca="1" si="6"/>
        <v>Other</v>
      </c>
      <c r="R370" s="1"/>
    </row>
    <row r="371" spans="1:18" ht="287.5" x14ac:dyDescent="0.25">
      <c r="A371" s="3">
        <v>45482.43225247685</v>
      </c>
      <c r="B371" s="1" t="s">
        <v>38</v>
      </c>
      <c r="I371" s="1" t="s">
        <v>111</v>
      </c>
      <c r="J371" s="1" t="s">
        <v>30</v>
      </c>
      <c r="K371" s="1" t="s">
        <v>289</v>
      </c>
      <c r="L371" s="1" t="s">
        <v>18</v>
      </c>
      <c r="M371" s="1" t="s">
        <v>403</v>
      </c>
      <c r="N371" s="1" t="s">
        <v>404</v>
      </c>
      <c r="O371" s="1" t="s">
        <v>159</v>
      </c>
      <c r="P371" s="1" t="str">
        <f t="shared" ca="1" si="6"/>
        <v>Yes, my child would bike to school more if there was a safe route on Boston Post Road</v>
      </c>
      <c r="Q371" s="1" t="s">
        <v>405</v>
      </c>
      <c r="R371" s="1"/>
    </row>
    <row r="372" spans="1:18" ht="162.5" x14ac:dyDescent="0.25">
      <c r="A372" s="3">
        <v>45482.588329270831</v>
      </c>
      <c r="B372" s="1" t="s">
        <v>46</v>
      </c>
      <c r="C372" s="1" t="s">
        <v>87</v>
      </c>
      <c r="D372" s="1" t="s">
        <v>48</v>
      </c>
      <c r="K372" s="1" t="s">
        <v>17</v>
      </c>
      <c r="L372" s="1" t="s">
        <v>50</v>
      </c>
      <c r="M372" s="1" t="s">
        <v>184</v>
      </c>
      <c r="N372" s="1" t="s">
        <v>25</v>
      </c>
      <c r="O372" s="1" t="s">
        <v>159</v>
      </c>
      <c r="P372" s="1" t="str">
        <f t="shared" ca="1" si="6"/>
        <v>Yes, my child would bike to school more if there was a safe route on Boston Post Road</v>
      </c>
      <c r="Q372" s="1" t="s">
        <v>406</v>
      </c>
      <c r="R372" s="1"/>
    </row>
    <row r="373" spans="1:18" ht="62.5" x14ac:dyDescent="0.25">
      <c r="A373" s="3">
        <v>45482.937806782407</v>
      </c>
      <c r="B373" s="1" t="s">
        <v>38</v>
      </c>
      <c r="I373" s="1" t="s">
        <v>111</v>
      </c>
      <c r="J373" s="1" t="s">
        <v>68</v>
      </c>
      <c r="K373" s="1" t="s">
        <v>49</v>
      </c>
      <c r="L373" s="1" t="s">
        <v>35</v>
      </c>
      <c r="M373" s="1" t="s">
        <v>69</v>
      </c>
      <c r="N373" s="1" t="s">
        <v>101</v>
      </c>
      <c r="O373" s="1" t="s">
        <v>159</v>
      </c>
      <c r="P373" s="1" t="str">
        <f t="shared" ca="1" si="6"/>
        <v>Yes, my child would bike to school more if there was a safe route on Boston Post Road</v>
      </c>
    </row>
    <row r="374" spans="1:18" ht="62.5" x14ac:dyDescent="0.25">
      <c r="A374" s="3">
        <v>45483.495539212963</v>
      </c>
      <c r="B374" s="1" t="s">
        <v>38</v>
      </c>
      <c r="I374" s="1" t="s">
        <v>67</v>
      </c>
      <c r="J374" s="1" t="s">
        <v>40</v>
      </c>
      <c r="K374" s="1" t="s">
        <v>17</v>
      </c>
      <c r="L374" s="1" t="s">
        <v>65</v>
      </c>
      <c r="M374" s="1" t="s">
        <v>209</v>
      </c>
      <c r="O374" s="1" t="s">
        <v>159</v>
      </c>
      <c r="P374" s="1" t="str">
        <f t="shared" ca="1" si="6"/>
        <v>Yes, my child would bike to school more if there was a safe route on Boston Post Road</v>
      </c>
    </row>
    <row r="375" spans="1:18" ht="175" x14ac:dyDescent="0.25">
      <c r="A375" s="3">
        <v>45483.532022615742</v>
      </c>
      <c r="B375" s="1" t="s">
        <v>28</v>
      </c>
      <c r="G375" s="1" t="s">
        <v>76</v>
      </c>
      <c r="H375" s="1" t="s">
        <v>16</v>
      </c>
      <c r="K375" s="1" t="s">
        <v>17</v>
      </c>
      <c r="L375" s="1" t="s">
        <v>18</v>
      </c>
      <c r="M375" s="1" t="s">
        <v>188</v>
      </c>
      <c r="N375" s="1" t="s">
        <v>60</v>
      </c>
      <c r="O375" s="1" t="s">
        <v>159</v>
      </c>
      <c r="P375" s="1" t="str">
        <f t="shared" ca="1" si="6"/>
        <v>Yes, my child would bike to school more if there was a safe route on Boston Post Road</v>
      </c>
      <c r="Q375" s="1" t="s">
        <v>407</v>
      </c>
      <c r="R375" s="1"/>
    </row>
    <row r="376" spans="1:18" ht="37.5" x14ac:dyDescent="0.25">
      <c r="A376" s="3">
        <v>45483.614167025458</v>
      </c>
      <c r="B376" s="1" t="s">
        <v>14</v>
      </c>
      <c r="E376" s="1" t="s">
        <v>22</v>
      </c>
      <c r="F376" s="1" t="s">
        <v>30</v>
      </c>
      <c r="K376" s="1" t="s">
        <v>41</v>
      </c>
      <c r="L376" s="1" t="s">
        <v>18</v>
      </c>
      <c r="M376" s="1" t="s">
        <v>209</v>
      </c>
      <c r="P376" s="1" t="e">
        <f t="shared" ca="1" si="6"/>
        <v>#N/A</v>
      </c>
      <c r="R376" s="1"/>
    </row>
    <row r="377" spans="1:18" ht="225" x14ac:dyDescent="0.25">
      <c r="A377" s="3">
        <v>45483.848900902776</v>
      </c>
      <c r="B377" s="1" t="s">
        <v>28</v>
      </c>
      <c r="G377" s="1" t="s">
        <v>76</v>
      </c>
      <c r="H377" s="1" t="s">
        <v>30</v>
      </c>
      <c r="K377" s="1" t="s">
        <v>17</v>
      </c>
      <c r="L377" s="1" t="s">
        <v>18</v>
      </c>
      <c r="M377" s="1" t="s">
        <v>69</v>
      </c>
      <c r="N377" s="1" t="s">
        <v>25</v>
      </c>
      <c r="O377" s="1" t="s">
        <v>159</v>
      </c>
      <c r="P377" s="1" t="str">
        <f t="shared" ca="1" si="6"/>
        <v>Yes, my child would bike to school more if there was a safe route on Boston Post Road</v>
      </c>
      <c r="Q377" s="1" t="s">
        <v>408</v>
      </c>
      <c r="R377" s="1"/>
    </row>
    <row r="378" spans="1:18" ht="150" x14ac:dyDescent="0.25">
      <c r="A378" s="3">
        <v>45483.90926458333</v>
      </c>
      <c r="B378" s="1" t="s">
        <v>28</v>
      </c>
      <c r="G378" s="1" t="s">
        <v>76</v>
      </c>
      <c r="H378" s="1" t="s">
        <v>30</v>
      </c>
      <c r="K378" s="1" t="s">
        <v>41</v>
      </c>
      <c r="L378" s="1" t="s">
        <v>50</v>
      </c>
      <c r="M378" s="1" t="s">
        <v>57</v>
      </c>
      <c r="O378" s="1" t="s">
        <v>159</v>
      </c>
      <c r="P378" s="1" t="str">
        <f t="shared" ca="1" si="6"/>
        <v>Yes, my child would bike to school more if there was a safe route on Boston Post Road</v>
      </c>
      <c r="Q378" s="1" t="s">
        <v>409</v>
      </c>
      <c r="R378" s="1"/>
    </row>
    <row r="379" spans="1:18" ht="150" x14ac:dyDescent="0.25">
      <c r="A379" s="3">
        <v>45483.909868090283</v>
      </c>
      <c r="B379" s="1" t="s">
        <v>14</v>
      </c>
      <c r="E379" s="1" t="s">
        <v>22</v>
      </c>
      <c r="F379" s="1" t="s">
        <v>30</v>
      </c>
      <c r="K379" s="1" t="s">
        <v>41</v>
      </c>
      <c r="L379" s="1" t="s">
        <v>50</v>
      </c>
      <c r="M379" s="1" t="s">
        <v>57</v>
      </c>
      <c r="O379" s="1" t="s">
        <v>159</v>
      </c>
      <c r="P379" s="1" t="str">
        <f t="shared" ca="1" si="6"/>
        <v>Yes, my child would bike to school more if there was a safe route on Boston Post Road</v>
      </c>
      <c r="Q379" s="1" t="s">
        <v>409</v>
      </c>
      <c r="R379" s="1"/>
    </row>
    <row r="380" spans="1:18" ht="187.5" x14ac:dyDescent="0.25">
      <c r="A380" s="3">
        <v>45484.378005868057</v>
      </c>
      <c r="B380" s="1" t="s">
        <v>46</v>
      </c>
      <c r="C380" s="1" t="s">
        <v>87</v>
      </c>
      <c r="D380" s="1" t="s">
        <v>16</v>
      </c>
      <c r="K380" s="1" t="s">
        <v>41</v>
      </c>
      <c r="L380" s="1" t="s">
        <v>50</v>
      </c>
      <c r="M380" s="1" t="s">
        <v>184</v>
      </c>
      <c r="N380" s="1" t="s">
        <v>395</v>
      </c>
      <c r="O380" s="1" t="s">
        <v>159</v>
      </c>
      <c r="P380" s="1" t="str">
        <f t="shared" ca="1" si="6"/>
        <v>Yes, my child would bike to school more if there was a safe route on Boston Post Road</v>
      </c>
      <c r="Q380" s="1" t="s">
        <v>410</v>
      </c>
      <c r="R380" s="1"/>
    </row>
    <row r="381" spans="1:18" ht="100" x14ac:dyDescent="0.25">
      <c r="A381" s="3">
        <v>45484.684914861107</v>
      </c>
      <c r="B381" s="1" t="s">
        <v>38</v>
      </c>
      <c r="I381" s="1" t="s">
        <v>111</v>
      </c>
      <c r="J381" s="1" t="s">
        <v>23</v>
      </c>
      <c r="K381" s="1" t="s">
        <v>34</v>
      </c>
      <c r="L381" s="1" t="s">
        <v>18</v>
      </c>
      <c r="M381" s="1" t="s">
        <v>31</v>
      </c>
      <c r="N381" s="1" t="s">
        <v>60</v>
      </c>
      <c r="O381" s="1" t="s">
        <v>159</v>
      </c>
      <c r="P381" s="1" t="str">
        <f t="shared" ca="1" si="6"/>
        <v>Yes, my child would bike to school more if there was a safe route on Boston Post Road</v>
      </c>
      <c r="R381" s="1"/>
    </row>
    <row r="382" spans="1:18" ht="62.5" x14ac:dyDescent="0.25">
      <c r="A382" s="3">
        <v>45488.553977638891</v>
      </c>
      <c r="B382" s="1" t="s">
        <v>28</v>
      </c>
      <c r="G382" s="1" t="s">
        <v>29</v>
      </c>
      <c r="H382" s="1" t="s">
        <v>23</v>
      </c>
      <c r="K382" s="1" t="s">
        <v>41</v>
      </c>
      <c r="L382" s="1" t="s">
        <v>50</v>
      </c>
      <c r="M382" s="1" t="s">
        <v>57</v>
      </c>
      <c r="N382" s="1" t="s">
        <v>85</v>
      </c>
      <c r="O382" s="1" t="s">
        <v>159</v>
      </c>
      <c r="P382" s="1" t="str">
        <f t="shared" ca="1" si="6"/>
        <v>Yes, my child would bike to school more if there was a safe route on Boston Post Road</v>
      </c>
    </row>
    <row r="383" spans="1:18" ht="62.5" x14ac:dyDescent="0.25">
      <c r="A383" s="3">
        <v>45489.828912164347</v>
      </c>
      <c r="B383" s="1" t="s">
        <v>38</v>
      </c>
      <c r="I383" s="1" t="s">
        <v>111</v>
      </c>
      <c r="J383" s="1" t="s">
        <v>68</v>
      </c>
      <c r="K383" s="1" t="s">
        <v>17</v>
      </c>
      <c r="L383" s="1" t="s">
        <v>50</v>
      </c>
      <c r="M383" s="1" t="s">
        <v>160</v>
      </c>
      <c r="N383" s="1" t="s">
        <v>60</v>
      </c>
      <c r="O383" s="1" t="s">
        <v>159</v>
      </c>
      <c r="P383" s="1" t="str">
        <f t="shared" ca="1" si="6"/>
        <v>Yes, my child would bike to school more if there was a safe route on Boston Post Road</v>
      </c>
      <c r="R383" s="1"/>
    </row>
    <row r="384" spans="1:18" ht="75" x14ac:dyDescent="0.25">
      <c r="A384" s="3">
        <v>45489.830667349539</v>
      </c>
      <c r="B384" s="1" t="s">
        <v>28</v>
      </c>
      <c r="G384" s="1" t="s">
        <v>29</v>
      </c>
      <c r="H384" s="1" t="s">
        <v>48</v>
      </c>
      <c r="K384" s="1" t="s">
        <v>17</v>
      </c>
      <c r="L384" s="1" t="s">
        <v>18</v>
      </c>
      <c r="M384" s="1" t="s">
        <v>160</v>
      </c>
      <c r="N384" s="1" t="s">
        <v>85</v>
      </c>
      <c r="O384" s="1" t="s">
        <v>174</v>
      </c>
      <c r="P384" s="1" t="str">
        <f t="shared" ca="1" si="6"/>
        <v>No, my child would be driven/drive to school in a car</v>
      </c>
      <c r="Q384" s="1" t="s">
        <v>411</v>
      </c>
      <c r="R384" s="1"/>
    </row>
    <row r="385" spans="1:18" ht="75" x14ac:dyDescent="0.25">
      <c r="A385" s="3">
        <v>45489.944200208338</v>
      </c>
      <c r="B385" s="1" t="s">
        <v>38</v>
      </c>
      <c r="I385" s="1" t="s">
        <v>111</v>
      </c>
      <c r="J385" s="1" t="s">
        <v>23</v>
      </c>
      <c r="K385" s="1" t="s">
        <v>34</v>
      </c>
      <c r="L385" s="1" t="s">
        <v>18</v>
      </c>
      <c r="M385" s="1" t="s">
        <v>412</v>
      </c>
      <c r="N385" s="1" t="s">
        <v>25</v>
      </c>
      <c r="O385" s="1" t="s">
        <v>159</v>
      </c>
      <c r="P385" s="1" t="str">
        <f t="shared" ca="1" si="6"/>
        <v>Yes, my child would bike to school more if there was a safe route on Boston Post Road</v>
      </c>
      <c r="Q385" s="1" t="s">
        <v>413</v>
      </c>
      <c r="R385" s="1"/>
    </row>
    <row r="386" spans="1:18" ht="37.5" x14ac:dyDescent="0.25">
      <c r="A386" s="3">
        <v>45489.951443495374</v>
      </c>
      <c r="B386" s="1" t="s">
        <v>28</v>
      </c>
      <c r="G386" s="1" t="s">
        <v>29</v>
      </c>
      <c r="H386" s="1" t="s">
        <v>16</v>
      </c>
      <c r="K386" s="1" t="s">
        <v>34</v>
      </c>
      <c r="L386" s="1" t="s">
        <v>18</v>
      </c>
      <c r="M386" s="1" t="s">
        <v>160</v>
      </c>
      <c r="N386" s="1" t="s">
        <v>273</v>
      </c>
      <c r="O386" s="1" t="s">
        <v>163</v>
      </c>
      <c r="P386" s="1" t="str">
        <f t="shared" ref="P386:P391" ca="1" si="7">VLOOKUP(O386,$T$5:$U$36,2,FALSE)</f>
        <v>No, my child would walk to school</v>
      </c>
      <c r="Q386" s="1" t="s">
        <v>414</v>
      </c>
    </row>
    <row r="387" spans="1:18" ht="37.5" x14ac:dyDescent="0.25">
      <c r="A387" s="3">
        <v>45490.344690625003</v>
      </c>
      <c r="B387" s="1" t="s">
        <v>38</v>
      </c>
      <c r="I387" s="1" t="s">
        <v>111</v>
      </c>
      <c r="J387" s="1" t="s">
        <v>168</v>
      </c>
      <c r="K387" s="1" t="s">
        <v>41</v>
      </c>
      <c r="L387" s="1" t="s">
        <v>35</v>
      </c>
      <c r="M387" s="1" t="s">
        <v>160</v>
      </c>
      <c r="N387" s="1" t="s">
        <v>415</v>
      </c>
      <c r="O387" s="1" t="s">
        <v>416</v>
      </c>
      <c r="P387" s="1" t="str">
        <f t="shared" ca="1" si="7"/>
        <v>Other</v>
      </c>
      <c r="R387" s="1"/>
    </row>
    <row r="388" spans="1:18" ht="37.5" x14ac:dyDescent="0.25">
      <c r="A388" s="3">
        <v>45490.349005601849</v>
      </c>
      <c r="B388" s="1" t="s">
        <v>28</v>
      </c>
      <c r="G388" s="1" t="s">
        <v>29</v>
      </c>
      <c r="H388" s="1" t="s">
        <v>16</v>
      </c>
      <c r="K388" s="1" t="s">
        <v>17</v>
      </c>
      <c r="L388" s="1" t="s">
        <v>50</v>
      </c>
      <c r="M388" s="1" t="s">
        <v>160</v>
      </c>
      <c r="N388" s="1" t="s">
        <v>60</v>
      </c>
      <c r="O388" s="1" t="s">
        <v>174</v>
      </c>
      <c r="P388" s="1" t="str">
        <f t="shared" ca="1" si="7"/>
        <v>No, my child would be driven/drive to school in a car</v>
      </c>
      <c r="R388" s="1"/>
    </row>
    <row r="389" spans="1:18" ht="112.5" x14ac:dyDescent="0.25">
      <c r="A389" s="3">
        <v>45490.427961134264</v>
      </c>
      <c r="B389" s="1" t="s">
        <v>28</v>
      </c>
      <c r="G389" s="1" t="s">
        <v>29</v>
      </c>
      <c r="H389" s="1" t="s">
        <v>23</v>
      </c>
      <c r="K389" s="1" t="s">
        <v>17</v>
      </c>
      <c r="L389" s="1" t="s">
        <v>18</v>
      </c>
      <c r="M389" s="1" t="s">
        <v>31</v>
      </c>
      <c r="N389" s="1" t="s">
        <v>25</v>
      </c>
      <c r="O389" s="1" t="s">
        <v>159</v>
      </c>
      <c r="P389" s="1" t="str">
        <f t="shared" ca="1" si="7"/>
        <v>Yes, my child would bike to school more if there was a safe route on Boston Post Road</v>
      </c>
      <c r="Q389" s="1" t="s">
        <v>417</v>
      </c>
      <c r="R389" s="1"/>
    </row>
    <row r="390" spans="1:18" ht="50" x14ac:dyDescent="0.25">
      <c r="A390" s="3">
        <v>45495.520349340281</v>
      </c>
      <c r="B390" s="1" t="s">
        <v>28</v>
      </c>
      <c r="G390" s="1" t="s">
        <v>76</v>
      </c>
      <c r="H390" s="1" t="s">
        <v>23</v>
      </c>
      <c r="K390" s="1" t="s">
        <v>17</v>
      </c>
      <c r="L390" s="1" t="s">
        <v>18</v>
      </c>
      <c r="M390" s="1" t="s">
        <v>19</v>
      </c>
      <c r="O390" s="1" t="s">
        <v>196</v>
      </c>
      <c r="P390" s="1" t="str">
        <f t="shared" ca="1" si="7"/>
        <v>NA - My child already bikes to school regularly</v>
      </c>
      <c r="Q390" s="1" t="s">
        <v>418</v>
      </c>
      <c r="R390" s="1"/>
    </row>
    <row r="391" spans="1:18" ht="87.5" x14ac:dyDescent="0.25">
      <c r="A391" s="3">
        <v>45496.946554421302</v>
      </c>
      <c r="B391" s="1" t="s">
        <v>14</v>
      </c>
      <c r="E391" s="1" t="s">
        <v>15</v>
      </c>
      <c r="F391" s="1" t="s">
        <v>48</v>
      </c>
      <c r="K391" s="1" t="s">
        <v>17</v>
      </c>
      <c r="L391" s="1" t="s">
        <v>35</v>
      </c>
      <c r="M391" s="1" t="s">
        <v>151</v>
      </c>
      <c r="N391" s="1" t="s">
        <v>25</v>
      </c>
      <c r="O391" s="1" t="s">
        <v>163</v>
      </c>
      <c r="P391" s="1" t="str">
        <f t="shared" ca="1" si="7"/>
        <v>No, my child would walk to school</v>
      </c>
      <c r="Q391" s="1" t="s">
        <v>419</v>
      </c>
      <c r="R391"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3DF0ABC60A38645889B20375BBF1C86" ma:contentTypeVersion="13" ma:contentTypeDescription="Create a new document." ma:contentTypeScope="" ma:versionID="9b4368b3e3d29b76b2582c4a0f958c52">
  <xsd:schema xmlns:xsd="http://www.w3.org/2001/XMLSchema" xmlns:xs="http://www.w3.org/2001/XMLSchema" xmlns:p="http://schemas.microsoft.com/office/2006/metadata/properties" xmlns:ns2="e6c3b170-fa77-4f2b-8037-b7e51f3e365e" xmlns:ns3="db618c77-5a84-4e2c-bc18-47d2477076dd" targetNamespace="http://schemas.microsoft.com/office/2006/metadata/properties" ma:root="true" ma:fieldsID="d2df0cf462e1797a12f6193f338274b3" ns2:_="" ns3:_="">
    <xsd:import namespace="e6c3b170-fa77-4f2b-8037-b7e51f3e365e"/>
    <xsd:import namespace="db618c77-5a84-4e2c-bc18-47d2477076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c3b170-fa77-4f2b-8037-b7e51f3e36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ae13d7f-ecf8-4f55-952b-8942762ab4ad"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618c77-5a84-4e2c-bc18-47d2477076d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83d11c08-da28-4f64-bb98-0763eea0b716}" ma:internalName="TaxCatchAll" ma:showField="CatchAllData" ma:web="db618c77-5a84-4e2c-bc18-47d2477076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b618c77-5a84-4e2c-bc18-47d2477076dd" xsi:nil="true"/>
    <lcf76f155ced4ddcb4097134ff3c332f xmlns="e6c3b170-fa77-4f2b-8037-b7e51f3e365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99ADE48-4371-4D88-A7D8-48A6D785DADE}">
  <ds:schemaRefs>
    <ds:schemaRef ds:uri="http://schemas.microsoft.com/sharepoint/v3/contenttype/forms"/>
  </ds:schemaRefs>
</ds:datastoreItem>
</file>

<file path=customXml/itemProps2.xml><?xml version="1.0" encoding="utf-8"?>
<ds:datastoreItem xmlns:ds="http://schemas.openxmlformats.org/officeDocument/2006/customXml" ds:itemID="{6B2E81EF-6663-45CF-BE41-B0A584D92A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c3b170-fa77-4f2b-8037-b7e51f3e365e"/>
    <ds:schemaRef ds:uri="db618c77-5a84-4e2c-bc18-47d2477076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2F1911-A701-4935-BEEB-A6965CE115F2}">
  <ds:schemaRefs>
    <ds:schemaRef ds:uri="db618c77-5a84-4e2c-bc18-47d2477076dd"/>
    <ds:schemaRef ds:uri="http://purl.org/dc/terms/"/>
    <ds:schemaRef ds:uri="http://purl.org/dc/dcmitype/"/>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schemas.microsoft.com/office/infopath/2007/PartnerControls"/>
    <ds:schemaRef ds:uri="e6c3b170-fa77-4f2b-8037-b7e51f3e365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Reilly, Diana</dc:creator>
  <cp:lastModifiedBy>Reilly, Diana</cp:lastModifiedBy>
  <dcterms:created xsi:type="dcterms:W3CDTF">2024-07-26T11:05:16Z</dcterms:created>
  <dcterms:modified xsi:type="dcterms:W3CDTF">2025-05-08T19:31:51Z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0x01010093DF0ABC60A38645889B20375BBF1C86</vt:lpwstr>
  </property>
  <property fmtid="{D5CDD505-2E9C-101B-9397-08002B2CF9AE}" pid="3" name="MediaServiceImageTags">
    <vt:lpwstr/>
  </property>
</Properties>
</file>