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Hammel\FY2021 Budget\Board items\"/>
    </mc:Choice>
  </mc:AlternateContent>
  <xr:revisionPtr revIDLastSave="0" documentId="13_ncr:1_{C5FACCFB-E765-416F-9325-F342F77A640E}" xr6:coauthVersionLast="44" xr6:coauthVersionMax="44" xr10:uidLastSave="{00000000-0000-0000-0000-000000000000}"/>
  <bookViews>
    <workbookView xWindow="-110" yWindow="-110" windowWidth="346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8" i="1" l="1"/>
  <c r="H28" i="1"/>
  <c r="I28" i="1"/>
  <c r="J28" i="1"/>
  <c r="K28" i="1"/>
  <c r="L28" i="1"/>
  <c r="M28" i="1"/>
  <c r="N28" i="1"/>
  <c r="O28" i="1"/>
  <c r="P28" i="1"/>
  <c r="Q28" i="1"/>
  <c r="R28" i="1"/>
  <c r="F29" i="1"/>
  <c r="E28" i="1"/>
  <c r="D28" i="1"/>
  <c r="C28" i="1"/>
  <c r="B28" i="1"/>
  <c r="F28" i="1"/>
  <c r="B8" i="1" l="1"/>
  <c r="B24" i="1" s="1"/>
  <c r="C8" i="1" l="1"/>
  <c r="C24" i="1" s="1"/>
  <c r="D8" i="1"/>
  <c r="D26" i="1" l="1"/>
  <c r="Q24" i="1"/>
  <c r="P24" i="1"/>
  <c r="O24" i="1"/>
  <c r="M24" i="1"/>
  <c r="I24" i="1"/>
  <c r="H24" i="1"/>
  <c r="G24" i="1"/>
  <c r="F24" i="1"/>
  <c r="E24" i="1"/>
  <c r="D24" i="1"/>
  <c r="S10" i="1"/>
  <c r="S24" i="1" s="1"/>
  <c r="R10" i="1"/>
  <c r="R24" i="1" s="1"/>
  <c r="N10" i="1"/>
  <c r="N24" i="1" s="1"/>
  <c r="L10" i="1"/>
  <c r="L24" i="1" s="1"/>
  <c r="K10" i="1"/>
  <c r="K24" i="1" s="1"/>
  <c r="J10" i="1"/>
  <c r="J24" i="1" s="1"/>
</calcChain>
</file>

<file path=xl/sharedStrings.xml><?xml version="1.0" encoding="utf-8"?>
<sst xmlns="http://schemas.openxmlformats.org/spreadsheetml/2006/main" count="34" uniqueCount="33">
  <si>
    <t xml:space="preserve"> </t>
  </si>
  <si>
    <t>FY 18</t>
  </si>
  <si>
    <t>FY 17</t>
  </si>
  <si>
    <t xml:space="preserve">FY 16 </t>
  </si>
  <si>
    <t>FY 15</t>
  </si>
  <si>
    <t>FY 14</t>
  </si>
  <si>
    <t>FY 13</t>
  </si>
  <si>
    <t>FY 12</t>
  </si>
  <si>
    <t>FY 11</t>
  </si>
  <si>
    <t>FY 10</t>
  </si>
  <si>
    <t>FY 09</t>
  </si>
  <si>
    <t>FY 08</t>
  </si>
  <si>
    <t>FY 07</t>
  </si>
  <si>
    <t>FY 06</t>
  </si>
  <si>
    <t>FY 05</t>
  </si>
  <si>
    <t>FY 04</t>
  </si>
  <si>
    <t>FY 03</t>
  </si>
  <si>
    <t>FTE</t>
  </si>
  <si>
    <t>Direct Instructional Cost</t>
  </si>
  <si>
    <t>Indirect Cost</t>
  </si>
  <si>
    <t>Less: Local 5 Mill Share</t>
  </si>
  <si>
    <t>ARRA Funds</t>
  </si>
  <si>
    <t>Transportation</t>
  </si>
  <si>
    <t>Principal Supplement</t>
  </si>
  <si>
    <t>Nursing</t>
  </si>
  <si>
    <t>Austerity Reduction</t>
  </si>
  <si>
    <t>Total Austerity Since 2003</t>
  </si>
  <si>
    <t>Based on original allotment sheets</t>
  </si>
  <si>
    <t>FY 19</t>
  </si>
  <si>
    <t>Forsyth County Schools Comparison of QBE Formula Earnings 2003-2020</t>
  </si>
  <si>
    <t>FY 20</t>
  </si>
  <si>
    <t>Increase in LFS Year over Year</t>
  </si>
  <si>
    <t>Total last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</si>
</sst>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0" xfId="0" applyBorder="1" applyAlignment="1">
      <alignment horizontal="center"/>
    </xf>
    <xf numFmtId="0" fontId="4" fillId="0" borderId="0" xfId="0" applyFont="1"/>
    <xf numFmtId="164" fontId="0" fillId="0" borderId="0" xfId="1" applyNumberFormat="1" applyFont="1"/>
    <xf numFmtId="164" fontId="0" fillId="0" borderId="0" xfId="1" applyNumberFormat="1" applyFont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37" fontId="0" fillId="0" borderId="0" xfId="1" applyNumberFormat="1" applyFont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164" fontId="0" fillId="0" borderId="1" xfId="0" applyNumberFormat="1" applyBorder="1"/>
    <xf numFmtId="164" fontId="0" fillId="2" borderId="0" xfId="0" applyNumberFormat="1" applyFill="1"/>
    <xf numFmtId="0" fontId="6" fillId="2" borderId="0" xfId="0" applyFont="1" applyFill="1"/>
    <xf numFmtId="0" fontId="0" fillId="2" borderId="0" xfId="0" applyFill="1"/>
    <xf numFmtId="0" fontId="5" fillId="0" borderId="0" xfId="0" applyFont="1"/>
    <xf numFmtId="164" fontId="0" fillId="0" borderId="2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1"/>
  <sheetViews>
    <sheetView tabSelected="1" topLeftCell="A4" zoomScaleNormal="100" workbookViewId="0">
      <selection activeCell="B28" sqref="B28:R28"/>
    </sheetView>
  </sheetViews>
  <sheetFormatPr defaultColWidth="14" defaultRowHeight="14.5" x14ac:dyDescent="0.35"/>
  <cols>
    <col min="1" max="1" width="27" customWidth="1"/>
    <col min="2" max="2" width="14.453125" customWidth="1"/>
    <col min="3" max="3" width="12" bestFit="1" customWidth="1"/>
    <col min="9" max="19" width="14" customWidth="1"/>
  </cols>
  <sheetData>
    <row r="2" spans="1:19" ht="18.5" x14ac:dyDescent="0.45">
      <c r="A2" s="1" t="s">
        <v>29</v>
      </c>
      <c r="B2" s="1"/>
      <c r="C2" s="1"/>
      <c r="D2" s="2"/>
      <c r="E2" s="3"/>
      <c r="F2" s="3"/>
      <c r="G2" s="4"/>
      <c r="I2" s="5"/>
      <c r="J2" s="5"/>
      <c r="L2" s="5" t="s">
        <v>0</v>
      </c>
    </row>
    <row r="3" spans="1:19" x14ac:dyDescent="0.35">
      <c r="E3" s="4"/>
      <c r="F3" s="4"/>
      <c r="G3" s="4"/>
    </row>
    <row r="4" spans="1:19" ht="15" thickBot="1" x14ac:dyDescent="0.4">
      <c r="B4" s="6" t="s">
        <v>30</v>
      </c>
      <c r="C4" s="6" t="s">
        <v>28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7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</row>
    <row r="5" spans="1:19" x14ac:dyDescent="0.35">
      <c r="B5" s="8"/>
      <c r="C5" s="8"/>
      <c r="D5" s="8"/>
      <c r="E5" s="8"/>
      <c r="F5" s="8"/>
      <c r="G5" s="9"/>
      <c r="H5" s="9"/>
      <c r="I5" s="9"/>
      <c r="J5" s="9"/>
      <c r="K5" s="9"/>
    </row>
    <row r="6" spans="1:19" ht="15.5" x14ac:dyDescent="0.35">
      <c r="A6" s="10" t="s">
        <v>17</v>
      </c>
      <c r="B6" s="11">
        <v>49404</v>
      </c>
      <c r="C6" s="11">
        <v>47900</v>
      </c>
      <c r="D6" s="11">
        <v>46295</v>
      </c>
      <c r="E6" s="11">
        <v>44502</v>
      </c>
      <c r="F6" s="11">
        <v>42661</v>
      </c>
      <c r="G6" s="12">
        <v>40946</v>
      </c>
      <c r="H6" s="12">
        <v>39089</v>
      </c>
      <c r="I6" s="12">
        <v>37478</v>
      </c>
      <c r="J6" s="12">
        <v>36172</v>
      </c>
      <c r="K6" s="12">
        <v>34441</v>
      </c>
      <c r="L6" s="13">
        <v>32606</v>
      </c>
      <c r="M6" s="13">
        <v>30944</v>
      </c>
      <c r="N6" s="13">
        <v>28420</v>
      </c>
      <c r="O6" s="13">
        <v>25747</v>
      </c>
      <c r="P6" s="13">
        <v>23809</v>
      </c>
      <c r="Q6" s="13">
        <v>22245</v>
      </c>
      <c r="R6" s="13">
        <v>20523</v>
      </c>
      <c r="S6" s="13">
        <v>19034</v>
      </c>
    </row>
    <row r="7" spans="1:19" ht="15.5" x14ac:dyDescent="0.35">
      <c r="A7" s="10"/>
      <c r="B7" s="8"/>
      <c r="C7" s="8"/>
      <c r="D7" s="8"/>
      <c r="E7" s="8"/>
      <c r="F7" s="8"/>
      <c r="G7" s="14"/>
      <c r="H7" s="14"/>
      <c r="I7" s="14"/>
      <c r="J7" s="14"/>
      <c r="K7" s="14"/>
    </row>
    <row r="8" spans="1:19" ht="15.5" x14ac:dyDescent="0.35">
      <c r="A8" s="10" t="s">
        <v>18</v>
      </c>
      <c r="B8" s="11">
        <f>302027920-34443641-12844</f>
        <v>267571435</v>
      </c>
      <c r="C8" s="11">
        <f>276043012-30243155-11359</f>
        <v>245788498</v>
      </c>
      <c r="D8" s="11">
        <f>256676185-29461845-11359</f>
        <v>227202981</v>
      </c>
      <c r="E8" s="11">
        <v>210067679</v>
      </c>
      <c r="F8" s="11">
        <v>200750595</v>
      </c>
      <c r="G8" s="11">
        <v>183207313</v>
      </c>
      <c r="H8" s="11">
        <v>173668077</v>
      </c>
      <c r="I8" s="11">
        <v>165729572</v>
      </c>
      <c r="J8" s="11">
        <v>137831111</v>
      </c>
      <c r="K8" s="11">
        <v>154139727</v>
      </c>
      <c r="L8" s="11">
        <v>140298561</v>
      </c>
      <c r="M8" s="11">
        <v>127262933</v>
      </c>
      <c r="N8" s="11">
        <v>117743020</v>
      </c>
      <c r="O8" s="11">
        <v>101278219</v>
      </c>
      <c r="P8" s="11">
        <v>87788635</v>
      </c>
      <c r="Q8" s="11">
        <v>77987128</v>
      </c>
      <c r="R8" s="11">
        <v>70859980</v>
      </c>
      <c r="S8" s="11">
        <v>64349033</v>
      </c>
    </row>
    <row r="9" spans="1:19" ht="15.5" x14ac:dyDescent="0.35">
      <c r="A9" s="10"/>
      <c r="B9" s="8"/>
      <c r="C9" s="8"/>
      <c r="D9" s="8"/>
      <c r="E9" s="8"/>
      <c r="F9" s="8"/>
      <c r="G9" s="11"/>
      <c r="H9" s="11"/>
      <c r="I9" s="11"/>
      <c r="J9" s="11"/>
      <c r="K9" s="11"/>
      <c r="N9" s="11"/>
      <c r="O9" s="11"/>
      <c r="P9" s="11"/>
      <c r="Q9" s="11"/>
      <c r="R9" s="11"/>
    </row>
    <row r="10" spans="1:19" ht="15.5" x14ac:dyDescent="0.35">
      <c r="A10" s="10" t="s">
        <v>19</v>
      </c>
      <c r="B10" s="11">
        <v>34443641</v>
      </c>
      <c r="C10" s="11">
        <v>30243155</v>
      </c>
      <c r="D10" s="11">
        <v>29461845</v>
      </c>
      <c r="E10" s="11">
        <v>27168829</v>
      </c>
      <c r="F10" s="11">
        <v>26116018</v>
      </c>
      <c r="G10" s="11">
        <v>32519283</v>
      </c>
      <c r="H10" s="11">
        <v>31209981</v>
      </c>
      <c r="I10" s="11">
        <v>30508067</v>
      </c>
      <c r="J10" s="11">
        <f>165159251-137831111</f>
        <v>27328140</v>
      </c>
      <c r="K10" s="11">
        <f>182438997-K8</f>
        <v>28299270</v>
      </c>
      <c r="L10" s="11">
        <f>166343751-L8</f>
        <v>26045190</v>
      </c>
      <c r="M10" s="11">
        <v>24256758</v>
      </c>
      <c r="N10" s="11">
        <f>140068679-N8</f>
        <v>22325659</v>
      </c>
      <c r="O10" s="11">
        <v>19770724</v>
      </c>
      <c r="P10" s="11">
        <v>17695915</v>
      </c>
      <c r="Q10" s="11">
        <v>16187551</v>
      </c>
      <c r="R10" s="11">
        <f>85845261-R8</f>
        <v>14985281</v>
      </c>
      <c r="S10" s="11">
        <f>78279358-S8</f>
        <v>13930325</v>
      </c>
    </row>
    <row r="11" spans="1:19" ht="15.5" x14ac:dyDescent="0.35">
      <c r="A11" s="10"/>
      <c r="B11" s="8"/>
      <c r="C11" s="8"/>
      <c r="D11" s="8"/>
      <c r="E11" s="8"/>
      <c r="F11" s="8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5" x14ac:dyDescent="0.35">
      <c r="A12" s="10" t="s">
        <v>20</v>
      </c>
      <c r="B12" s="11">
        <v>-62459701</v>
      </c>
      <c r="C12" s="11">
        <v>-58263089</v>
      </c>
      <c r="D12" s="11">
        <v>-54919884</v>
      </c>
      <c r="E12" s="11">
        <v>-49137851</v>
      </c>
      <c r="F12" s="11">
        <v>-45678885</v>
      </c>
      <c r="G12" s="11">
        <v>-43761208</v>
      </c>
      <c r="H12" s="11">
        <v>-44799153</v>
      </c>
      <c r="I12" s="11">
        <v>-45226961</v>
      </c>
      <c r="J12" s="11">
        <v>-45374647</v>
      </c>
      <c r="K12" s="11">
        <v>-44388301</v>
      </c>
      <c r="L12" s="11">
        <v>-43458222</v>
      </c>
      <c r="M12" s="11">
        <v>-42349127</v>
      </c>
      <c r="N12" s="11">
        <v>-36761096</v>
      </c>
      <c r="O12" s="11">
        <v>-32025475</v>
      </c>
      <c r="P12" s="11">
        <v>-29053013</v>
      </c>
      <c r="Q12" s="11">
        <v>-27249358</v>
      </c>
      <c r="R12" s="11">
        <v>-24815179</v>
      </c>
      <c r="S12" s="11">
        <v>-21118461</v>
      </c>
    </row>
    <row r="13" spans="1:19" ht="15.5" x14ac:dyDescent="0.35">
      <c r="A13" s="10"/>
      <c r="B13" s="8"/>
      <c r="C13" s="8"/>
      <c r="D13" s="8"/>
      <c r="E13" s="8"/>
      <c r="F13" s="8"/>
      <c r="G13" s="11"/>
      <c r="H13" s="11"/>
      <c r="I13" s="11"/>
      <c r="J13" s="11"/>
      <c r="K13" s="11"/>
      <c r="L13" s="11"/>
      <c r="N13" s="11"/>
      <c r="O13" s="11"/>
      <c r="P13" s="11"/>
      <c r="Q13" s="11"/>
      <c r="R13" s="11"/>
    </row>
    <row r="14" spans="1:19" ht="15.5" hidden="1" x14ac:dyDescent="0.35">
      <c r="A14" s="10" t="s">
        <v>21</v>
      </c>
      <c r="B14" s="8"/>
      <c r="C14" s="8"/>
      <c r="D14" s="8"/>
      <c r="E14" s="8"/>
      <c r="F14" s="8"/>
      <c r="G14" s="11"/>
      <c r="H14" s="11"/>
      <c r="I14" s="11"/>
      <c r="J14" s="11"/>
      <c r="K14" s="11">
        <v>2415138</v>
      </c>
      <c r="L14" s="11">
        <v>7360180</v>
      </c>
      <c r="M14" s="11">
        <v>2639393</v>
      </c>
      <c r="N14" s="11"/>
      <c r="O14" s="11"/>
      <c r="P14" s="11"/>
      <c r="Q14" s="11"/>
      <c r="R14" s="11"/>
    </row>
    <row r="15" spans="1:19" ht="15.5" hidden="1" x14ac:dyDescent="0.35">
      <c r="A15" s="10"/>
      <c r="B15" s="8"/>
      <c r="C15" s="8"/>
      <c r="D15" s="8"/>
      <c r="E15" s="8"/>
      <c r="F15" s="8"/>
      <c r="G15" s="11"/>
      <c r="H15" s="11"/>
      <c r="I15" s="11"/>
      <c r="J15" s="11"/>
      <c r="K15" s="11"/>
      <c r="N15" s="11"/>
      <c r="O15" s="11"/>
      <c r="P15" s="11"/>
      <c r="Q15" s="11"/>
      <c r="R15" s="11"/>
    </row>
    <row r="16" spans="1:19" ht="15.5" x14ac:dyDescent="0.35">
      <c r="A16" s="10" t="s">
        <v>22</v>
      </c>
      <c r="B16" s="11">
        <v>1718373</v>
      </c>
      <c r="C16" s="11">
        <v>1473715</v>
      </c>
      <c r="D16" s="11">
        <v>1436611</v>
      </c>
      <c r="E16" s="11">
        <v>1436036</v>
      </c>
      <c r="F16" s="11">
        <v>1390588</v>
      </c>
      <c r="G16" s="11">
        <v>1388070</v>
      </c>
      <c r="H16" s="11">
        <v>1403615</v>
      </c>
      <c r="I16" s="11">
        <v>1383516</v>
      </c>
      <c r="J16" s="11">
        <v>1388587</v>
      </c>
      <c r="K16" s="11">
        <v>1463021</v>
      </c>
      <c r="L16" s="11">
        <v>1747035</v>
      </c>
      <c r="M16" s="11">
        <v>1855411</v>
      </c>
      <c r="N16" s="11">
        <v>1881702</v>
      </c>
      <c r="O16" s="11">
        <v>1849946</v>
      </c>
      <c r="P16" s="11">
        <v>1733500</v>
      </c>
      <c r="Q16" s="11">
        <v>1657632</v>
      </c>
      <c r="R16" s="11">
        <v>1744228</v>
      </c>
      <c r="S16" s="11">
        <v>1697986</v>
      </c>
    </row>
    <row r="17" spans="1:19" ht="15.5" x14ac:dyDescent="0.3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9" ht="15.5" x14ac:dyDescent="0.35">
      <c r="A18" s="10" t="s">
        <v>23</v>
      </c>
      <c r="B18" s="11">
        <v>12844</v>
      </c>
      <c r="C18" s="11">
        <v>11359</v>
      </c>
      <c r="D18" s="11">
        <v>11353</v>
      </c>
      <c r="E18" s="11">
        <v>10535</v>
      </c>
      <c r="F18" s="16">
        <v>10535</v>
      </c>
      <c r="G18" s="16">
        <v>0</v>
      </c>
      <c r="H18" s="16">
        <v>0</v>
      </c>
      <c r="I18" s="11"/>
      <c r="J18" s="11"/>
      <c r="K18" s="11"/>
      <c r="L18" s="11"/>
      <c r="M18" s="11"/>
      <c r="N18" s="11"/>
      <c r="O18" s="11">
        <v>88284</v>
      </c>
      <c r="P18" s="11">
        <v>83511</v>
      </c>
      <c r="Q18" s="11">
        <v>78970</v>
      </c>
      <c r="R18" s="11">
        <v>79819</v>
      </c>
      <c r="S18" s="11">
        <v>74497</v>
      </c>
    </row>
    <row r="19" spans="1:19" ht="15.5" x14ac:dyDescent="0.35">
      <c r="A19" s="10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N19" s="11"/>
      <c r="O19" s="11"/>
      <c r="P19" s="11"/>
      <c r="Q19" s="11"/>
      <c r="R19" s="11"/>
      <c r="S19" s="11">
        <v>73226</v>
      </c>
    </row>
    <row r="20" spans="1:19" ht="15.5" x14ac:dyDescent="0.35">
      <c r="A20" s="10" t="s">
        <v>24</v>
      </c>
      <c r="B20" s="11">
        <v>1051020</v>
      </c>
      <c r="C20" s="11">
        <v>999596</v>
      </c>
      <c r="D20" s="11">
        <v>937597</v>
      </c>
      <c r="E20" s="11">
        <v>863793</v>
      </c>
      <c r="F20" s="11">
        <v>806143</v>
      </c>
      <c r="G20" s="11">
        <v>767792</v>
      </c>
      <c r="H20" s="11">
        <v>754523</v>
      </c>
      <c r="I20" s="11">
        <v>633279</v>
      </c>
      <c r="J20" s="11">
        <v>506647</v>
      </c>
      <c r="K20" s="11">
        <v>500442</v>
      </c>
      <c r="L20" s="11">
        <v>504753</v>
      </c>
      <c r="M20" s="11">
        <v>532215</v>
      </c>
      <c r="N20" s="11">
        <v>486147</v>
      </c>
      <c r="O20" s="11">
        <v>453309</v>
      </c>
      <c r="P20" s="11">
        <v>430711</v>
      </c>
      <c r="Q20" s="11">
        <v>411535</v>
      </c>
      <c r="R20" s="11">
        <v>387876</v>
      </c>
      <c r="S20" s="11">
        <v>367317</v>
      </c>
    </row>
    <row r="21" spans="1:19" ht="15.5" x14ac:dyDescent="0.35">
      <c r="A21" s="10"/>
      <c r="B21" s="8"/>
      <c r="C21" s="8"/>
      <c r="D21" s="8"/>
      <c r="E21" s="8"/>
      <c r="F21" s="8"/>
      <c r="G21" s="11"/>
      <c r="H21" s="11"/>
      <c r="I21" s="11"/>
      <c r="J21" s="11"/>
      <c r="K21" s="11"/>
      <c r="N21" s="11"/>
      <c r="O21" s="11"/>
      <c r="P21" s="11"/>
      <c r="Q21" s="11"/>
      <c r="R21" s="11"/>
    </row>
    <row r="22" spans="1:19" ht="16" thickBot="1" x14ac:dyDescent="0.4">
      <c r="A22" s="10" t="s">
        <v>25</v>
      </c>
      <c r="B22" s="17">
        <v>0</v>
      </c>
      <c r="C22" s="17">
        <v>0</v>
      </c>
      <c r="D22" s="17">
        <v>-4009814</v>
      </c>
      <c r="E22" s="17">
        <v>-3926145</v>
      </c>
      <c r="F22" s="17">
        <v>-10680935</v>
      </c>
      <c r="G22" s="17">
        <v>-16743805</v>
      </c>
      <c r="H22" s="17">
        <v>-22652663</v>
      </c>
      <c r="I22" s="17">
        <v>-21955372</v>
      </c>
      <c r="J22" s="17">
        <v>-21383602</v>
      </c>
      <c r="K22" s="17">
        <v>-20099650</v>
      </c>
      <c r="L22" s="18">
        <v>-16830811</v>
      </c>
      <c r="M22" s="18">
        <v>-8557875</v>
      </c>
      <c r="N22" s="17">
        <v>-2459563</v>
      </c>
      <c r="O22" s="17">
        <v>-2707177</v>
      </c>
      <c r="P22" s="17">
        <v>-4325245</v>
      </c>
      <c r="Q22" s="17">
        <v>-4325284</v>
      </c>
      <c r="R22" s="17">
        <v>-3664551</v>
      </c>
      <c r="S22" s="17">
        <v>-1694704</v>
      </c>
    </row>
    <row r="23" spans="1:19" x14ac:dyDescent="0.35">
      <c r="B23" s="8"/>
      <c r="C23" s="8"/>
      <c r="D23" s="8"/>
      <c r="E23" s="8"/>
      <c r="F23" s="8"/>
      <c r="N23" s="11"/>
      <c r="O23" s="11"/>
      <c r="P23" s="11"/>
      <c r="Q23" s="11"/>
      <c r="R23" s="11"/>
    </row>
    <row r="24" spans="1:19" ht="15" thickBot="1" x14ac:dyDescent="0.4">
      <c r="B24" s="19">
        <f t="shared" ref="B24:G24" si="0">SUM(B8:B22)</f>
        <v>242337612</v>
      </c>
      <c r="C24" s="19">
        <f t="shared" si="0"/>
        <v>220253234</v>
      </c>
      <c r="D24" s="19">
        <f t="shared" si="0"/>
        <v>200120689</v>
      </c>
      <c r="E24" s="19">
        <f t="shared" si="0"/>
        <v>186482876</v>
      </c>
      <c r="F24" s="19">
        <f t="shared" si="0"/>
        <v>172714059</v>
      </c>
      <c r="G24" s="19">
        <f t="shared" si="0"/>
        <v>157377445</v>
      </c>
      <c r="H24" s="19">
        <f t="shared" ref="H24:S24" si="1">SUM(H8:H22)</f>
        <v>139584380</v>
      </c>
      <c r="I24" s="19">
        <f t="shared" si="1"/>
        <v>131072101</v>
      </c>
      <c r="J24" s="19">
        <f t="shared" si="1"/>
        <v>100296236</v>
      </c>
      <c r="K24" s="19">
        <f t="shared" si="1"/>
        <v>122329647</v>
      </c>
      <c r="L24" s="19">
        <f t="shared" si="1"/>
        <v>115666686</v>
      </c>
      <c r="M24" s="19">
        <f t="shared" si="1"/>
        <v>105639708</v>
      </c>
      <c r="N24" s="19">
        <f t="shared" si="1"/>
        <v>103215869</v>
      </c>
      <c r="O24" s="19">
        <f t="shared" si="1"/>
        <v>88707830</v>
      </c>
      <c r="P24" s="19">
        <f t="shared" si="1"/>
        <v>74354014</v>
      </c>
      <c r="Q24" s="19">
        <f t="shared" si="1"/>
        <v>64748174</v>
      </c>
      <c r="R24" s="19">
        <f t="shared" si="1"/>
        <v>59577454</v>
      </c>
      <c r="S24" s="19">
        <f t="shared" si="1"/>
        <v>57679219</v>
      </c>
    </row>
    <row r="26" spans="1:19" x14ac:dyDescent="0.35">
      <c r="C26" s="15"/>
      <c r="D26" s="20">
        <f>SUM(D22:S22)</f>
        <v>-166017196</v>
      </c>
      <c r="E26" s="21" t="s">
        <v>26</v>
      </c>
      <c r="F26" s="22"/>
    </row>
    <row r="27" spans="1:19" x14ac:dyDescent="0.35">
      <c r="B27" s="15"/>
      <c r="M27" s="15"/>
    </row>
    <row r="28" spans="1:19" x14ac:dyDescent="0.35">
      <c r="A28" t="s">
        <v>31</v>
      </c>
      <c r="B28" s="15">
        <f t="shared" ref="B28:E28" si="2">+B12-C12</f>
        <v>-4196612</v>
      </c>
      <c r="C28" s="15">
        <f t="shared" si="2"/>
        <v>-3343205</v>
      </c>
      <c r="D28" s="15">
        <f t="shared" si="2"/>
        <v>-5782033</v>
      </c>
      <c r="E28" s="15">
        <f t="shared" si="2"/>
        <v>-3458966</v>
      </c>
      <c r="F28" s="15">
        <f>+F12-G12</f>
        <v>-1917677</v>
      </c>
      <c r="G28" s="15">
        <f t="shared" ref="G28:R28" si="3">+G12-H12</f>
        <v>1037945</v>
      </c>
      <c r="H28" s="15">
        <f t="shared" si="3"/>
        <v>427808</v>
      </c>
      <c r="I28" s="15">
        <f t="shared" si="3"/>
        <v>147686</v>
      </c>
      <c r="J28" s="15">
        <f t="shared" si="3"/>
        <v>-986346</v>
      </c>
      <c r="K28" s="15">
        <f t="shared" si="3"/>
        <v>-930079</v>
      </c>
      <c r="L28" s="15">
        <f t="shared" si="3"/>
        <v>-1109095</v>
      </c>
      <c r="M28" s="15">
        <f t="shared" si="3"/>
        <v>-5588031</v>
      </c>
      <c r="N28" s="15">
        <f t="shared" si="3"/>
        <v>-4735621</v>
      </c>
      <c r="O28" s="15">
        <f t="shared" si="3"/>
        <v>-2972462</v>
      </c>
      <c r="P28" s="15">
        <f t="shared" si="3"/>
        <v>-1803655</v>
      </c>
      <c r="Q28" s="15">
        <f t="shared" si="3"/>
        <v>-2434179</v>
      </c>
      <c r="R28" s="15">
        <f t="shared" si="3"/>
        <v>-3696718</v>
      </c>
    </row>
    <row r="29" spans="1:19" ht="15" thickBot="1" x14ac:dyDescent="0.4">
      <c r="A29" t="s">
        <v>32</v>
      </c>
      <c r="F29" s="24">
        <f>SUM(B28:F28)</f>
        <v>-18698493</v>
      </c>
    </row>
    <row r="30" spans="1:19" ht="15" thickTop="1" x14ac:dyDescent="0.35"/>
    <row r="31" spans="1:19" x14ac:dyDescent="0.35">
      <c r="A31" s="23" t="s">
        <v>27</v>
      </c>
    </row>
  </sheetData>
  <pageMargins left="0.7" right="0.7" top="0.75" bottom="0.75" header="0.3" footer="0.3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Forsyth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installer</dc:creator>
  <cp:lastModifiedBy>Hammel, Larry</cp:lastModifiedBy>
  <cp:lastPrinted>2017-08-23T14:17:35Z</cp:lastPrinted>
  <dcterms:created xsi:type="dcterms:W3CDTF">2017-08-23T14:16:16Z</dcterms:created>
  <dcterms:modified xsi:type="dcterms:W3CDTF">2020-06-25T12:13:13Z</dcterms:modified>
</cp:coreProperties>
</file>