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ohn Computer Files\JP Accounts 18-19\Brookline\Food Service Advisory\2.12.19\"/>
    </mc:Choice>
  </mc:AlternateContent>
  <xr:revisionPtr revIDLastSave="0" documentId="8_{98ECB9BE-263F-4E89-AF1D-E3490953EF21}" xr6:coauthVersionLast="36" xr6:coauthVersionMax="36" xr10:uidLastSave="{00000000-0000-0000-0000-000000000000}"/>
  <bookViews>
    <workbookView xWindow="0" yWindow="0" windowWidth="27600" windowHeight="9240" xr2:uid="{DC9AC7E7-B472-4470-9E3D-0DC88EB8913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5" i="1" l="1"/>
  <c r="AH64" i="1"/>
  <c r="AF64" i="1"/>
  <c r="AE64" i="1"/>
  <c r="AD63" i="1"/>
  <c r="AC63" i="1"/>
  <c r="AB63" i="1"/>
  <c r="AH63" i="1" s="1"/>
  <c r="Z63" i="1"/>
  <c r="AH62" i="1"/>
  <c r="AF62" i="1"/>
  <c r="AE62" i="1"/>
  <c r="AH61" i="1"/>
  <c r="AF61" i="1"/>
  <c r="AE61" i="1"/>
  <c r="AH60" i="1"/>
  <c r="AF60" i="1"/>
  <c r="AE60" i="1"/>
  <c r="AD54" i="1"/>
  <c r="AB54" i="1"/>
  <c r="Z54" i="1"/>
  <c r="AH52" i="1"/>
  <c r="AF52" i="1"/>
  <c r="AE52" i="1"/>
  <c r="AH51" i="1"/>
  <c r="AF51" i="1"/>
  <c r="AH50" i="1"/>
  <c r="AF50" i="1"/>
  <c r="AH49" i="1"/>
  <c r="AF49" i="1"/>
  <c r="AH48" i="1"/>
  <c r="AF48" i="1"/>
  <c r="AH47" i="1"/>
  <c r="AF47" i="1"/>
  <c r="AH46" i="1"/>
  <c r="AF46" i="1"/>
  <c r="AE46" i="1"/>
  <c r="AH45" i="1"/>
  <c r="AF45" i="1"/>
  <c r="AE45" i="1"/>
  <c r="AH44" i="1"/>
  <c r="AF44" i="1"/>
  <c r="AE44" i="1"/>
  <c r="AH43" i="1"/>
  <c r="AF43" i="1"/>
  <c r="AE43" i="1"/>
  <c r="AH42" i="1"/>
  <c r="AF42" i="1"/>
  <c r="AE42" i="1"/>
  <c r="AH41" i="1"/>
  <c r="AF41" i="1"/>
  <c r="AE41" i="1"/>
  <c r="AC40" i="1"/>
  <c r="AH40" i="1" s="1"/>
  <c r="AH39" i="1"/>
  <c r="AF39" i="1"/>
  <c r="AE39" i="1"/>
  <c r="AH38" i="1"/>
  <c r="AF38" i="1"/>
  <c r="AC38" i="1"/>
  <c r="AH37" i="1"/>
  <c r="AF37" i="1"/>
  <c r="AE37" i="1"/>
  <c r="AH36" i="1"/>
  <c r="AF36" i="1"/>
  <c r="AE36" i="1"/>
  <c r="AH35" i="1"/>
  <c r="AF35" i="1"/>
  <c r="AE35" i="1"/>
  <c r="AH34" i="1"/>
  <c r="AF34" i="1"/>
  <c r="AE34" i="1"/>
  <c r="AH33" i="1"/>
  <c r="AF33" i="1"/>
  <c r="AE33" i="1"/>
  <c r="AC32" i="1"/>
  <c r="AH32" i="1" s="1"/>
  <c r="AH31" i="1"/>
  <c r="AF31" i="1"/>
  <c r="AE31" i="1"/>
  <c r="AH30" i="1"/>
  <c r="AF30" i="1"/>
  <c r="AD23" i="1"/>
  <c r="AC23" i="1"/>
  <c r="AB23" i="1"/>
  <c r="Z23" i="1"/>
  <c r="AH22" i="1"/>
  <c r="AF22" i="1"/>
  <c r="AE22" i="1"/>
  <c r="AH21" i="1"/>
  <c r="AF21" i="1"/>
  <c r="AE21" i="1"/>
  <c r="AD19" i="1"/>
  <c r="AD25" i="1" s="1"/>
  <c r="AD55" i="1" s="1"/>
  <c r="AD57" i="1" s="1"/>
  <c r="AC19" i="1"/>
  <c r="AB19" i="1"/>
  <c r="AH19" i="1" s="1"/>
  <c r="Z19" i="1"/>
  <c r="Z25" i="1" s="1"/>
  <c r="Z55" i="1" s="1"/>
  <c r="Z57" i="1" s="1"/>
  <c r="AH17" i="1"/>
  <c r="AF17" i="1"/>
  <c r="AE17" i="1"/>
  <c r="AH16" i="1"/>
  <c r="AF16" i="1"/>
  <c r="AE16" i="1"/>
  <c r="AD13" i="1"/>
  <c r="AC13" i="1"/>
  <c r="AB13" i="1"/>
  <c r="Z13" i="1"/>
  <c r="Z27" i="1" s="1"/>
  <c r="AH11" i="1"/>
  <c r="AF11" i="1"/>
  <c r="AE11" i="1"/>
  <c r="AH10" i="1"/>
  <c r="AF10" i="1"/>
  <c r="AE10" i="1"/>
  <c r="AH9" i="1"/>
  <c r="AF9" i="1"/>
  <c r="AE9" i="1"/>
  <c r="AH8" i="1"/>
  <c r="AF8" i="1"/>
  <c r="AE8" i="1"/>
  <c r="AH7" i="1"/>
  <c r="AF7" i="1"/>
  <c r="AE7" i="1"/>
  <c r="AH6" i="1"/>
  <c r="AF6" i="1"/>
  <c r="AE6" i="1"/>
  <c r="AH5" i="1"/>
  <c r="AF5" i="1"/>
  <c r="AE5" i="1"/>
  <c r="AE23" i="1" l="1"/>
  <c r="AE19" i="1"/>
  <c r="AF19" i="1"/>
  <c r="AC25" i="1"/>
  <c r="AC27" i="1" s="1"/>
  <c r="AH13" i="1"/>
  <c r="AE63" i="1"/>
  <c r="AF63" i="1"/>
  <c r="AF23" i="1"/>
  <c r="AE25" i="1"/>
  <c r="AF13" i="1"/>
  <c r="AE13" i="1"/>
  <c r="AD27" i="1"/>
  <c r="AH23" i="1"/>
  <c r="AE32" i="1"/>
  <c r="AE54" i="1" s="1"/>
  <c r="AE55" i="1" s="1"/>
  <c r="AC54" i="1"/>
  <c r="AH54" i="1" s="1"/>
  <c r="AB25" i="1"/>
  <c r="AF32" i="1"/>
  <c r="AF40" i="1"/>
  <c r="AC55" i="1" l="1"/>
  <c r="AC57" i="1" s="1"/>
  <c r="AF25" i="1"/>
  <c r="AF27" i="1" s="1"/>
  <c r="AH25" i="1"/>
  <c r="AE27" i="1"/>
  <c r="AE57" i="1"/>
  <c r="AF54" i="1"/>
  <c r="AF55" i="1" s="1"/>
  <c r="AF57" i="1" s="1"/>
  <c r="AB27" i="1"/>
  <c r="AH27" i="1" s="1"/>
  <c r="AB55" i="1"/>
  <c r="AB57" i="1" l="1"/>
  <c r="AH57" i="1" s="1"/>
  <c r="AH55" i="1"/>
</calcChain>
</file>

<file path=xl/sharedStrings.xml><?xml version="1.0" encoding="utf-8"?>
<sst xmlns="http://schemas.openxmlformats.org/spreadsheetml/2006/main" count="195" uniqueCount="79">
  <si>
    <t>FOOD SERVICE 18-19 FINANCIAL REVIEW</t>
  </si>
  <si>
    <t>Full Year</t>
  </si>
  <si>
    <t>July-Nov</t>
  </si>
  <si>
    <t>Remaining</t>
  </si>
  <si>
    <t>(Over), Under</t>
  </si>
  <si>
    <t>Total Year</t>
  </si>
  <si>
    <t>July</t>
  </si>
  <si>
    <t>%</t>
  </si>
  <si>
    <t>Aug</t>
  </si>
  <si>
    <t>September</t>
  </si>
  <si>
    <t>October</t>
  </si>
  <si>
    <t>November</t>
  </si>
  <si>
    <t>December</t>
  </si>
  <si>
    <t>Budget</t>
  </si>
  <si>
    <t>Actual</t>
  </si>
  <si>
    <t>Projection</t>
  </si>
  <si>
    <t>Vs Budget</t>
  </si>
  <si>
    <t>Notes</t>
  </si>
  <si>
    <t>Revenue</t>
  </si>
  <si>
    <t>Type A Breakfast Sales</t>
  </si>
  <si>
    <t>Good</t>
  </si>
  <si>
    <t>Type A Lunch Sales</t>
  </si>
  <si>
    <t>Under</t>
  </si>
  <si>
    <t>A La Carte Sales</t>
  </si>
  <si>
    <t>Adult Sales</t>
  </si>
  <si>
    <t>Federal &amp; State Reimbursement</t>
  </si>
  <si>
    <t>06 Cent Reimbursement</t>
  </si>
  <si>
    <t xml:space="preserve"> </t>
  </si>
  <si>
    <t>Catering Sales</t>
  </si>
  <si>
    <t>-</t>
  </si>
  <si>
    <t>Total Revenue</t>
  </si>
  <si>
    <t>Cost of Goods Sold</t>
  </si>
  <si>
    <t>Food</t>
  </si>
  <si>
    <t>Paper &amp; Sanitizing Supplies</t>
  </si>
  <si>
    <t>Total Food &amp; Supplies Usage</t>
  </si>
  <si>
    <t>Whitsons Payroll and Benefits</t>
  </si>
  <si>
    <t>Additional Support</t>
  </si>
  <si>
    <t>Client Payroll</t>
  </si>
  <si>
    <t>Capped Budget</t>
  </si>
  <si>
    <t>Total Payroll</t>
  </si>
  <si>
    <t>Total Cost of Goods Sold</t>
  </si>
  <si>
    <t>Gross Profit</t>
  </si>
  <si>
    <t>Operating Expenses</t>
  </si>
  <si>
    <t>Smallwares</t>
  </si>
  <si>
    <t>Business Insurance</t>
  </si>
  <si>
    <t>Performance Bond</t>
  </si>
  <si>
    <t>Amortization Equipment/Marketing</t>
  </si>
  <si>
    <t>Cell Phone</t>
  </si>
  <si>
    <t>Office Supplies</t>
  </si>
  <si>
    <t>Gas &amp; Tolls</t>
  </si>
  <si>
    <t>Travel/Mileage</t>
  </si>
  <si>
    <t>Equipment</t>
  </si>
  <si>
    <t>Emply Backround/Drug Testing</t>
  </si>
  <si>
    <t>Sinage</t>
  </si>
  <si>
    <t>Cool Corner</t>
  </si>
  <si>
    <t>Commodity Trucking</t>
  </si>
  <si>
    <t>Uniforms</t>
  </si>
  <si>
    <t>Vehicle Insurance</t>
  </si>
  <si>
    <t>Vehicle Rental</t>
  </si>
  <si>
    <t>Whitsons license Fees</t>
  </si>
  <si>
    <t>Training/Development</t>
  </si>
  <si>
    <t>Advertising Recruitment</t>
  </si>
  <si>
    <t>Postage/Priority Mail</t>
  </si>
  <si>
    <t>Merchandising Materials</t>
  </si>
  <si>
    <t>Client Pass Thru Expenses</t>
  </si>
  <si>
    <t>Administrative Fees</t>
  </si>
  <si>
    <t>Management Fee</t>
  </si>
  <si>
    <t>Total Operating Expenses</t>
  </si>
  <si>
    <t>Total Cost of Operation</t>
  </si>
  <si>
    <t>Program Profit (Loss)</t>
  </si>
  <si>
    <t>=</t>
  </si>
  <si>
    <t>Statistics</t>
  </si>
  <si>
    <t>Breakfast</t>
  </si>
  <si>
    <t>Lunch</t>
  </si>
  <si>
    <t>Converted Meals</t>
  </si>
  <si>
    <t>Total Meal Count</t>
  </si>
  <si>
    <t>Operating Days</t>
  </si>
  <si>
    <t>Adv Committee 1/29/19</t>
  </si>
  <si>
    <t>July -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</si>
</sst>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\(#,##0.00\)"/>
    <numFmt numFmtId="165" formatCode="###0.0%;\(###0.0%\)"/>
    <numFmt numFmtId="166" formatCode="&quot;$&quot;#,##0.00;\(&quot;$&quot;#,##0.00\)"/>
    <numFmt numFmtId="167" formatCode="&quot;$&quot;#,##0\ ;\(&quot;$&quot;#,##0\)"/>
    <numFmt numFmtId="168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5"/>
      <color rgb="FF000000"/>
      <name val="Arial"/>
      <family val="2"/>
    </font>
    <font>
      <u/>
      <sz val="12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2"/>
      <color theme="1"/>
      <name val="Calibri"/>
      <family val="2"/>
      <scheme val="minor"/>
    </font>
    <font>
      <b/>
      <i/>
      <sz val="12"/>
      <color rgb="FF000000"/>
      <name val="Arial"/>
      <family val="2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1"/>
      <name val="Arial"/>
      <family val="2"/>
    </font>
    <font>
      <b/>
      <i/>
      <sz val="11"/>
      <color rgb="FF000000"/>
      <name val="Arial"/>
      <family val="2"/>
    </font>
    <font>
      <b/>
      <i/>
      <sz val="14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Border="0" applyAlignment="0"/>
    <xf numFmtId="0" fontId="8" fillId="0" borderId="0" applyNumberFormat="0" applyBorder="0" applyAlignment="0"/>
    <xf numFmtId="0" fontId="11" fillId="0" borderId="0" applyNumberFormat="0" applyBorder="0" applyAlignment="0"/>
  </cellStyleXfs>
  <cellXfs count="91">
    <xf numFmtId="0" fontId="0" fillId="0" borderId="0" xfId="0"/>
    <xf numFmtId="0" fontId="2" fillId="0" borderId="0" xfId="4" applyNumberFormat="1"/>
    <xf numFmtId="0" fontId="2" fillId="0" borderId="2" xfId="4" applyNumberFormat="1" applyBorder="1"/>
    <xf numFmtId="0" fontId="4" fillId="0" borderId="2" xfId="4" applyNumberFormat="1" applyFont="1" applyBorder="1" applyAlignment="1">
      <alignment horizontal="center"/>
    </xf>
    <xf numFmtId="0" fontId="4" fillId="0" borderId="2" xfId="4" quotePrefix="1" applyNumberFormat="1" applyFont="1" applyBorder="1" applyAlignment="1"/>
    <xf numFmtId="0" fontId="4" fillId="0" borderId="2" xfId="4" quotePrefix="1" applyNumberFormat="1" applyFont="1" applyBorder="1" applyAlignment="1">
      <alignment horizontal="center"/>
    </xf>
    <xf numFmtId="0" fontId="5" fillId="0" borderId="2" xfId="4" applyNumberFormat="1" applyFont="1" applyBorder="1"/>
    <xf numFmtId="0" fontId="2" fillId="0" borderId="2" xfId="4" quotePrefix="1" applyNumberFormat="1" applyBorder="1" applyAlignment="1">
      <alignment horizontal="center"/>
    </xf>
    <xf numFmtId="0" fontId="6" fillId="2" borderId="2" xfId="4" quotePrefix="1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4" applyNumberFormat="1" applyBorder="1" applyAlignment="1">
      <alignment horizontal="center"/>
    </xf>
    <xf numFmtId="0" fontId="5" fillId="0" borderId="2" xfId="4" applyNumberFormat="1" applyFont="1" applyBorder="1" applyAlignment="1">
      <alignment horizontal="center"/>
    </xf>
    <xf numFmtId="0" fontId="9" fillId="0" borderId="2" xfId="5" quotePrefix="1" applyFont="1" applyBorder="1" applyAlignment="1">
      <alignment horizontal="left"/>
    </xf>
    <xf numFmtId="164" fontId="8" fillId="0" borderId="2" xfId="5" applyNumberFormat="1" applyBorder="1"/>
    <xf numFmtId="165" fontId="8" fillId="0" borderId="2" xfId="5" applyNumberFormat="1" applyBorder="1"/>
    <xf numFmtId="0" fontId="8" fillId="0" borderId="2" xfId="5" applyFont="1" applyBorder="1"/>
    <xf numFmtId="0" fontId="8" fillId="2" borderId="2" xfId="5" applyFill="1" applyBorder="1"/>
    <xf numFmtId="0" fontId="8" fillId="0" borderId="2" xfId="5" applyBorder="1"/>
    <xf numFmtId="0" fontId="8" fillId="0" borderId="0" xfId="5"/>
    <xf numFmtId="0" fontId="6" fillId="0" borderId="2" xfId="4" quotePrefix="1" applyFont="1" applyBorder="1" applyAlignment="1">
      <alignment horizontal="left"/>
    </xf>
    <xf numFmtId="166" fontId="2" fillId="0" borderId="2" xfId="4" applyNumberFormat="1" applyBorder="1"/>
    <xf numFmtId="165" fontId="2" fillId="0" borderId="2" xfId="4" applyNumberFormat="1" applyBorder="1"/>
    <xf numFmtId="164" fontId="2" fillId="0" borderId="2" xfId="4" applyNumberFormat="1" applyBorder="1"/>
    <xf numFmtId="42" fontId="10" fillId="0" borderId="2" xfId="2" applyNumberFormat="1" applyFont="1" applyBorder="1"/>
    <xf numFmtId="42" fontId="10" fillId="3" borderId="2" xfId="2" applyNumberFormat="1" applyFont="1" applyFill="1" applyBorder="1"/>
    <xf numFmtId="0" fontId="2" fillId="0" borderId="2" xfId="4" applyBorder="1"/>
    <xf numFmtId="0" fontId="2" fillId="0" borderId="0" xfId="4"/>
    <xf numFmtId="0" fontId="2" fillId="0" borderId="2" xfId="4" applyFont="1" applyBorder="1"/>
    <xf numFmtId="0" fontId="6" fillId="0" borderId="2" xfId="4" applyFont="1" applyBorder="1" applyAlignment="1">
      <alignment horizontal="left"/>
    </xf>
    <xf numFmtId="164" fontId="2" fillId="0" borderId="2" xfId="4" quotePrefix="1" applyNumberFormat="1" applyBorder="1" applyAlignment="1">
      <alignment horizontal="fill"/>
    </xf>
    <xf numFmtId="165" fontId="2" fillId="0" borderId="2" xfId="4" quotePrefix="1" applyNumberFormat="1" applyBorder="1" applyAlignment="1">
      <alignment horizontal="fill"/>
    </xf>
    <xf numFmtId="42" fontId="10" fillId="0" borderId="2" xfId="2" quotePrefix="1" applyNumberFormat="1" applyFont="1" applyBorder="1" applyAlignment="1">
      <alignment horizontal="fill"/>
    </xf>
    <xf numFmtId="42" fontId="10" fillId="3" borderId="2" xfId="2" quotePrefix="1" applyNumberFormat="1" applyFont="1" applyFill="1" applyBorder="1" applyAlignment="1">
      <alignment horizontal="fill"/>
    </xf>
    <xf numFmtId="0" fontId="8" fillId="0" borderId="2" xfId="5" quotePrefix="1" applyFont="1" applyBorder="1" applyAlignment="1">
      <alignment horizontal="left"/>
    </xf>
    <xf numFmtId="164" fontId="11" fillId="0" borderId="2" xfId="6" applyNumberFormat="1" applyBorder="1"/>
    <xf numFmtId="165" fontId="11" fillId="0" borderId="2" xfId="6" applyNumberFormat="1" applyBorder="1"/>
    <xf numFmtId="167" fontId="12" fillId="0" borderId="2" xfId="2" applyNumberFormat="1" applyFont="1" applyBorder="1" applyAlignment="1" applyProtection="1">
      <alignment horizontal="right"/>
    </xf>
    <xf numFmtId="42" fontId="13" fillId="3" borderId="2" xfId="2" applyNumberFormat="1" applyFont="1" applyFill="1" applyBorder="1"/>
    <xf numFmtId="0" fontId="11" fillId="0" borderId="2" xfId="6" applyBorder="1"/>
    <xf numFmtId="0" fontId="11" fillId="0" borderId="0" xfId="6"/>
    <xf numFmtId="0" fontId="10" fillId="0" borderId="2" xfId="4" applyFont="1" applyBorder="1"/>
    <xf numFmtId="0" fontId="14" fillId="0" borderId="2" xfId="5" quotePrefix="1" applyFont="1" applyBorder="1" applyAlignment="1">
      <alignment horizontal="left"/>
    </xf>
    <xf numFmtId="42" fontId="13" fillId="0" borderId="2" xfId="2" applyNumberFormat="1" applyFont="1" applyBorder="1"/>
    <xf numFmtId="0" fontId="13" fillId="0" borderId="2" xfId="5" applyFont="1" applyBorder="1"/>
    <xf numFmtId="0" fontId="0" fillId="0" borderId="2" xfId="0" applyBorder="1" applyAlignment="1"/>
    <xf numFmtId="1" fontId="2" fillId="0" borderId="2" xfId="3" applyNumberFormat="1" applyFont="1" applyBorder="1"/>
    <xf numFmtId="1" fontId="2" fillId="0" borderId="2" xfId="4" applyNumberFormat="1" applyBorder="1"/>
    <xf numFmtId="0" fontId="15" fillId="0" borderId="2" xfId="4" applyFont="1" applyBorder="1"/>
    <xf numFmtId="42" fontId="16" fillId="0" borderId="2" xfId="2" applyNumberFormat="1" applyFont="1" applyBorder="1"/>
    <xf numFmtId="42" fontId="2" fillId="3" borderId="2" xfId="2" applyNumberFormat="1" applyFont="1" applyFill="1" applyBorder="1"/>
    <xf numFmtId="42" fontId="2" fillId="0" borderId="2" xfId="2" applyNumberFormat="1" applyFont="1" applyBorder="1"/>
    <xf numFmtId="42" fontId="8" fillId="3" borderId="2" xfId="2" applyNumberFormat="1" applyFont="1" applyFill="1" applyBorder="1"/>
    <xf numFmtId="42" fontId="8" fillId="0" borderId="2" xfId="2" applyNumberFormat="1" applyFont="1" applyBorder="1"/>
    <xf numFmtId="0" fontId="10" fillId="0" borderId="2" xfId="4" quotePrefix="1" applyFont="1" applyBorder="1" applyAlignment="1">
      <alignment horizontal="left"/>
    </xf>
    <xf numFmtId="164" fontId="10" fillId="0" borderId="2" xfId="4" applyNumberFormat="1" applyFont="1" applyBorder="1"/>
    <xf numFmtId="165" fontId="10" fillId="0" borderId="2" xfId="4" applyNumberFormat="1" applyFont="1" applyBorder="1"/>
    <xf numFmtId="0" fontId="10" fillId="0" borderId="2" xfId="4" applyFont="1" applyBorder="1" applyAlignment="1">
      <alignment horizontal="left"/>
    </xf>
    <xf numFmtId="0" fontId="0" fillId="0" borderId="2" xfId="0" applyFont="1" applyBorder="1" applyAlignment="1"/>
    <xf numFmtId="42" fontId="6" fillId="0" borderId="2" xfId="2" quotePrefix="1" applyNumberFormat="1" applyFont="1" applyBorder="1" applyAlignment="1">
      <alignment horizontal="fill"/>
    </xf>
    <xf numFmtId="42" fontId="6" fillId="3" borderId="2" xfId="2" quotePrefix="1" applyNumberFormat="1" applyFont="1" applyFill="1" applyBorder="1" applyAlignment="1">
      <alignment horizontal="fill"/>
    </xf>
    <xf numFmtId="0" fontId="13" fillId="0" borderId="2" xfId="6" quotePrefix="1" applyFont="1" applyBorder="1" applyAlignment="1">
      <alignment horizontal="left"/>
    </xf>
    <xf numFmtId="164" fontId="6" fillId="0" borderId="2" xfId="4" quotePrefix="1" applyNumberFormat="1" applyFont="1" applyBorder="1" applyAlignment="1">
      <alignment horizontal="fill"/>
    </xf>
    <xf numFmtId="164" fontId="6" fillId="3" borderId="2" xfId="4" quotePrefix="1" applyNumberFormat="1" applyFont="1" applyFill="1" applyBorder="1" applyAlignment="1">
      <alignment horizontal="fill"/>
    </xf>
    <xf numFmtId="0" fontId="8" fillId="3" borderId="2" xfId="5" applyFont="1" applyFill="1" applyBorder="1"/>
    <xf numFmtId="164" fontId="8" fillId="0" borderId="2" xfId="5" applyNumberFormat="1" applyFont="1" applyBorder="1"/>
    <xf numFmtId="37" fontId="10" fillId="0" borderId="2" xfId="4" applyNumberFormat="1" applyFont="1" applyBorder="1"/>
    <xf numFmtId="37" fontId="10" fillId="3" borderId="2" xfId="2" applyNumberFormat="1" applyFont="1" applyFill="1" applyBorder="1"/>
    <xf numFmtId="168" fontId="17" fillId="0" borderId="2" xfId="1" applyNumberFormat="1" applyFont="1" applyFill="1" applyBorder="1" applyAlignment="1" applyProtection="1">
      <alignment horizontal="center"/>
    </xf>
    <xf numFmtId="0" fontId="10" fillId="0" borderId="2" xfId="4" applyNumberFormat="1" applyFont="1" applyBorder="1"/>
    <xf numFmtId="14" fontId="2" fillId="0" borderId="0" xfId="4" applyNumberFormat="1" applyAlignment="1">
      <alignment horizontal="left"/>
    </xf>
    <xf numFmtId="164" fontId="2" fillId="0" borderId="0" xfId="4" applyNumberFormat="1"/>
    <xf numFmtId="165" fontId="2" fillId="0" borderId="0" xfId="4" applyNumberFormat="1"/>
    <xf numFmtId="0" fontId="10" fillId="0" borderId="0" xfId="4" applyFont="1"/>
    <xf numFmtId="0" fontId="3" fillId="0" borderId="1" xfId="4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5" fillId="4" borderId="2" xfId="4" applyNumberFormat="1" applyFont="1" applyFill="1" applyBorder="1"/>
    <xf numFmtId="0" fontId="5" fillId="4" borderId="2" xfId="4" applyNumberFormat="1" applyFont="1" applyFill="1" applyBorder="1" applyAlignment="1">
      <alignment horizontal="center"/>
    </xf>
    <xf numFmtId="0" fontId="8" fillId="4" borderId="2" xfId="5" applyFill="1" applyBorder="1"/>
    <xf numFmtId="42" fontId="10" fillId="4" borderId="2" xfId="2" applyNumberFormat="1" applyFont="1" applyFill="1" applyBorder="1"/>
    <xf numFmtId="42" fontId="10" fillId="4" borderId="2" xfId="2" quotePrefix="1" applyNumberFormat="1" applyFont="1" applyFill="1" applyBorder="1" applyAlignment="1">
      <alignment horizontal="fill"/>
    </xf>
    <xf numFmtId="167" fontId="12" fillId="4" borderId="2" xfId="2" applyNumberFormat="1" applyFont="1" applyFill="1" applyBorder="1" applyAlignment="1" applyProtection="1">
      <alignment horizontal="right"/>
    </xf>
    <xf numFmtId="0" fontId="10" fillId="4" borderId="2" xfId="4" applyFont="1" applyFill="1" applyBorder="1"/>
    <xf numFmtId="0" fontId="13" fillId="4" borderId="2" xfId="5" applyFont="1" applyFill="1" applyBorder="1"/>
    <xf numFmtId="42" fontId="13" fillId="4" borderId="2" xfId="2" applyNumberFormat="1" applyFont="1" applyFill="1" applyBorder="1"/>
    <xf numFmtId="42" fontId="16" fillId="4" borderId="2" xfId="2" applyNumberFormat="1" applyFont="1" applyFill="1" applyBorder="1"/>
    <xf numFmtId="0" fontId="2" fillId="4" borderId="2" xfId="4" applyFill="1" applyBorder="1"/>
    <xf numFmtId="42" fontId="6" fillId="4" borderId="2" xfId="2" quotePrefix="1" applyNumberFormat="1" applyFont="1" applyFill="1" applyBorder="1" applyAlignment="1">
      <alignment horizontal="fill"/>
    </xf>
    <xf numFmtId="164" fontId="6" fillId="4" borderId="2" xfId="4" quotePrefix="1" applyNumberFormat="1" applyFont="1" applyFill="1" applyBorder="1" applyAlignment="1">
      <alignment horizontal="fill"/>
    </xf>
    <xf numFmtId="0" fontId="8" fillId="4" borderId="2" xfId="5" applyFont="1" applyFill="1" applyBorder="1"/>
    <xf numFmtId="168" fontId="17" fillId="4" borderId="2" xfId="1" applyNumberFormat="1" applyFont="1" applyFill="1" applyBorder="1" applyAlignment="1" applyProtection="1">
      <alignment horizontal="center"/>
    </xf>
    <xf numFmtId="37" fontId="10" fillId="4" borderId="2" xfId="4" applyNumberFormat="1" applyFont="1" applyFill="1" applyBorder="1"/>
  </cellXfs>
  <cellStyles count="7">
    <cellStyle name="Comma" xfId="1" builtinId="3"/>
    <cellStyle name="Currency" xfId="2" builtinId="4"/>
    <cellStyle name="Normal" xfId="0" builtinId="0"/>
    <cellStyle name="Percent" xfId="3" builtinId="5"/>
    <cellStyle name="STYLE1" xfId="4" xr:uid="{64D96076-D59D-4E9C-868D-3988637A46AD}"/>
    <cellStyle name="STYLE2" xfId="5" xr:uid="{4731D022-B1E2-49EC-8014-DCA048F85905}"/>
    <cellStyle name="STYLE3" xfId="6" xr:uid="{8A9683A7-8111-4487-82D6-E5AC7EAD1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ohn%20Computer%20Files/JP%20Accounts%2018-19/Brookline/Food%20Service%20Advisory/Brookline%20Actual%20vs%20budget%20(Nov18,%20Projections%20June19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 Budget Nov 18"/>
      <sheetName val="Proj June 19"/>
      <sheetName val="Adv Com Report"/>
    </sheetNames>
    <sheetDataSet>
      <sheetData sheetId="0"/>
      <sheetData sheetId="1">
        <row r="35">
          <cell r="AB35">
            <v>0</v>
          </cell>
        </row>
        <row r="41">
          <cell r="AB41">
            <v>0</v>
          </cell>
        </row>
        <row r="43">
          <cell r="AB43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FF98-2F80-4AE2-A036-961926B25A61}">
  <sheetPr>
    <pageSetUpPr fitToPage="1"/>
  </sheetPr>
  <dimension ref="A1:AH65"/>
  <sheetViews>
    <sheetView tabSelected="1" topLeftCell="A40" workbookViewId="0">
      <selection activeCell="AK50" sqref="AK50"/>
    </sheetView>
  </sheetViews>
  <sheetFormatPr defaultRowHeight="12.75" x14ac:dyDescent="0.2"/>
  <cols>
    <col min="1" max="1" width="27.85546875" style="26" customWidth="1"/>
    <col min="2" max="2" width="15.7109375" style="70" hidden="1" customWidth="1"/>
    <col min="3" max="3" width="10.7109375" style="71" hidden="1" customWidth="1"/>
    <col min="4" max="4" width="15.7109375" style="70" hidden="1" customWidth="1"/>
    <col min="5" max="5" width="10.7109375" style="71" hidden="1" customWidth="1"/>
    <col min="6" max="6" width="15.7109375" style="70" hidden="1" customWidth="1"/>
    <col min="7" max="7" width="10.7109375" style="71" hidden="1" customWidth="1"/>
    <col min="8" max="8" width="15.7109375" style="70" hidden="1" customWidth="1"/>
    <col min="9" max="9" width="10.7109375" style="71" hidden="1" customWidth="1"/>
    <col min="10" max="10" width="15.7109375" style="70" hidden="1" customWidth="1"/>
    <col min="11" max="11" width="10.7109375" style="71" hidden="1" customWidth="1"/>
    <col min="12" max="12" width="15.7109375" style="70" hidden="1" customWidth="1"/>
    <col min="13" max="13" width="10.7109375" style="71" hidden="1" customWidth="1"/>
    <col min="14" max="14" width="0" style="70" hidden="1" customWidth="1"/>
    <col min="15" max="15" width="0" style="71" hidden="1" customWidth="1"/>
    <col min="16" max="16" width="0" style="70" hidden="1" customWidth="1"/>
    <col min="17" max="17" width="0" style="71" hidden="1" customWidth="1"/>
    <col min="18" max="18" width="0" style="70" hidden="1" customWidth="1"/>
    <col min="19" max="19" width="0" style="71" hidden="1" customWidth="1"/>
    <col min="20" max="20" width="0" style="70" hidden="1" customWidth="1"/>
    <col min="21" max="21" width="0" style="71" hidden="1" customWidth="1"/>
    <col min="22" max="22" width="0" style="70" hidden="1" customWidth="1"/>
    <col min="23" max="23" width="0" style="71" hidden="1" customWidth="1"/>
    <col min="24" max="24" width="9.5703125" style="70" hidden="1" customWidth="1"/>
    <col min="25" max="25" width="5.42578125" style="71" customWidth="1"/>
    <col min="26" max="26" width="16.5703125" style="71" customWidth="1"/>
    <col min="27" max="27" width="0.5703125" style="26" customWidth="1"/>
    <col min="28" max="28" width="14.7109375" style="26" customWidth="1"/>
    <col min="29" max="29" width="14.140625" style="26" customWidth="1"/>
    <col min="30" max="30" width="14.7109375" style="26" hidden="1" customWidth="1"/>
    <col min="31" max="31" width="13.140625" style="26" hidden="1" customWidth="1"/>
    <col min="32" max="32" width="13" style="26" customWidth="1"/>
    <col min="33" max="33" width="14.7109375" style="26" customWidth="1"/>
    <col min="34" max="34" width="12.7109375" style="26" customWidth="1"/>
    <col min="35" max="256" width="9.140625" style="26"/>
    <col min="257" max="257" width="27.85546875" style="26" customWidth="1"/>
    <col min="258" max="280" width="0" style="26" hidden="1" customWidth="1"/>
    <col min="281" max="281" width="5.42578125" style="26" customWidth="1"/>
    <col min="282" max="282" width="16.5703125" style="26" customWidth="1"/>
    <col min="283" max="283" width="0.5703125" style="26" customWidth="1"/>
    <col min="284" max="284" width="14.7109375" style="26" customWidth="1"/>
    <col min="285" max="285" width="14.140625" style="26" customWidth="1"/>
    <col min="286" max="287" width="0" style="26" hidden="1" customWidth="1"/>
    <col min="288" max="288" width="13" style="26" customWidth="1"/>
    <col min="289" max="289" width="14.7109375" style="26" customWidth="1"/>
    <col min="290" max="290" width="12.7109375" style="26" customWidth="1"/>
    <col min="291" max="512" width="9.140625" style="26"/>
    <col min="513" max="513" width="27.85546875" style="26" customWidth="1"/>
    <col min="514" max="536" width="0" style="26" hidden="1" customWidth="1"/>
    <col min="537" max="537" width="5.42578125" style="26" customWidth="1"/>
    <col min="538" max="538" width="16.5703125" style="26" customWidth="1"/>
    <col min="539" max="539" width="0.5703125" style="26" customWidth="1"/>
    <col min="540" max="540" width="14.7109375" style="26" customWidth="1"/>
    <col min="541" max="541" width="14.140625" style="26" customWidth="1"/>
    <col min="542" max="543" width="0" style="26" hidden="1" customWidth="1"/>
    <col min="544" max="544" width="13" style="26" customWidth="1"/>
    <col min="545" max="545" width="14.7109375" style="26" customWidth="1"/>
    <col min="546" max="546" width="12.7109375" style="26" customWidth="1"/>
    <col min="547" max="768" width="9.140625" style="26"/>
    <col min="769" max="769" width="27.85546875" style="26" customWidth="1"/>
    <col min="770" max="792" width="0" style="26" hidden="1" customWidth="1"/>
    <col min="793" max="793" width="5.42578125" style="26" customWidth="1"/>
    <col min="794" max="794" width="16.5703125" style="26" customWidth="1"/>
    <col min="795" max="795" width="0.5703125" style="26" customWidth="1"/>
    <col min="796" max="796" width="14.7109375" style="26" customWidth="1"/>
    <col min="797" max="797" width="14.140625" style="26" customWidth="1"/>
    <col min="798" max="799" width="0" style="26" hidden="1" customWidth="1"/>
    <col min="800" max="800" width="13" style="26" customWidth="1"/>
    <col min="801" max="801" width="14.7109375" style="26" customWidth="1"/>
    <col min="802" max="802" width="12.7109375" style="26" customWidth="1"/>
    <col min="803" max="1024" width="9.140625" style="26"/>
    <col min="1025" max="1025" width="27.85546875" style="26" customWidth="1"/>
    <col min="1026" max="1048" width="0" style="26" hidden="1" customWidth="1"/>
    <col min="1049" max="1049" width="5.42578125" style="26" customWidth="1"/>
    <col min="1050" max="1050" width="16.5703125" style="26" customWidth="1"/>
    <col min="1051" max="1051" width="0.5703125" style="26" customWidth="1"/>
    <col min="1052" max="1052" width="14.7109375" style="26" customWidth="1"/>
    <col min="1053" max="1053" width="14.140625" style="26" customWidth="1"/>
    <col min="1054" max="1055" width="0" style="26" hidden="1" customWidth="1"/>
    <col min="1056" max="1056" width="13" style="26" customWidth="1"/>
    <col min="1057" max="1057" width="14.7109375" style="26" customWidth="1"/>
    <col min="1058" max="1058" width="12.7109375" style="26" customWidth="1"/>
    <col min="1059" max="1280" width="9.140625" style="26"/>
    <col min="1281" max="1281" width="27.85546875" style="26" customWidth="1"/>
    <col min="1282" max="1304" width="0" style="26" hidden="1" customWidth="1"/>
    <col min="1305" max="1305" width="5.42578125" style="26" customWidth="1"/>
    <col min="1306" max="1306" width="16.5703125" style="26" customWidth="1"/>
    <col min="1307" max="1307" width="0.5703125" style="26" customWidth="1"/>
    <col min="1308" max="1308" width="14.7109375" style="26" customWidth="1"/>
    <col min="1309" max="1309" width="14.140625" style="26" customWidth="1"/>
    <col min="1310" max="1311" width="0" style="26" hidden="1" customWidth="1"/>
    <col min="1312" max="1312" width="13" style="26" customWidth="1"/>
    <col min="1313" max="1313" width="14.7109375" style="26" customWidth="1"/>
    <col min="1314" max="1314" width="12.7109375" style="26" customWidth="1"/>
    <col min="1315" max="1536" width="9.140625" style="26"/>
    <col min="1537" max="1537" width="27.85546875" style="26" customWidth="1"/>
    <col min="1538" max="1560" width="0" style="26" hidden="1" customWidth="1"/>
    <col min="1561" max="1561" width="5.42578125" style="26" customWidth="1"/>
    <col min="1562" max="1562" width="16.5703125" style="26" customWidth="1"/>
    <col min="1563" max="1563" width="0.5703125" style="26" customWidth="1"/>
    <col min="1564" max="1564" width="14.7109375" style="26" customWidth="1"/>
    <col min="1565" max="1565" width="14.140625" style="26" customWidth="1"/>
    <col min="1566" max="1567" width="0" style="26" hidden="1" customWidth="1"/>
    <col min="1568" max="1568" width="13" style="26" customWidth="1"/>
    <col min="1569" max="1569" width="14.7109375" style="26" customWidth="1"/>
    <col min="1570" max="1570" width="12.7109375" style="26" customWidth="1"/>
    <col min="1571" max="1792" width="9.140625" style="26"/>
    <col min="1793" max="1793" width="27.85546875" style="26" customWidth="1"/>
    <col min="1794" max="1816" width="0" style="26" hidden="1" customWidth="1"/>
    <col min="1817" max="1817" width="5.42578125" style="26" customWidth="1"/>
    <col min="1818" max="1818" width="16.5703125" style="26" customWidth="1"/>
    <col min="1819" max="1819" width="0.5703125" style="26" customWidth="1"/>
    <col min="1820" max="1820" width="14.7109375" style="26" customWidth="1"/>
    <col min="1821" max="1821" width="14.140625" style="26" customWidth="1"/>
    <col min="1822" max="1823" width="0" style="26" hidden="1" customWidth="1"/>
    <col min="1824" max="1824" width="13" style="26" customWidth="1"/>
    <col min="1825" max="1825" width="14.7109375" style="26" customWidth="1"/>
    <col min="1826" max="1826" width="12.7109375" style="26" customWidth="1"/>
    <col min="1827" max="2048" width="9.140625" style="26"/>
    <col min="2049" max="2049" width="27.85546875" style="26" customWidth="1"/>
    <col min="2050" max="2072" width="0" style="26" hidden="1" customWidth="1"/>
    <col min="2073" max="2073" width="5.42578125" style="26" customWidth="1"/>
    <col min="2074" max="2074" width="16.5703125" style="26" customWidth="1"/>
    <col min="2075" max="2075" width="0.5703125" style="26" customWidth="1"/>
    <col min="2076" max="2076" width="14.7109375" style="26" customWidth="1"/>
    <col min="2077" max="2077" width="14.140625" style="26" customWidth="1"/>
    <col min="2078" max="2079" width="0" style="26" hidden="1" customWidth="1"/>
    <col min="2080" max="2080" width="13" style="26" customWidth="1"/>
    <col min="2081" max="2081" width="14.7109375" style="26" customWidth="1"/>
    <col min="2082" max="2082" width="12.7109375" style="26" customWidth="1"/>
    <col min="2083" max="2304" width="9.140625" style="26"/>
    <col min="2305" max="2305" width="27.85546875" style="26" customWidth="1"/>
    <col min="2306" max="2328" width="0" style="26" hidden="1" customWidth="1"/>
    <col min="2329" max="2329" width="5.42578125" style="26" customWidth="1"/>
    <col min="2330" max="2330" width="16.5703125" style="26" customWidth="1"/>
    <col min="2331" max="2331" width="0.5703125" style="26" customWidth="1"/>
    <col min="2332" max="2332" width="14.7109375" style="26" customWidth="1"/>
    <col min="2333" max="2333" width="14.140625" style="26" customWidth="1"/>
    <col min="2334" max="2335" width="0" style="26" hidden="1" customWidth="1"/>
    <col min="2336" max="2336" width="13" style="26" customWidth="1"/>
    <col min="2337" max="2337" width="14.7109375" style="26" customWidth="1"/>
    <col min="2338" max="2338" width="12.7109375" style="26" customWidth="1"/>
    <col min="2339" max="2560" width="9.140625" style="26"/>
    <col min="2561" max="2561" width="27.85546875" style="26" customWidth="1"/>
    <col min="2562" max="2584" width="0" style="26" hidden="1" customWidth="1"/>
    <col min="2585" max="2585" width="5.42578125" style="26" customWidth="1"/>
    <col min="2586" max="2586" width="16.5703125" style="26" customWidth="1"/>
    <col min="2587" max="2587" width="0.5703125" style="26" customWidth="1"/>
    <col min="2588" max="2588" width="14.7109375" style="26" customWidth="1"/>
    <col min="2589" max="2589" width="14.140625" style="26" customWidth="1"/>
    <col min="2590" max="2591" width="0" style="26" hidden="1" customWidth="1"/>
    <col min="2592" max="2592" width="13" style="26" customWidth="1"/>
    <col min="2593" max="2593" width="14.7109375" style="26" customWidth="1"/>
    <col min="2594" max="2594" width="12.7109375" style="26" customWidth="1"/>
    <col min="2595" max="2816" width="9.140625" style="26"/>
    <col min="2817" max="2817" width="27.85546875" style="26" customWidth="1"/>
    <col min="2818" max="2840" width="0" style="26" hidden="1" customWidth="1"/>
    <col min="2841" max="2841" width="5.42578125" style="26" customWidth="1"/>
    <col min="2842" max="2842" width="16.5703125" style="26" customWidth="1"/>
    <col min="2843" max="2843" width="0.5703125" style="26" customWidth="1"/>
    <col min="2844" max="2844" width="14.7109375" style="26" customWidth="1"/>
    <col min="2845" max="2845" width="14.140625" style="26" customWidth="1"/>
    <col min="2846" max="2847" width="0" style="26" hidden="1" customWidth="1"/>
    <col min="2848" max="2848" width="13" style="26" customWidth="1"/>
    <col min="2849" max="2849" width="14.7109375" style="26" customWidth="1"/>
    <col min="2850" max="2850" width="12.7109375" style="26" customWidth="1"/>
    <col min="2851" max="3072" width="9.140625" style="26"/>
    <col min="3073" max="3073" width="27.85546875" style="26" customWidth="1"/>
    <col min="3074" max="3096" width="0" style="26" hidden="1" customWidth="1"/>
    <col min="3097" max="3097" width="5.42578125" style="26" customWidth="1"/>
    <col min="3098" max="3098" width="16.5703125" style="26" customWidth="1"/>
    <col min="3099" max="3099" width="0.5703125" style="26" customWidth="1"/>
    <col min="3100" max="3100" width="14.7109375" style="26" customWidth="1"/>
    <col min="3101" max="3101" width="14.140625" style="26" customWidth="1"/>
    <col min="3102" max="3103" width="0" style="26" hidden="1" customWidth="1"/>
    <col min="3104" max="3104" width="13" style="26" customWidth="1"/>
    <col min="3105" max="3105" width="14.7109375" style="26" customWidth="1"/>
    <col min="3106" max="3106" width="12.7109375" style="26" customWidth="1"/>
    <col min="3107" max="3328" width="9.140625" style="26"/>
    <col min="3329" max="3329" width="27.85546875" style="26" customWidth="1"/>
    <col min="3330" max="3352" width="0" style="26" hidden="1" customWidth="1"/>
    <col min="3353" max="3353" width="5.42578125" style="26" customWidth="1"/>
    <col min="3354" max="3354" width="16.5703125" style="26" customWidth="1"/>
    <col min="3355" max="3355" width="0.5703125" style="26" customWidth="1"/>
    <col min="3356" max="3356" width="14.7109375" style="26" customWidth="1"/>
    <col min="3357" max="3357" width="14.140625" style="26" customWidth="1"/>
    <col min="3358" max="3359" width="0" style="26" hidden="1" customWidth="1"/>
    <col min="3360" max="3360" width="13" style="26" customWidth="1"/>
    <col min="3361" max="3361" width="14.7109375" style="26" customWidth="1"/>
    <col min="3362" max="3362" width="12.7109375" style="26" customWidth="1"/>
    <col min="3363" max="3584" width="9.140625" style="26"/>
    <col min="3585" max="3585" width="27.85546875" style="26" customWidth="1"/>
    <col min="3586" max="3608" width="0" style="26" hidden="1" customWidth="1"/>
    <col min="3609" max="3609" width="5.42578125" style="26" customWidth="1"/>
    <col min="3610" max="3610" width="16.5703125" style="26" customWidth="1"/>
    <col min="3611" max="3611" width="0.5703125" style="26" customWidth="1"/>
    <col min="3612" max="3612" width="14.7109375" style="26" customWidth="1"/>
    <col min="3613" max="3613" width="14.140625" style="26" customWidth="1"/>
    <col min="3614" max="3615" width="0" style="26" hidden="1" customWidth="1"/>
    <col min="3616" max="3616" width="13" style="26" customWidth="1"/>
    <col min="3617" max="3617" width="14.7109375" style="26" customWidth="1"/>
    <col min="3618" max="3618" width="12.7109375" style="26" customWidth="1"/>
    <col min="3619" max="3840" width="9.140625" style="26"/>
    <col min="3841" max="3841" width="27.85546875" style="26" customWidth="1"/>
    <col min="3842" max="3864" width="0" style="26" hidden="1" customWidth="1"/>
    <col min="3865" max="3865" width="5.42578125" style="26" customWidth="1"/>
    <col min="3866" max="3866" width="16.5703125" style="26" customWidth="1"/>
    <col min="3867" max="3867" width="0.5703125" style="26" customWidth="1"/>
    <col min="3868" max="3868" width="14.7109375" style="26" customWidth="1"/>
    <col min="3869" max="3869" width="14.140625" style="26" customWidth="1"/>
    <col min="3870" max="3871" width="0" style="26" hidden="1" customWidth="1"/>
    <col min="3872" max="3872" width="13" style="26" customWidth="1"/>
    <col min="3873" max="3873" width="14.7109375" style="26" customWidth="1"/>
    <col min="3874" max="3874" width="12.7109375" style="26" customWidth="1"/>
    <col min="3875" max="4096" width="9.140625" style="26"/>
    <col min="4097" max="4097" width="27.85546875" style="26" customWidth="1"/>
    <col min="4098" max="4120" width="0" style="26" hidden="1" customWidth="1"/>
    <col min="4121" max="4121" width="5.42578125" style="26" customWidth="1"/>
    <col min="4122" max="4122" width="16.5703125" style="26" customWidth="1"/>
    <col min="4123" max="4123" width="0.5703125" style="26" customWidth="1"/>
    <col min="4124" max="4124" width="14.7109375" style="26" customWidth="1"/>
    <col min="4125" max="4125" width="14.140625" style="26" customWidth="1"/>
    <col min="4126" max="4127" width="0" style="26" hidden="1" customWidth="1"/>
    <col min="4128" max="4128" width="13" style="26" customWidth="1"/>
    <col min="4129" max="4129" width="14.7109375" style="26" customWidth="1"/>
    <col min="4130" max="4130" width="12.7109375" style="26" customWidth="1"/>
    <col min="4131" max="4352" width="9.140625" style="26"/>
    <col min="4353" max="4353" width="27.85546875" style="26" customWidth="1"/>
    <col min="4354" max="4376" width="0" style="26" hidden="1" customWidth="1"/>
    <col min="4377" max="4377" width="5.42578125" style="26" customWidth="1"/>
    <col min="4378" max="4378" width="16.5703125" style="26" customWidth="1"/>
    <col min="4379" max="4379" width="0.5703125" style="26" customWidth="1"/>
    <col min="4380" max="4380" width="14.7109375" style="26" customWidth="1"/>
    <col min="4381" max="4381" width="14.140625" style="26" customWidth="1"/>
    <col min="4382" max="4383" width="0" style="26" hidden="1" customWidth="1"/>
    <col min="4384" max="4384" width="13" style="26" customWidth="1"/>
    <col min="4385" max="4385" width="14.7109375" style="26" customWidth="1"/>
    <col min="4386" max="4386" width="12.7109375" style="26" customWidth="1"/>
    <col min="4387" max="4608" width="9.140625" style="26"/>
    <col min="4609" max="4609" width="27.85546875" style="26" customWidth="1"/>
    <col min="4610" max="4632" width="0" style="26" hidden="1" customWidth="1"/>
    <col min="4633" max="4633" width="5.42578125" style="26" customWidth="1"/>
    <col min="4634" max="4634" width="16.5703125" style="26" customWidth="1"/>
    <col min="4635" max="4635" width="0.5703125" style="26" customWidth="1"/>
    <col min="4636" max="4636" width="14.7109375" style="26" customWidth="1"/>
    <col min="4637" max="4637" width="14.140625" style="26" customWidth="1"/>
    <col min="4638" max="4639" width="0" style="26" hidden="1" customWidth="1"/>
    <col min="4640" max="4640" width="13" style="26" customWidth="1"/>
    <col min="4641" max="4641" width="14.7109375" style="26" customWidth="1"/>
    <col min="4642" max="4642" width="12.7109375" style="26" customWidth="1"/>
    <col min="4643" max="4864" width="9.140625" style="26"/>
    <col min="4865" max="4865" width="27.85546875" style="26" customWidth="1"/>
    <col min="4866" max="4888" width="0" style="26" hidden="1" customWidth="1"/>
    <col min="4889" max="4889" width="5.42578125" style="26" customWidth="1"/>
    <col min="4890" max="4890" width="16.5703125" style="26" customWidth="1"/>
    <col min="4891" max="4891" width="0.5703125" style="26" customWidth="1"/>
    <col min="4892" max="4892" width="14.7109375" style="26" customWidth="1"/>
    <col min="4893" max="4893" width="14.140625" style="26" customWidth="1"/>
    <col min="4894" max="4895" width="0" style="26" hidden="1" customWidth="1"/>
    <col min="4896" max="4896" width="13" style="26" customWidth="1"/>
    <col min="4897" max="4897" width="14.7109375" style="26" customWidth="1"/>
    <col min="4898" max="4898" width="12.7109375" style="26" customWidth="1"/>
    <col min="4899" max="5120" width="9.140625" style="26"/>
    <col min="5121" max="5121" width="27.85546875" style="26" customWidth="1"/>
    <col min="5122" max="5144" width="0" style="26" hidden="1" customWidth="1"/>
    <col min="5145" max="5145" width="5.42578125" style="26" customWidth="1"/>
    <col min="5146" max="5146" width="16.5703125" style="26" customWidth="1"/>
    <col min="5147" max="5147" width="0.5703125" style="26" customWidth="1"/>
    <col min="5148" max="5148" width="14.7109375" style="26" customWidth="1"/>
    <col min="5149" max="5149" width="14.140625" style="26" customWidth="1"/>
    <col min="5150" max="5151" width="0" style="26" hidden="1" customWidth="1"/>
    <col min="5152" max="5152" width="13" style="26" customWidth="1"/>
    <col min="5153" max="5153" width="14.7109375" style="26" customWidth="1"/>
    <col min="5154" max="5154" width="12.7109375" style="26" customWidth="1"/>
    <col min="5155" max="5376" width="9.140625" style="26"/>
    <col min="5377" max="5377" width="27.85546875" style="26" customWidth="1"/>
    <col min="5378" max="5400" width="0" style="26" hidden="1" customWidth="1"/>
    <col min="5401" max="5401" width="5.42578125" style="26" customWidth="1"/>
    <col min="5402" max="5402" width="16.5703125" style="26" customWidth="1"/>
    <col min="5403" max="5403" width="0.5703125" style="26" customWidth="1"/>
    <col min="5404" max="5404" width="14.7109375" style="26" customWidth="1"/>
    <col min="5405" max="5405" width="14.140625" style="26" customWidth="1"/>
    <col min="5406" max="5407" width="0" style="26" hidden="1" customWidth="1"/>
    <col min="5408" max="5408" width="13" style="26" customWidth="1"/>
    <col min="5409" max="5409" width="14.7109375" style="26" customWidth="1"/>
    <col min="5410" max="5410" width="12.7109375" style="26" customWidth="1"/>
    <col min="5411" max="5632" width="9.140625" style="26"/>
    <col min="5633" max="5633" width="27.85546875" style="26" customWidth="1"/>
    <col min="5634" max="5656" width="0" style="26" hidden="1" customWidth="1"/>
    <col min="5657" max="5657" width="5.42578125" style="26" customWidth="1"/>
    <col min="5658" max="5658" width="16.5703125" style="26" customWidth="1"/>
    <col min="5659" max="5659" width="0.5703125" style="26" customWidth="1"/>
    <col min="5660" max="5660" width="14.7109375" style="26" customWidth="1"/>
    <col min="5661" max="5661" width="14.140625" style="26" customWidth="1"/>
    <col min="5662" max="5663" width="0" style="26" hidden="1" customWidth="1"/>
    <col min="5664" max="5664" width="13" style="26" customWidth="1"/>
    <col min="5665" max="5665" width="14.7109375" style="26" customWidth="1"/>
    <col min="5666" max="5666" width="12.7109375" style="26" customWidth="1"/>
    <col min="5667" max="5888" width="9.140625" style="26"/>
    <col min="5889" max="5889" width="27.85546875" style="26" customWidth="1"/>
    <col min="5890" max="5912" width="0" style="26" hidden="1" customWidth="1"/>
    <col min="5913" max="5913" width="5.42578125" style="26" customWidth="1"/>
    <col min="5914" max="5914" width="16.5703125" style="26" customWidth="1"/>
    <col min="5915" max="5915" width="0.5703125" style="26" customWidth="1"/>
    <col min="5916" max="5916" width="14.7109375" style="26" customWidth="1"/>
    <col min="5917" max="5917" width="14.140625" style="26" customWidth="1"/>
    <col min="5918" max="5919" width="0" style="26" hidden="1" customWidth="1"/>
    <col min="5920" max="5920" width="13" style="26" customWidth="1"/>
    <col min="5921" max="5921" width="14.7109375" style="26" customWidth="1"/>
    <col min="5922" max="5922" width="12.7109375" style="26" customWidth="1"/>
    <col min="5923" max="6144" width="9.140625" style="26"/>
    <col min="6145" max="6145" width="27.85546875" style="26" customWidth="1"/>
    <col min="6146" max="6168" width="0" style="26" hidden="1" customWidth="1"/>
    <col min="6169" max="6169" width="5.42578125" style="26" customWidth="1"/>
    <col min="6170" max="6170" width="16.5703125" style="26" customWidth="1"/>
    <col min="6171" max="6171" width="0.5703125" style="26" customWidth="1"/>
    <col min="6172" max="6172" width="14.7109375" style="26" customWidth="1"/>
    <col min="6173" max="6173" width="14.140625" style="26" customWidth="1"/>
    <col min="6174" max="6175" width="0" style="26" hidden="1" customWidth="1"/>
    <col min="6176" max="6176" width="13" style="26" customWidth="1"/>
    <col min="6177" max="6177" width="14.7109375" style="26" customWidth="1"/>
    <col min="6178" max="6178" width="12.7109375" style="26" customWidth="1"/>
    <col min="6179" max="6400" width="9.140625" style="26"/>
    <col min="6401" max="6401" width="27.85546875" style="26" customWidth="1"/>
    <col min="6402" max="6424" width="0" style="26" hidden="1" customWidth="1"/>
    <col min="6425" max="6425" width="5.42578125" style="26" customWidth="1"/>
    <col min="6426" max="6426" width="16.5703125" style="26" customWidth="1"/>
    <col min="6427" max="6427" width="0.5703125" style="26" customWidth="1"/>
    <col min="6428" max="6428" width="14.7109375" style="26" customWidth="1"/>
    <col min="6429" max="6429" width="14.140625" style="26" customWidth="1"/>
    <col min="6430" max="6431" width="0" style="26" hidden="1" customWidth="1"/>
    <col min="6432" max="6432" width="13" style="26" customWidth="1"/>
    <col min="6433" max="6433" width="14.7109375" style="26" customWidth="1"/>
    <col min="6434" max="6434" width="12.7109375" style="26" customWidth="1"/>
    <col min="6435" max="6656" width="9.140625" style="26"/>
    <col min="6657" max="6657" width="27.85546875" style="26" customWidth="1"/>
    <col min="6658" max="6680" width="0" style="26" hidden="1" customWidth="1"/>
    <col min="6681" max="6681" width="5.42578125" style="26" customWidth="1"/>
    <col min="6682" max="6682" width="16.5703125" style="26" customWidth="1"/>
    <col min="6683" max="6683" width="0.5703125" style="26" customWidth="1"/>
    <col min="6684" max="6684" width="14.7109375" style="26" customWidth="1"/>
    <col min="6685" max="6685" width="14.140625" style="26" customWidth="1"/>
    <col min="6686" max="6687" width="0" style="26" hidden="1" customWidth="1"/>
    <col min="6688" max="6688" width="13" style="26" customWidth="1"/>
    <col min="6689" max="6689" width="14.7109375" style="26" customWidth="1"/>
    <col min="6690" max="6690" width="12.7109375" style="26" customWidth="1"/>
    <col min="6691" max="6912" width="9.140625" style="26"/>
    <col min="6913" max="6913" width="27.85546875" style="26" customWidth="1"/>
    <col min="6914" max="6936" width="0" style="26" hidden="1" customWidth="1"/>
    <col min="6937" max="6937" width="5.42578125" style="26" customWidth="1"/>
    <col min="6938" max="6938" width="16.5703125" style="26" customWidth="1"/>
    <col min="6939" max="6939" width="0.5703125" style="26" customWidth="1"/>
    <col min="6940" max="6940" width="14.7109375" style="26" customWidth="1"/>
    <col min="6941" max="6941" width="14.140625" style="26" customWidth="1"/>
    <col min="6942" max="6943" width="0" style="26" hidden="1" customWidth="1"/>
    <col min="6944" max="6944" width="13" style="26" customWidth="1"/>
    <col min="6945" max="6945" width="14.7109375" style="26" customWidth="1"/>
    <col min="6946" max="6946" width="12.7109375" style="26" customWidth="1"/>
    <col min="6947" max="7168" width="9.140625" style="26"/>
    <col min="7169" max="7169" width="27.85546875" style="26" customWidth="1"/>
    <col min="7170" max="7192" width="0" style="26" hidden="1" customWidth="1"/>
    <col min="7193" max="7193" width="5.42578125" style="26" customWidth="1"/>
    <col min="7194" max="7194" width="16.5703125" style="26" customWidth="1"/>
    <col min="7195" max="7195" width="0.5703125" style="26" customWidth="1"/>
    <col min="7196" max="7196" width="14.7109375" style="26" customWidth="1"/>
    <col min="7197" max="7197" width="14.140625" style="26" customWidth="1"/>
    <col min="7198" max="7199" width="0" style="26" hidden="1" customWidth="1"/>
    <col min="7200" max="7200" width="13" style="26" customWidth="1"/>
    <col min="7201" max="7201" width="14.7109375" style="26" customWidth="1"/>
    <col min="7202" max="7202" width="12.7109375" style="26" customWidth="1"/>
    <col min="7203" max="7424" width="9.140625" style="26"/>
    <col min="7425" max="7425" width="27.85546875" style="26" customWidth="1"/>
    <col min="7426" max="7448" width="0" style="26" hidden="1" customWidth="1"/>
    <col min="7449" max="7449" width="5.42578125" style="26" customWidth="1"/>
    <col min="7450" max="7450" width="16.5703125" style="26" customWidth="1"/>
    <col min="7451" max="7451" width="0.5703125" style="26" customWidth="1"/>
    <col min="7452" max="7452" width="14.7109375" style="26" customWidth="1"/>
    <col min="7453" max="7453" width="14.140625" style="26" customWidth="1"/>
    <col min="7454" max="7455" width="0" style="26" hidden="1" customWidth="1"/>
    <col min="7456" max="7456" width="13" style="26" customWidth="1"/>
    <col min="7457" max="7457" width="14.7109375" style="26" customWidth="1"/>
    <col min="7458" max="7458" width="12.7109375" style="26" customWidth="1"/>
    <col min="7459" max="7680" width="9.140625" style="26"/>
    <col min="7681" max="7681" width="27.85546875" style="26" customWidth="1"/>
    <col min="7682" max="7704" width="0" style="26" hidden="1" customWidth="1"/>
    <col min="7705" max="7705" width="5.42578125" style="26" customWidth="1"/>
    <col min="7706" max="7706" width="16.5703125" style="26" customWidth="1"/>
    <col min="7707" max="7707" width="0.5703125" style="26" customWidth="1"/>
    <col min="7708" max="7708" width="14.7109375" style="26" customWidth="1"/>
    <col min="7709" max="7709" width="14.140625" style="26" customWidth="1"/>
    <col min="7710" max="7711" width="0" style="26" hidden="1" customWidth="1"/>
    <col min="7712" max="7712" width="13" style="26" customWidth="1"/>
    <col min="7713" max="7713" width="14.7109375" style="26" customWidth="1"/>
    <col min="7714" max="7714" width="12.7109375" style="26" customWidth="1"/>
    <col min="7715" max="7936" width="9.140625" style="26"/>
    <col min="7937" max="7937" width="27.85546875" style="26" customWidth="1"/>
    <col min="7938" max="7960" width="0" style="26" hidden="1" customWidth="1"/>
    <col min="7961" max="7961" width="5.42578125" style="26" customWidth="1"/>
    <col min="7962" max="7962" width="16.5703125" style="26" customWidth="1"/>
    <col min="7963" max="7963" width="0.5703125" style="26" customWidth="1"/>
    <col min="7964" max="7964" width="14.7109375" style="26" customWidth="1"/>
    <col min="7965" max="7965" width="14.140625" style="26" customWidth="1"/>
    <col min="7966" max="7967" width="0" style="26" hidden="1" customWidth="1"/>
    <col min="7968" max="7968" width="13" style="26" customWidth="1"/>
    <col min="7969" max="7969" width="14.7109375" style="26" customWidth="1"/>
    <col min="7970" max="7970" width="12.7109375" style="26" customWidth="1"/>
    <col min="7971" max="8192" width="9.140625" style="26"/>
    <col min="8193" max="8193" width="27.85546875" style="26" customWidth="1"/>
    <col min="8194" max="8216" width="0" style="26" hidden="1" customWidth="1"/>
    <col min="8217" max="8217" width="5.42578125" style="26" customWidth="1"/>
    <col min="8218" max="8218" width="16.5703125" style="26" customWidth="1"/>
    <col min="8219" max="8219" width="0.5703125" style="26" customWidth="1"/>
    <col min="8220" max="8220" width="14.7109375" style="26" customWidth="1"/>
    <col min="8221" max="8221" width="14.140625" style="26" customWidth="1"/>
    <col min="8222" max="8223" width="0" style="26" hidden="1" customWidth="1"/>
    <col min="8224" max="8224" width="13" style="26" customWidth="1"/>
    <col min="8225" max="8225" width="14.7109375" style="26" customWidth="1"/>
    <col min="8226" max="8226" width="12.7109375" style="26" customWidth="1"/>
    <col min="8227" max="8448" width="9.140625" style="26"/>
    <col min="8449" max="8449" width="27.85546875" style="26" customWidth="1"/>
    <col min="8450" max="8472" width="0" style="26" hidden="1" customWidth="1"/>
    <col min="8473" max="8473" width="5.42578125" style="26" customWidth="1"/>
    <col min="8474" max="8474" width="16.5703125" style="26" customWidth="1"/>
    <col min="8475" max="8475" width="0.5703125" style="26" customWidth="1"/>
    <col min="8476" max="8476" width="14.7109375" style="26" customWidth="1"/>
    <col min="8477" max="8477" width="14.140625" style="26" customWidth="1"/>
    <col min="8478" max="8479" width="0" style="26" hidden="1" customWidth="1"/>
    <col min="8480" max="8480" width="13" style="26" customWidth="1"/>
    <col min="8481" max="8481" width="14.7109375" style="26" customWidth="1"/>
    <col min="8482" max="8482" width="12.7109375" style="26" customWidth="1"/>
    <col min="8483" max="8704" width="9.140625" style="26"/>
    <col min="8705" max="8705" width="27.85546875" style="26" customWidth="1"/>
    <col min="8706" max="8728" width="0" style="26" hidden="1" customWidth="1"/>
    <col min="8729" max="8729" width="5.42578125" style="26" customWidth="1"/>
    <col min="8730" max="8730" width="16.5703125" style="26" customWidth="1"/>
    <col min="8731" max="8731" width="0.5703125" style="26" customWidth="1"/>
    <col min="8732" max="8732" width="14.7109375" style="26" customWidth="1"/>
    <col min="8733" max="8733" width="14.140625" style="26" customWidth="1"/>
    <col min="8734" max="8735" width="0" style="26" hidden="1" customWidth="1"/>
    <col min="8736" max="8736" width="13" style="26" customWidth="1"/>
    <col min="8737" max="8737" width="14.7109375" style="26" customWidth="1"/>
    <col min="8738" max="8738" width="12.7109375" style="26" customWidth="1"/>
    <col min="8739" max="8960" width="9.140625" style="26"/>
    <col min="8961" max="8961" width="27.85546875" style="26" customWidth="1"/>
    <col min="8962" max="8984" width="0" style="26" hidden="1" customWidth="1"/>
    <col min="8985" max="8985" width="5.42578125" style="26" customWidth="1"/>
    <col min="8986" max="8986" width="16.5703125" style="26" customWidth="1"/>
    <col min="8987" max="8987" width="0.5703125" style="26" customWidth="1"/>
    <col min="8988" max="8988" width="14.7109375" style="26" customWidth="1"/>
    <col min="8989" max="8989" width="14.140625" style="26" customWidth="1"/>
    <col min="8990" max="8991" width="0" style="26" hidden="1" customWidth="1"/>
    <col min="8992" max="8992" width="13" style="26" customWidth="1"/>
    <col min="8993" max="8993" width="14.7109375" style="26" customWidth="1"/>
    <col min="8994" max="8994" width="12.7109375" style="26" customWidth="1"/>
    <col min="8995" max="9216" width="9.140625" style="26"/>
    <col min="9217" max="9217" width="27.85546875" style="26" customWidth="1"/>
    <col min="9218" max="9240" width="0" style="26" hidden="1" customWidth="1"/>
    <col min="9241" max="9241" width="5.42578125" style="26" customWidth="1"/>
    <col min="9242" max="9242" width="16.5703125" style="26" customWidth="1"/>
    <col min="9243" max="9243" width="0.5703125" style="26" customWidth="1"/>
    <col min="9244" max="9244" width="14.7109375" style="26" customWidth="1"/>
    <col min="9245" max="9245" width="14.140625" style="26" customWidth="1"/>
    <col min="9246" max="9247" width="0" style="26" hidden="1" customWidth="1"/>
    <col min="9248" max="9248" width="13" style="26" customWidth="1"/>
    <col min="9249" max="9249" width="14.7109375" style="26" customWidth="1"/>
    <col min="9250" max="9250" width="12.7109375" style="26" customWidth="1"/>
    <col min="9251" max="9472" width="9.140625" style="26"/>
    <col min="9473" max="9473" width="27.85546875" style="26" customWidth="1"/>
    <col min="9474" max="9496" width="0" style="26" hidden="1" customWidth="1"/>
    <col min="9497" max="9497" width="5.42578125" style="26" customWidth="1"/>
    <col min="9498" max="9498" width="16.5703125" style="26" customWidth="1"/>
    <col min="9499" max="9499" width="0.5703125" style="26" customWidth="1"/>
    <col min="9500" max="9500" width="14.7109375" style="26" customWidth="1"/>
    <col min="9501" max="9501" width="14.140625" style="26" customWidth="1"/>
    <col min="9502" max="9503" width="0" style="26" hidden="1" customWidth="1"/>
    <col min="9504" max="9504" width="13" style="26" customWidth="1"/>
    <col min="9505" max="9505" width="14.7109375" style="26" customWidth="1"/>
    <col min="9506" max="9506" width="12.7109375" style="26" customWidth="1"/>
    <col min="9507" max="9728" width="9.140625" style="26"/>
    <col min="9729" max="9729" width="27.85546875" style="26" customWidth="1"/>
    <col min="9730" max="9752" width="0" style="26" hidden="1" customWidth="1"/>
    <col min="9753" max="9753" width="5.42578125" style="26" customWidth="1"/>
    <col min="9754" max="9754" width="16.5703125" style="26" customWidth="1"/>
    <col min="9755" max="9755" width="0.5703125" style="26" customWidth="1"/>
    <col min="9756" max="9756" width="14.7109375" style="26" customWidth="1"/>
    <col min="9757" max="9757" width="14.140625" style="26" customWidth="1"/>
    <col min="9758" max="9759" width="0" style="26" hidden="1" customWidth="1"/>
    <col min="9760" max="9760" width="13" style="26" customWidth="1"/>
    <col min="9761" max="9761" width="14.7109375" style="26" customWidth="1"/>
    <col min="9762" max="9762" width="12.7109375" style="26" customWidth="1"/>
    <col min="9763" max="9984" width="9.140625" style="26"/>
    <col min="9985" max="9985" width="27.85546875" style="26" customWidth="1"/>
    <col min="9986" max="10008" width="0" style="26" hidden="1" customWidth="1"/>
    <col min="10009" max="10009" width="5.42578125" style="26" customWidth="1"/>
    <col min="10010" max="10010" width="16.5703125" style="26" customWidth="1"/>
    <col min="10011" max="10011" width="0.5703125" style="26" customWidth="1"/>
    <col min="10012" max="10012" width="14.7109375" style="26" customWidth="1"/>
    <col min="10013" max="10013" width="14.140625" style="26" customWidth="1"/>
    <col min="10014" max="10015" width="0" style="26" hidden="1" customWidth="1"/>
    <col min="10016" max="10016" width="13" style="26" customWidth="1"/>
    <col min="10017" max="10017" width="14.7109375" style="26" customWidth="1"/>
    <col min="10018" max="10018" width="12.7109375" style="26" customWidth="1"/>
    <col min="10019" max="10240" width="9.140625" style="26"/>
    <col min="10241" max="10241" width="27.85546875" style="26" customWidth="1"/>
    <col min="10242" max="10264" width="0" style="26" hidden="1" customWidth="1"/>
    <col min="10265" max="10265" width="5.42578125" style="26" customWidth="1"/>
    <col min="10266" max="10266" width="16.5703125" style="26" customWidth="1"/>
    <col min="10267" max="10267" width="0.5703125" style="26" customWidth="1"/>
    <col min="10268" max="10268" width="14.7109375" style="26" customWidth="1"/>
    <col min="10269" max="10269" width="14.140625" style="26" customWidth="1"/>
    <col min="10270" max="10271" width="0" style="26" hidden="1" customWidth="1"/>
    <col min="10272" max="10272" width="13" style="26" customWidth="1"/>
    <col min="10273" max="10273" width="14.7109375" style="26" customWidth="1"/>
    <col min="10274" max="10274" width="12.7109375" style="26" customWidth="1"/>
    <col min="10275" max="10496" width="9.140625" style="26"/>
    <col min="10497" max="10497" width="27.85546875" style="26" customWidth="1"/>
    <col min="10498" max="10520" width="0" style="26" hidden="1" customWidth="1"/>
    <col min="10521" max="10521" width="5.42578125" style="26" customWidth="1"/>
    <col min="10522" max="10522" width="16.5703125" style="26" customWidth="1"/>
    <col min="10523" max="10523" width="0.5703125" style="26" customWidth="1"/>
    <col min="10524" max="10524" width="14.7109375" style="26" customWidth="1"/>
    <col min="10525" max="10525" width="14.140625" style="26" customWidth="1"/>
    <col min="10526" max="10527" width="0" style="26" hidden="1" customWidth="1"/>
    <col min="10528" max="10528" width="13" style="26" customWidth="1"/>
    <col min="10529" max="10529" width="14.7109375" style="26" customWidth="1"/>
    <col min="10530" max="10530" width="12.7109375" style="26" customWidth="1"/>
    <col min="10531" max="10752" width="9.140625" style="26"/>
    <col min="10753" max="10753" width="27.85546875" style="26" customWidth="1"/>
    <col min="10754" max="10776" width="0" style="26" hidden="1" customWidth="1"/>
    <col min="10777" max="10777" width="5.42578125" style="26" customWidth="1"/>
    <col min="10778" max="10778" width="16.5703125" style="26" customWidth="1"/>
    <col min="10779" max="10779" width="0.5703125" style="26" customWidth="1"/>
    <col min="10780" max="10780" width="14.7109375" style="26" customWidth="1"/>
    <col min="10781" max="10781" width="14.140625" style="26" customWidth="1"/>
    <col min="10782" max="10783" width="0" style="26" hidden="1" customWidth="1"/>
    <col min="10784" max="10784" width="13" style="26" customWidth="1"/>
    <col min="10785" max="10785" width="14.7109375" style="26" customWidth="1"/>
    <col min="10786" max="10786" width="12.7109375" style="26" customWidth="1"/>
    <col min="10787" max="11008" width="9.140625" style="26"/>
    <col min="11009" max="11009" width="27.85546875" style="26" customWidth="1"/>
    <col min="11010" max="11032" width="0" style="26" hidden="1" customWidth="1"/>
    <col min="11033" max="11033" width="5.42578125" style="26" customWidth="1"/>
    <col min="11034" max="11034" width="16.5703125" style="26" customWidth="1"/>
    <col min="11035" max="11035" width="0.5703125" style="26" customWidth="1"/>
    <col min="11036" max="11036" width="14.7109375" style="26" customWidth="1"/>
    <col min="11037" max="11037" width="14.140625" style="26" customWidth="1"/>
    <col min="11038" max="11039" width="0" style="26" hidden="1" customWidth="1"/>
    <col min="11040" max="11040" width="13" style="26" customWidth="1"/>
    <col min="11041" max="11041" width="14.7109375" style="26" customWidth="1"/>
    <col min="11042" max="11042" width="12.7109375" style="26" customWidth="1"/>
    <col min="11043" max="11264" width="9.140625" style="26"/>
    <col min="11265" max="11265" width="27.85546875" style="26" customWidth="1"/>
    <col min="11266" max="11288" width="0" style="26" hidden="1" customWidth="1"/>
    <col min="11289" max="11289" width="5.42578125" style="26" customWidth="1"/>
    <col min="11290" max="11290" width="16.5703125" style="26" customWidth="1"/>
    <col min="11291" max="11291" width="0.5703125" style="26" customWidth="1"/>
    <col min="11292" max="11292" width="14.7109375" style="26" customWidth="1"/>
    <col min="11293" max="11293" width="14.140625" style="26" customWidth="1"/>
    <col min="11294" max="11295" width="0" style="26" hidden="1" customWidth="1"/>
    <col min="11296" max="11296" width="13" style="26" customWidth="1"/>
    <col min="11297" max="11297" width="14.7109375" style="26" customWidth="1"/>
    <col min="11298" max="11298" width="12.7109375" style="26" customWidth="1"/>
    <col min="11299" max="11520" width="9.140625" style="26"/>
    <col min="11521" max="11521" width="27.85546875" style="26" customWidth="1"/>
    <col min="11522" max="11544" width="0" style="26" hidden="1" customWidth="1"/>
    <col min="11545" max="11545" width="5.42578125" style="26" customWidth="1"/>
    <col min="11546" max="11546" width="16.5703125" style="26" customWidth="1"/>
    <col min="11547" max="11547" width="0.5703125" style="26" customWidth="1"/>
    <col min="11548" max="11548" width="14.7109375" style="26" customWidth="1"/>
    <col min="11549" max="11549" width="14.140625" style="26" customWidth="1"/>
    <col min="11550" max="11551" width="0" style="26" hidden="1" customWidth="1"/>
    <col min="11552" max="11552" width="13" style="26" customWidth="1"/>
    <col min="11553" max="11553" width="14.7109375" style="26" customWidth="1"/>
    <col min="11554" max="11554" width="12.7109375" style="26" customWidth="1"/>
    <col min="11555" max="11776" width="9.140625" style="26"/>
    <col min="11777" max="11777" width="27.85546875" style="26" customWidth="1"/>
    <col min="11778" max="11800" width="0" style="26" hidden="1" customWidth="1"/>
    <col min="11801" max="11801" width="5.42578125" style="26" customWidth="1"/>
    <col min="11802" max="11802" width="16.5703125" style="26" customWidth="1"/>
    <col min="11803" max="11803" width="0.5703125" style="26" customWidth="1"/>
    <col min="11804" max="11804" width="14.7109375" style="26" customWidth="1"/>
    <col min="11805" max="11805" width="14.140625" style="26" customWidth="1"/>
    <col min="11806" max="11807" width="0" style="26" hidden="1" customWidth="1"/>
    <col min="11808" max="11808" width="13" style="26" customWidth="1"/>
    <col min="11809" max="11809" width="14.7109375" style="26" customWidth="1"/>
    <col min="11810" max="11810" width="12.7109375" style="26" customWidth="1"/>
    <col min="11811" max="12032" width="9.140625" style="26"/>
    <col min="12033" max="12033" width="27.85546875" style="26" customWidth="1"/>
    <col min="12034" max="12056" width="0" style="26" hidden="1" customWidth="1"/>
    <col min="12057" max="12057" width="5.42578125" style="26" customWidth="1"/>
    <col min="12058" max="12058" width="16.5703125" style="26" customWidth="1"/>
    <col min="12059" max="12059" width="0.5703125" style="26" customWidth="1"/>
    <col min="12060" max="12060" width="14.7109375" style="26" customWidth="1"/>
    <col min="12061" max="12061" width="14.140625" style="26" customWidth="1"/>
    <col min="12062" max="12063" width="0" style="26" hidden="1" customWidth="1"/>
    <col min="12064" max="12064" width="13" style="26" customWidth="1"/>
    <col min="12065" max="12065" width="14.7109375" style="26" customWidth="1"/>
    <col min="12066" max="12066" width="12.7109375" style="26" customWidth="1"/>
    <col min="12067" max="12288" width="9.140625" style="26"/>
    <col min="12289" max="12289" width="27.85546875" style="26" customWidth="1"/>
    <col min="12290" max="12312" width="0" style="26" hidden="1" customWidth="1"/>
    <col min="12313" max="12313" width="5.42578125" style="26" customWidth="1"/>
    <col min="12314" max="12314" width="16.5703125" style="26" customWidth="1"/>
    <col min="12315" max="12315" width="0.5703125" style="26" customWidth="1"/>
    <col min="12316" max="12316" width="14.7109375" style="26" customWidth="1"/>
    <col min="12317" max="12317" width="14.140625" style="26" customWidth="1"/>
    <col min="12318" max="12319" width="0" style="26" hidden="1" customWidth="1"/>
    <col min="12320" max="12320" width="13" style="26" customWidth="1"/>
    <col min="12321" max="12321" width="14.7109375" style="26" customWidth="1"/>
    <col min="12322" max="12322" width="12.7109375" style="26" customWidth="1"/>
    <col min="12323" max="12544" width="9.140625" style="26"/>
    <col min="12545" max="12545" width="27.85546875" style="26" customWidth="1"/>
    <col min="12546" max="12568" width="0" style="26" hidden="1" customWidth="1"/>
    <col min="12569" max="12569" width="5.42578125" style="26" customWidth="1"/>
    <col min="12570" max="12570" width="16.5703125" style="26" customWidth="1"/>
    <col min="12571" max="12571" width="0.5703125" style="26" customWidth="1"/>
    <col min="12572" max="12572" width="14.7109375" style="26" customWidth="1"/>
    <col min="12573" max="12573" width="14.140625" style="26" customWidth="1"/>
    <col min="12574" max="12575" width="0" style="26" hidden="1" customWidth="1"/>
    <col min="12576" max="12576" width="13" style="26" customWidth="1"/>
    <col min="12577" max="12577" width="14.7109375" style="26" customWidth="1"/>
    <col min="12578" max="12578" width="12.7109375" style="26" customWidth="1"/>
    <col min="12579" max="12800" width="9.140625" style="26"/>
    <col min="12801" max="12801" width="27.85546875" style="26" customWidth="1"/>
    <col min="12802" max="12824" width="0" style="26" hidden="1" customWidth="1"/>
    <col min="12825" max="12825" width="5.42578125" style="26" customWidth="1"/>
    <col min="12826" max="12826" width="16.5703125" style="26" customWidth="1"/>
    <col min="12827" max="12827" width="0.5703125" style="26" customWidth="1"/>
    <col min="12828" max="12828" width="14.7109375" style="26" customWidth="1"/>
    <col min="12829" max="12829" width="14.140625" style="26" customWidth="1"/>
    <col min="12830" max="12831" width="0" style="26" hidden="1" customWidth="1"/>
    <col min="12832" max="12832" width="13" style="26" customWidth="1"/>
    <col min="12833" max="12833" width="14.7109375" style="26" customWidth="1"/>
    <col min="12834" max="12834" width="12.7109375" style="26" customWidth="1"/>
    <col min="12835" max="13056" width="9.140625" style="26"/>
    <col min="13057" max="13057" width="27.85546875" style="26" customWidth="1"/>
    <col min="13058" max="13080" width="0" style="26" hidden="1" customWidth="1"/>
    <col min="13081" max="13081" width="5.42578125" style="26" customWidth="1"/>
    <col min="13082" max="13082" width="16.5703125" style="26" customWidth="1"/>
    <col min="13083" max="13083" width="0.5703125" style="26" customWidth="1"/>
    <col min="13084" max="13084" width="14.7109375" style="26" customWidth="1"/>
    <col min="13085" max="13085" width="14.140625" style="26" customWidth="1"/>
    <col min="13086" max="13087" width="0" style="26" hidden="1" customWidth="1"/>
    <col min="13088" max="13088" width="13" style="26" customWidth="1"/>
    <col min="13089" max="13089" width="14.7109375" style="26" customWidth="1"/>
    <col min="13090" max="13090" width="12.7109375" style="26" customWidth="1"/>
    <col min="13091" max="13312" width="9.140625" style="26"/>
    <col min="13313" max="13313" width="27.85546875" style="26" customWidth="1"/>
    <col min="13314" max="13336" width="0" style="26" hidden="1" customWidth="1"/>
    <col min="13337" max="13337" width="5.42578125" style="26" customWidth="1"/>
    <col min="13338" max="13338" width="16.5703125" style="26" customWidth="1"/>
    <col min="13339" max="13339" width="0.5703125" style="26" customWidth="1"/>
    <col min="13340" max="13340" width="14.7109375" style="26" customWidth="1"/>
    <col min="13341" max="13341" width="14.140625" style="26" customWidth="1"/>
    <col min="13342" max="13343" width="0" style="26" hidden="1" customWidth="1"/>
    <col min="13344" max="13344" width="13" style="26" customWidth="1"/>
    <col min="13345" max="13345" width="14.7109375" style="26" customWidth="1"/>
    <col min="13346" max="13346" width="12.7109375" style="26" customWidth="1"/>
    <col min="13347" max="13568" width="9.140625" style="26"/>
    <col min="13569" max="13569" width="27.85546875" style="26" customWidth="1"/>
    <col min="13570" max="13592" width="0" style="26" hidden="1" customWidth="1"/>
    <col min="13593" max="13593" width="5.42578125" style="26" customWidth="1"/>
    <col min="13594" max="13594" width="16.5703125" style="26" customWidth="1"/>
    <col min="13595" max="13595" width="0.5703125" style="26" customWidth="1"/>
    <col min="13596" max="13596" width="14.7109375" style="26" customWidth="1"/>
    <col min="13597" max="13597" width="14.140625" style="26" customWidth="1"/>
    <col min="13598" max="13599" width="0" style="26" hidden="1" customWidth="1"/>
    <col min="13600" max="13600" width="13" style="26" customWidth="1"/>
    <col min="13601" max="13601" width="14.7109375" style="26" customWidth="1"/>
    <col min="13602" max="13602" width="12.7109375" style="26" customWidth="1"/>
    <col min="13603" max="13824" width="9.140625" style="26"/>
    <col min="13825" max="13825" width="27.85546875" style="26" customWidth="1"/>
    <col min="13826" max="13848" width="0" style="26" hidden="1" customWidth="1"/>
    <col min="13849" max="13849" width="5.42578125" style="26" customWidth="1"/>
    <col min="13850" max="13850" width="16.5703125" style="26" customWidth="1"/>
    <col min="13851" max="13851" width="0.5703125" style="26" customWidth="1"/>
    <col min="13852" max="13852" width="14.7109375" style="26" customWidth="1"/>
    <col min="13853" max="13853" width="14.140625" style="26" customWidth="1"/>
    <col min="13854" max="13855" width="0" style="26" hidden="1" customWidth="1"/>
    <col min="13856" max="13856" width="13" style="26" customWidth="1"/>
    <col min="13857" max="13857" width="14.7109375" style="26" customWidth="1"/>
    <col min="13858" max="13858" width="12.7109375" style="26" customWidth="1"/>
    <col min="13859" max="14080" width="9.140625" style="26"/>
    <col min="14081" max="14081" width="27.85546875" style="26" customWidth="1"/>
    <col min="14082" max="14104" width="0" style="26" hidden="1" customWidth="1"/>
    <col min="14105" max="14105" width="5.42578125" style="26" customWidth="1"/>
    <col min="14106" max="14106" width="16.5703125" style="26" customWidth="1"/>
    <col min="14107" max="14107" width="0.5703125" style="26" customWidth="1"/>
    <col min="14108" max="14108" width="14.7109375" style="26" customWidth="1"/>
    <col min="14109" max="14109" width="14.140625" style="26" customWidth="1"/>
    <col min="14110" max="14111" width="0" style="26" hidden="1" customWidth="1"/>
    <col min="14112" max="14112" width="13" style="26" customWidth="1"/>
    <col min="14113" max="14113" width="14.7109375" style="26" customWidth="1"/>
    <col min="14114" max="14114" width="12.7109375" style="26" customWidth="1"/>
    <col min="14115" max="14336" width="9.140625" style="26"/>
    <col min="14337" max="14337" width="27.85546875" style="26" customWidth="1"/>
    <col min="14338" max="14360" width="0" style="26" hidden="1" customWidth="1"/>
    <col min="14361" max="14361" width="5.42578125" style="26" customWidth="1"/>
    <col min="14362" max="14362" width="16.5703125" style="26" customWidth="1"/>
    <col min="14363" max="14363" width="0.5703125" style="26" customWidth="1"/>
    <col min="14364" max="14364" width="14.7109375" style="26" customWidth="1"/>
    <col min="14365" max="14365" width="14.140625" style="26" customWidth="1"/>
    <col min="14366" max="14367" width="0" style="26" hidden="1" customWidth="1"/>
    <col min="14368" max="14368" width="13" style="26" customWidth="1"/>
    <col min="14369" max="14369" width="14.7109375" style="26" customWidth="1"/>
    <col min="14370" max="14370" width="12.7109375" style="26" customWidth="1"/>
    <col min="14371" max="14592" width="9.140625" style="26"/>
    <col min="14593" max="14593" width="27.85546875" style="26" customWidth="1"/>
    <col min="14594" max="14616" width="0" style="26" hidden="1" customWidth="1"/>
    <col min="14617" max="14617" width="5.42578125" style="26" customWidth="1"/>
    <col min="14618" max="14618" width="16.5703125" style="26" customWidth="1"/>
    <col min="14619" max="14619" width="0.5703125" style="26" customWidth="1"/>
    <col min="14620" max="14620" width="14.7109375" style="26" customWidth="1"/>
    <col min="14621" max="14621" width="14.140625" style="26" customWidth="1"/>
    <col min="14622" max="14623" width="0" style="26" hidden="1" customWidth="1"/>
    <col min="14624" max="14624" width="13" style="26" customWidth="1"/>
    <col min="14625" max="14625" width="14.7109375" style="26" customWidth="1"/>
    <col min="14626" max="14626" width="12.7109375" style="26" customWidth="1"/>
    <col min="14627" max="14848" width="9.140625" style="26"/>
    <col min="14849" max="14849" width="27.85546875" style="26" customWidth="1"/>
    <col min="14850" max="14872" width="0" style="26" hidden="1" customWidth="1"/>
    <col min="14873" max="14873" width="5.42578125" style="26" customWidth="1"/>
    <col min="14874" max="14874" width="16.5703125" style="26" customWidth="1"/>
    <col min="14875" max="14875" width="0.5703125" style="26" customWidth="1"/>
    <col min="14876" max="14876" width="14.7109375" style="26" customWidth="1"/>
    <col min="14877" max="14877" width="14.140625" style="26" customWidth="1"/>
    <col min="14878" max="14879" width="0" style="26" hidden="1" customWidth="1"/>
    <col min="14880" max="14880" width="13" style="26" customWidth="1"/>
    <col min="14881" max="14881" width="14.7109375" style="26" customWidth="1"/>
    <col min="14882" max="14882" width="12.7109375" style="26" customWidth="1"/>
    <col min="14883" max="15104" width="9.140625" style="26"/>
    <col min="15105" max="15105" width="27.85546875" style="26" customWidth="1"/>
    <col min="15106" max="15128" width="0" style="26" hidden="1" customWidth="1"/>
    <col min="15129" max="15129" width="5.42578125" style="26" customWidth="1"/>
    <col min="15130" max="15130" width="16.5703125" style="26" customWidth="1"/>
    <col min="15131" max="15131" width="0.5703125" style="26" customWidth="1"/>
    <col min="15132" max="15132" width="14.7109375" style="26" customWidth="1"/>
    <col min="15133" max="15133" width="14.140625" style="26" customWidth="1"/>
    <col min="15134" max="15135" width="0" style="26" hidden="1" customWidth="1"/>
    <col min="15136" max="15136" width="13" style="26" customWidth="1"/>
    <col min="15137" max="15137" width="14.7109375" style="26" customWidth="1"/>
    <col min="15138" max="15138" width="12.7109375" style="26" customWidth="1"/>
    <col min="15139" max="15360" width="9.140625" style="26"/>
    <col min="15361" max="15361" width="27.85546875" style="26" customWidth="1"/>
    <col min="15362" max="15384" width="0" style="26" hidden="1" customWidth="1"/>
    <col min="15385" max="15385" width="5.42578125" style="26" customWidth="1"/>
    <col min="15386" max="15386" width="16.5703125" style="26" customWidth="1"/>
    <col min="15387" max="15387" width="0.5703125" style="26" customWidth="1"/>
    <col min="15388" max="15388" width="14.7109375" style="26" customWidth="1"/>
    <col min="15389" max="15389" width="14.140625" style="26" customWidth="1"/>
    <col min="15390" max="15391" width="0" style="26" hidden="1" customWidth="1"/>
    <col min="15392" max="15392" width="13" style="26" customWidth="1"/>
    <col min="15393" max="15393" width="14.7109375" style="26" customWidth="1"/>
    <col min="15394" max="15394" width="12.7109375" style="26" customWidth="1"/>
    <col min="15395" max="15616" width="9.140625" style="26"/>
    <col min="15617" max="15617" width="27.85546875" style="26" customWidth="1"/>
    <col min="15618" max="15640" width="0" style="26" hidden="1" customWidth="1"/>
    <col min="15641" max="15641" width="5.42578125" style="26" customWidth="1"/>
    <col min="15642" max="15642" width="16.5703125" style="26" customWidth="1"/>
    <col min="15643" max="15643" width="0.5703125" style="26" customWidth="1"/>
    <col min="15644" max="15644" width="14.7109375" style="26" customWidth="1"/>
    <col min="15645" max="15645" width="14.140625" style="26" customWidth="1"/>
    <col min="15646" max="15647" width="0" style="26" hidden="1" customWidth="1"/>
    <col min="15648" max="15648" width="13" style="26" customWidth="1"/>
    <col min="15649" max="15649" width="14.7109375" style="26" customWidth="1"/>
    <col min="15650" max="15650" width="12.7109375" style="26" customWidth="1"/>
    <col min="15651" max="15872" width="9.140625" style="26"/>
    <col min="15873" max="15873" width="27.85546875" style="26" customWidth="1"/>
    <col min="15874" max="15896" width="0" style="26" hidden="1" customWidth="1"/>
    <col min="15897" max="15897" width="5.42578125" style="26" customWidth="1"/>
    <col min="15898" max="15898" width="16.5703125" style="26" customWidth="1"/>
    <col min="15899" max="15899" width="0.5703125" style="26" customWidth="1"/>
    <col min="15900" max="15900" width="14.7109375" style="26" customWidth="1"/>
    <col min="15901" max="15901" width="14.140625" style="26" customWidth="1"/>
    <col min="15902" max="15903" width="0" style="26" hidden="1" customWidth="1"/>
    <col min="15904" max="15904" width="13" style="26" customWidth="1"/>
    <col min="15905" max="15905" width="14.7109375" style="26" customWidth="1"/>
    <col min="15906" max="15906" width="12.7109375" style="26" customWidth="1"/>
    <col min="15907" max="16128" width="9.140625" style="26"/>
    <col min="16129" max="16129" width="27.85546875" style="26" customWidth="1"/>
    <col min="16130" max="16152" width="0" style="26" hidden="1" customWidth="1"/>
    <col min="16153" max="16153" width="5.42578125" style="26" customWidth="1"/>
    <col min="16154" max="16154" width="16.5703125" style="26" customWidth="1"/>
    <col min="16155" max="16155" width="0.5703125" style="26" customWidth="1"/>
    <col min="16156" max="16156" width="14.7109375" style="26" customWidth="1"/>
    <col min="16157" max="16157" width="14.140625" style="26" customWidth="1"/>
    <col min="16158" max="16159" width="0" style="26" hidden="1" customWidth="1"/>
    <col min="16160" max="16160" width="13" style="26" customWidth="1"/>
    <col min="16161" max="16161" width="14.7109375" style="26" customWidth="1"/>
    <col min="16162" max="16162" width="12.7109375" style="26" customWidth="1"/>
    <col min="16163" max="16384" width="9.140625" style="26"/>
  </cols>
  <sheetData>
    <row r="1" spans="1:34" s="1" customFormat="1" ht="24.95" customHeight="1" x14ac:dyDescent="0.25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4" s="1" customFormat="1" ht="24.95" customHeight="1" x14ac:dyDescent="0.2">
      <c r="A2" s="2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 t="s">
        <v>1</v>
      </c>
      <c r="AA2" s="4" t="s">
        <v>2</v>
      </c>
      <c r="AB2" s="5" t="s">
        <v>78</v>
      </c>
      <c r="AC2" s="3" t="s">
        <v>3</v>
      </c>
      <c r="AD2" s="2"/>
      <c r="AE2" s="2"/>
      <c r="AF2" s="75" t="s">
        <v>4</v>
      </c>
      <c r="AG2" s="2"/>
      <c r="AH2" s="6" t="s">
        <v>5</v>
      </c>
    </row>
    <row r="3" spans="1:34" s="1" customFormat="1" ht="24.95" customHeight="1" x14ac:dyDescent="0.25">
      <c r="A3" s="2"/>
      <c r="B3" s="7" t="s">
        <v>6</v>
      </c>
      <c r="C3" s="7" t="s">
        <v>7</v>
      </c>
      <c r="D3" s="7" t="s">
        <v>8</v>
      </c>
      <c r="E3" s="7" t="s">
        <v>7</v>
      </c>
      <c r="F3" s="7" t="s">
        <v>9</v>
      </c>
      <c r="G3" s="7" t="s">
        <v>7</v>
      </c>
      <c r="H3" s="7" t="s">
        <v>10</v>
      </c>
      <c r="I3" s="7" t="s">
        <v>7</v>
      </c>
      <c r="J3" s="7" t="s">
        <v>11</v>
      </c>
      <c r="K3" s="7" t="s">
        <v>7</v>
      </c>
      <c r="L3" s="7" t="s">
        <v>12</v>
      </c>
      <c r="M3" s="7" t="s">
        <v>7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 t="s">
        <v>13</v>
      </c>
      <c r="AA3" s="8"/>
      <c r="AB3" s="5" t="s">
        <v>14</v>
      </c>
      <c r="AC3" s="3" t="s">
        <v>15</v>
      </c>
      <c r="AD3" s="9"/>
      <c r="AE3" s="10"/>
      <c r="AF3" s="76" t="s">
        <v>16</v>
      </c>
      <c r="AG3" s="11" t="s">
        <v>17</v>
      </c>
      <c r="AH3" s="11"/>
    </row>
    <row r="4" spans="1:34" s="18" customFormat="1" ht="24.95" customHeight="1" x14ac:dyDescent="0.3">
      <c r="A4" s="12" t="s">
        <v>18</v>
      </c>
      <c r="B4" s="13"/>
      <c r="C4" s="14"/>
      <c r="D4" s="13"/>
      <c r="E4" s="14"/>
      <c r="F4" s="13"/>
      <c r="G4" s="14"/>
      <c r="H4" s="13"/>
      <c r="I4" s="14"/>
      <c r="J4" s="13"/>
      <c r="K4" s="14"/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5"/>
      <c r="AA4" s="16"/>
      <c r="AB4" s="13"/>
      <c r="AC4" s="17"/>
      <c r="AD4" s="17" t="s">
        <v>13</v>
      </c>
      <c r="AE4" s="17"/>
      <c r="AF4" s="77"/>
      <c r="AG4" s="17"/>
      <c r="AH4" s="17"/>
    </row>
    <row r="5" spans="1:34" ht="18.95" customHeight="1" x14ac:dyDescent="0.2">
      <c r="A5" s="19" t="s">
        <v>19</v>
      </c>
      <c r="B5" s="20"/>
      <c r="C5" s="21"/>
      <c r="D5" s="20">
        <v>61.2</v>
      </c>
      <c r="E5" s="21">
        <v>6.9354807636734898E-3</v>
      </c>
      <c r="F5" s="20">
        <v>853.3</v>
      </c>
      <c r="G5" s="21">
        <v>1.3272862712122E-2</v>
      </c>
      <c r="H5" s="20">
        <v>1162.4000000000001</v>
      </c>
      <c r="I5" s="21">
        <v>1.6319915266730399E-2</v>
      </c>
      <c r="J5" s="20">
        <v>923.7</v>
      </c>
      <c r="K5" s="21">
        <v>1.7554412121039399E-2</v>
      </c>
      <c r="L5" s="20">
        <v>637.9</v>
      </c>
      <c r="M5" s="21">
        <v>1.55721907379763E-2</v>
      </c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3">
        <v>37743</v>
      </c>
      <c r="AA5" s="24"/>
      <c r="AB5" s="23">
        <v>20135</v>
      </c>
      <c r="AC5" s="23">
        <v>20135</v>
      </c>
      <c r="AD5" s="25">
        <v>5708</v>
      </c>
      <c r="AE5" s="20">
        <f t="shared" ref="AE5:AE11" si="0">SUM(B5:AD5)</f>
        <v>87359.569654861611</v>
      </c>
      <c r="AF5" s="78">
        <f t="shared" ref="AF5:AF11" si="1">SUM(Z5)-AB5-AC5</f>
        <v>-2527</v>
      </c>
      <c r="AG5" s="25" t="s">
        <v>20</v>
      </c>
      <c r="AH5" s="23">
        <f>SUM(AB5:AC5)</f>
        <v>40270</v>
      </c>
    </row>
    <row r="6" spans="1:34" ht="18.95" customHeight="1" x14ac:dyDescent="0.2">
      <c r="A6" s="19" t="s">
        <v>21</v>
      </c>
      <c r="B6" s="22"/>
      <c r="C6" s="21"/>
      <c r="D6" s="22">
        <v>5371.8</v>
      </c>
      <c r="E6" s="21">
        <v>0.60875842428596805</v>
      </c>
      <c r="F6" s="22">
        <v>36384</v>
      </c>
      <c r="G6" s="21">
        <v>0.56594379106743997</v>
      </c>
      <c r="H6" s="22">
        <v>38187.5</v>
      </c>
      <c r="I6" s="21">
        <v>0.53614656249850801</v>
      </c>
      <c r="J6" s="22">
        <v>28482.5</v>
      </c>
      <c r="K6" s="21">
        <v>0.54129429818935104</v>
      </c>
      <c r="L6" s="22">
        <v>22258.3</v>
      </c>
      <c r="M6" s="21">
        <v>0.54336180138438495</v>
      </c>
      <c r="N6" s="22"/>
      <c r="O6" s="21"/>
      <c r="P6" s="22"/>
      <c r="Q6" s="21"/>
      <c r="R6" s="22"/>
      <c r="S6" s="21"/>
      <c r="T6" s="22"/>
      <c r="U6" s="21"/>
      <c r="V6" s="22"/>
      <c r="W6" s="21"/>
      <c r="X6" s="22"/>
      <c r="Y6" s="21"/>
      <c r="Z6" s="23">
        <v>1421643</v>
      </c>
      <c r="AA6" s="24"/>
      <c r="AB6" s="23">
        <v>658786</v>
      </c>
      <c r="AC6" s="23">
        <v>658786</v>
      </c>
      <c r="AD6" s="25">
        <v>122579</v>
      </c>
      <c r="AE6" s="22">
        <f t="shared" si="0"/>
        <v>2992480.8955048774</v>
      </c>
      <c r="AF6" s="78">
        <f t="shared" si="1"/>
        <v>104071</v>
      </c>
      <c r="AG6" s="27" t="s">
        <v>22</v>
      </c>
      <c r="AH6" s="23">
        <f t="shared" ref="AH6:AH13" si="2">SUM(AB6:AC6)</f>
        <v>1317572</v>
      </c>
    </row>
    <row r="7" spans="1:34" ht="18.95" customHeight="1" x14ac:dyDescent="0.2">
      <c r="A7" s="19" t="s">
        <v>23</v>
      </c>
      <c r="B7" s="22"/>
      <c r="C7" s="21"/>
      <c r="D7" s="22">
        <v>2190.44</v>
      </c>
      <c r="E7" s="21">
        <v>0.24823128241799</v>
      </c>
      <c r="F7" s="22">
        <v>14277.78</v>
      </c>
      <c r="G7" s="21">
        <v>0.222087207047792</v>
      </c>
      <c r="H7" s="22">
        <v>15978.44</v>
      </c>
      <c r="I7" s="21">
        <v>0.224334813226544</v>
      </c>
      <c r="J7" s="22">
        <v>11541.38</v>
      </c>
      <c r="K7" s="21">
        <v>0.21933759983276099</v>
      </c>
      <c r="L7" s="22">
        <v>8894.73</v>
      </c>
      <c r="M7" s="21">
        <v>0.21713502449098701</v>
      </c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3">
        <v>283923</v>
      </c>
      <c r="AA7" s="24"/>
      <c r="AB7" s="23">
        <v>137509</v>
      </c>
      <c r="AC7" s="23">
        <v>137509</v>
      </c>
      <c r="AD7" s="25">
        <v>4076</v>
      </c>
      <c r="AE7" s="22">
        <f t="shared" si="0"/>
        <v>615900.90112592699</v>
      </c>
      <c r="AF7" s="78">
        <f t="shared" si="1"/>
        <v>8905</v>
      </c>
      <c r="AG7" s="25" t="s">
        <v>22</v>
      </c>
      <c r="AH7" s="23">
        <f t="shared" si="2"/>
        <v>275018</v>
      </c>
    </row>
    <row r="8" spans="1:34" ht="18.95" customHeight="1" x14ac:dyDescent="0.2">
      <c r="A8" s="19" t="s">
        <v>24</v>
      </c>
      <c r="B8" s="22"/>
      <c r="C8" s="21"/>
      <c r="D8" s="22"/>
      <c r="E8" s="21"/>
      <c r="F8" s="22">
        <v>2031.7</v>
      </c>
      <c r="G8" s="21">
        <v>3.1602572567934202E-2</v>
      </c>
      <c r="H8" s="22">
        <v>2178.15</v>
      </c>
      <c r="I8" s="21">
        <v>3.05808873350213E-2</v>
      </c>
      <c r="J8" s="22">
        <v>1720</v>
      </c>
      <c r="K8" s="21">
        <v>3.2687657083671801E-2</v>
      </c>
      <c r="L8" s="22">
        <v>1316.75</v>
      </c>
      <c r="M8" s="21">
        <v>3.2144038492287703E-2</v>
      </c>
      <c r="N8" s="22"/>
      <c r="O8" s="21"/>
      <c r="P8" s="22"/>
      <c r="Q8" s="21"/>
      <c r="R8" s="22"/>
      <c r="S8" s="21"/>
      <c r="T8" s="22"/>
      <c r="U8" s="21"/>
      <c r="V8" s="22"/>
      <c r="W8" s="21"/>
      <c r="X8" s="22"/>
      <c r="Y8" s="21"/>
      <c r="Z8" s="23">
        <v>41197</v>
      </c>
      <c r="AA8" s="24"/>
      <c r="AB8" s="23">
        <v>17439</v>
      </c>
      <c r="AC8" s="23">
        <v>17439</v>
      </c>
      <c r="AD8" s="25">
        <v>9212</v>
      </c>
      <c r="AE8" s="22">
        <f t="shared" si="0"/>
        <v>92533.727015155484</v>
      </c>
      <c r="AF8" s="78">
        <f t="shared" si="1"/>
        <v>6319</v>
      </c>
      <c r="AG8" s="25" t="s">
        <v>22</v>
      </c>
      <c r="AH8" s="23">
        <f t="shared" si="2"/>
        <v>34878</v>
      </c>
    </row>
    <row r="9" spans="1:34" ht="18.95" customHeight="1" x14ac:dyDescent="0.2">
      <c r="A9" s="19" t="s">
        <v>25</v>
      </c>
      <c r="B9" s="22"/>
      <c r="C9" s="21"/>
      <c r="D9" s="22">
        <v>1200.75</v>
      </c>
      <c r="E9" s="21">
        <v>0.136074812532368</v>
      </c>
      <c r="F9" s="22">
        <v>10742.29</v>
      </c>
      <c r="G9" s="21">
        <v>0.167093566604712</v>
      </c>
      <c r="H9" s="22">
        <v>12734.35</v>
      </c>
      <c r="I9" s="21">
        <v>0.17878829402691701</v>
      </c>
      <c r="J9" s="22">
        <v>9779.66</v>
      </c>
      <c r="K9" s="21">
        <v>0.185857077020292</v>
      </c>
      <c r="L9" s="22">
        <v>7372.36</v>
      </c>
      <c r="M9" s="21">
        <v>0.179971462782611</v>
      </c>
      <c r="N9" s="22"/>
      <c r="O9" s="21"/>
      <c r="P9" s="22"/>
      <c r="Q9" s="21"/>
      <c r="R9" s="22"/>
      <c r="S9" s="21"/>
      <c r="T9" s="22"/>
      <c r="U9" s="21"/>
      <c r="V9" s="22"/>
      <c r="W9" s="21"/>
      <c r="X9" s="22"/>
      <c r="Y9" s="21"/>
      <c r="Z9" s="23">
        <v>601757</v>
      </c>
      <c r="AA9" s="24"/>
      <c r="AB9" s="23">
        <v>287288</v>
      </c>
      <c r="AC9" s="23">
        <v>287288</v>
      </c>
      <c r="AD9" s="25">
        <v>245521</v>
      </c>
      <c r="AE9" s="22">
        <f t="shared" si="0"/>
        <v>1463684.2577852129</v>
      </c>
      <c r="AF9" s="78">
        <f t="shared" si="1"/>
        <v>27181</v>
      </c>
      <c r="AG9" s="25" t="s">
        <v>22</v>
      </c>
      <c r="AH9" s="23">
        <f t="shared" si="2"/>
        <v>574576</v>
      </c>
    </row>
    <row r="10" spans="1:34" ht="18.95" customHeight="1" x14ac:dyDescent="0.2">
      <c r="A10" s="28" t="s">
        <v>26</v>
      </c>
      <c r="B10" s="22"/>
      <c r="C10" s="21"/>
      <c r="D10" s="22"/>
      <c r="E10" s="21"/>
      <c r="F10" s="22"/>
      <c r="G10" s="21"/>
      <c r="H10" s="22"/>
      <c r="I10" s="21"/>
      <c r="J10" s="22"/>
      <c r="K10" s="21"/>
      <c r="L10" s="22"/>
      <c r="M10" s="21"/>
      <c r="N10" s="22"/>
      <c r="O10" s="21"/>
      <c r="P10" s="22"/>
      <c r="Q10" s="21"/>
      <c r="R10" s="22"/>
      <c r="S10" s="21"/>
      <c r="T10" s="22"/>
      <c r="U10" s="21"/>
      <c r="V10" s="22"/>
      <c r="W10" s="21"/>
      <c r="X10" s="22"/>
      <c r="Y10" s="21" t="s">
        <v>27</v>
      </c>
      <c r="Z10" s="23">
        <v>31998</v>
      </c>
      <c r="AA10" s="24"/>
      <c r="AB10" s="23">
        <v>14842</v>
      </c>
      <c r="AC10" s="23">
        <v>14842</v>
      </c>
      <c r="AD10" s="25"/>
      <c r="AE10" s="22">
        <f t="shared" si="0"/>
        <v>61682</v>
      </c>
      <c r="AF10" s="78">
        <f t="shared" si="1"/>
        <v>2314</v>
      </c>
      <c r="AG10" s="25" t="s">
        <v>22</v>
      </c>
      <c r="AH10" s="23">
        <f t="shared" si="2"/>
        <v>29684</v>
      </c>
    </row>
    <row r="11" spans="1:34" ht="18.95" customHeight="1" x14ac:dyDescent="0.2">
      <c r="A11" s="19" t="s">
        <v>28</v>
      </c>
      <c r="B11" s="22"/>
      <c r="C11" s="21"/>
      <c r="D11" s="22"/>
      <c r="E11" s="21"/>
      <c r="F11" s="22"/>
      <c r="G11" s="21"/>
      <c r="H11" s="22">
        <v>812.52</v>
      </c>
      <c r="I11" s="21">
        <v>1.14076544670714E-2</v>
      </c>
      <c r="J11" s="22">
        <v>0.01</v>
      </c>
      <c r="K11" s="21">
        <v>1.90044517928325E-7</v>
      </c>
      <c r="L11" s="22">
        <v>0.01</v>
      </c>
      <c r="M11" s="21">
        <v>2.44116487505508E-7</v>
      </c>
      <c r="N11" s="22"/>
      <c r="O11" s="21"/>
      <c r="P11" s="22"/>
      <c r="Q11" s="21"/>
      <c r="R11" s="22"/>
      <c r="S11" s="21"/>
      <c r="T11" s="22"/>
      <c r="U11" s="21"/>
      <c r="V11" s="22"/>
      <c r="W11" s="21"/>
      <c r="X11" s="22"/>
      <c r="Y11" s="21"/>
      <c r="Z11" s="23">
        <v>24999</v>
      </c>
      <c r="AA11" s="24"/>
      <c r="AB11" s="23">
        <v>25750</v>
      </c>
      <c r="AC11" s="23">
        <v>12000</v>
      </c>
      <c r="AD11" s="25">
        <v>2500</v>
      </c>
      <c r="AE11" s="22">
        <f t="shared" si="0"/>
        <v>66061.551408088621</v>
      </c>
      <c r="AF11" s="78">
        <f t="shared" si="1"/>
        <v>-12751</v>
      </c>
      <c r="AG11" s="25" t="s">
        <v>20</v>
      </c>
      <c r="AH11" s="23">
        <f t="shared" si="2"/>
        <v>37750</v>
      </c>
    </row>
    <row r="12" spans="1:34" ht="18.95" customHeight="1" x14ac:dyDescent="0.2">
      <c r="A12" s="25"/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2"/>
      <c r="O12" s="21"/>
      <c r="P12" s="22"/>
      <c r="Q12" s="21"/>
      <c r="R12" s="22"/>
      <c r="S12" s="21"/>
      <c r="T12" s="22"/>
      <c r="U12" s="21"/>
      <c r="V12" s="22"/>
      <c r="W12" s="21"/>
      <c r="X12" s="22"/>
      <c r="Y12" s="21"/>
      <c r="Z12" s="31" t="s">
        <v>29</v>
      </c>
      <c r="AA12" s="32"/>
      <c r="AB12" s="31" t="s">
        <v>29</v>
      </c>
      <c r="AC12" s="31" t="s">
        <v>29</v>
      </c>
      <c r="AD12" s="25"/>
      <c r="AE12" s="25"/>
      <c r="AF12" s="79"/>
      <c r="AG12" s="25"/>
      <c r="AH12" s="31"/>
    </row>
    <row r="13" spans="1:34" s="39" customFormat="1" ht="18.95" customHeight="1" x14ac:dyDescent="0.2">
      <c r="A13" s="33" t="s">
        <v>30</v>
      </c>
      <c r="B13" s="34"/>
      <c r="C13" s="35"/>
      <c r="D13" s="34">
        <v>8824.19</v>
      </c>
      <c r="E13" s="35">
        <v>1</v>
      </c>
      <c r="F13" s="34">
        <v>64289.07</v>
      </c>
      <c r="G13" s="35">
        <v>1</v>
      </c>
      <c r="H13" s="34">
        <v>71225.86</v>
      </c>
      <c r="I13" s="35">
        <v>1</v>
      </c>
      <c r="J13" s="34">
        <v>52619.25</v>
      </c>
      <c r="K13" s="35">
        <v>1</v>
      </c>
      <c r="L13" s="34">
        <v>40964.050000000003</v>
      </c>
      <c r="M13" s="35">
        <v>1</v>
      </c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6">
        <f>SUM(Z5:Z12)</f>
        <v>2443260</v>
      </c>
      <c r="AA13" s="37"/>
      <c r="AB13" s="36">
        <f t="shared" ref="AB13:AF13" si="3">SUM(AB5:AB12)</f>
        <v>1161749</v>
      </c>
      <c r="AC13" s="36">
        <f t="shared" si="3"/>
        <v>1147999</v>
      </c>
      <c r="AD13" s="36">
        <f t="shared" si="3"/>
        <v>389596</v>
      </c>
      <c r="AE13" s="36">
        <f t="shared" si="3"/>
        <v>5379702.9024941232</v>
      </c>
      <c r="AF13" s="80">
        <f t="shared" si="3"/>
        <v>133512</v>
      </c>
      <c r="AG13" s="38"/>
      <c r="AH13" s="36">
        <f t="shared" si="2"/>
        <v>2309748</v>
      </c>
    </row>
    <row r="14" spans="1:34" ht="18.95" customHeight="1" x14ac:dyDescent="0.2">
      <c r="A14" s="25"/>
      <c r="B14" s="22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21"/>
      <c r="N14" s="22"/>
      <c r="O14" s="21"/>
      <c r="P14" s="22"/>
      <c r="Q14" s="21"/>
      <c r="R14" s="22"/>
      <c r="S14" s="21"/>
      <c r="T14" s="22"/>
      <c r="U14" s="21"/>
      <c r="V14" s="22"/>
      <c r="W14" s="21"/>
      <c r="X14" s="22"/>
      <c r="Y14" s="21"/>
      <c r="Z14" s="27"/>
      <c r="AA14" s="24"/>
      <c r="AB14" s="23"/>
      <c r="AC14" s="40"/>
      <c r="AD14" s="25"/>
      <c r="AE14" s="25"/>
      <c r="AF14" s="81"/>
      <c r="AG14" s="25"/>
      <c r="AH14" s="40"/>
    </row>
    <row r="15" spans="1:34" s="18" customFormat="1" ht="18.95" customHeight="1" x14ac:dyDescent="0.3">
      <c r="A15" s="41" t="s">
        <v>31</v>
      </c>
      <c r="B15" s="13"/>
      <c r="C15" s="14"/>
      <c r="D15" s="13"/>
      <c r="E15" s="14"/>
      <c r="F15" s="13"/>
      <c r="G15" s="14"/>
      <c r="H15" s="13"/>
      <c r="I15" s="14"/>
      <c r="J15" s="13"/>
      <c r="K15" s="14"/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5"/>
      <c r="AA15" s="37"/>
      <c r="AB15" s="42"/>
      <c r="AC15" s="43"/>
      <c r="AD15" s="17"/>
      <c r="AE15" s="17"/>
      <c r="AF15" s="82"/>
      <c r="AG15" s="17"/>
      <c r="AH15" s="43"/>
    </row>
    <row r="16" spans="1:34" ht="18.95" customHeight="1" x14ac:dyDescent="0.25">
      <c r="A16" s="19" t="s">
        <v>32</v>
      </c>
      <c r="B16" s="22"/>
      <c r="C16" s="21"/>
      <c r="D16" s="22">
        <v>1169.72</v>
      </c>
      <c r="E16" s="21">
        <v>0.132558342465427</v>
      </c>
      <c r="F16" s="22">
        <v>31565.41</v>
      </c>
      <c r="G16" s="21">
        <v>0.49099185911384302</v>
      </c>
      <c r="H16" s="22">
        <v>27678.65</v>
      </c>
      <c r="I16" s="21">
        <v>0.38860394244449997</v>
      </c>
      <c r="J16" s="22">
        <v>21788.639999999999</v>
      </c>
      <c r="K16" s="21">
        <v>0.414081158511381</v>
      </c>
      <c r="L16" s="22">
        <v>17525.32</v>
      </c>
      <c r="M16" s="21">
        <v>0.42782195608100299</v>
      </c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3">
        <v>743206</v>
      </c>
      <c r="AA16" s="24"/>
      <c r="AB16" s="23">
        <v>360160</v>
      </c>
      <c r="AC16" s="23">
        <v>347589</v>
      </c>
      <c r="AD16" s="44"/>
      <c r="AE16" s="22">
        <f>SUM(B16:AD16)</f>
        <v>1550684.5940572587</v>
      </c>
      <c r="AF16" s="78">
        <f>SUM(Z16)-AB16-AC16</f>
        <v>35457</v>
      </c>
      <c r="AG16" s="25"/>
      <c r="AH16" s="23">
        <f t="shared" ref="AH16:AH27" si="4">SUM(AB16:AC16)</f>
        <v>707749</v>
      </c>
    </row>
    <row r="17" spans="1:34" ht="18.95" customHeight="1" x14ac:dyDescent="0.2">
      <c r="A17" s="19" t="s">
        <v>33</v>
      </c>
      <c r="B17" s="22"/>
      <c r="C17" s="21"/>
      <c r="D17" s="22"/>
      <c r="E17" s="21"/>
      <c r="F17" s="22">
        <v>3111.61</v>
      </c>
      <c r="G17" s="21">
        <v>4.8400295726785302E-2</v>
      </c>
      <c r="H17" s="22">
        <v>1676.93</v>
      </c>
      <c r="I17" s="21">
        <v>2.3543836466137402E-2</v>
      </c>
      <c r="J17" s="22">
        <v>2407.7600000000002</v>
      </c>
      <c r="K17" s="21">
        <v>4.5758158848710297E-2</v>
      </c>
      <c r="L17" s="22">
        <v>936.5</v>
      </c>
      <c r="M17" s="21">
        <v>2.2861509054890799E-2</v>
      </c>
      <c r="N17" s="22"/>
      <c r="O17" s="21"/>
      <c r="P17" s="22"/>
      <c r="Q17" s="21"/>
      <c r="R17" s="22"/>
      <c r="S17" s="21"/>
      <c r="T17" s="22"/>
      <c r="U17" s="21"/>
      <c r="V17" s="22"/>
      <c r="W17" s="21"/>
      <c r="X17" s="22"/>
      <c r="Y17" s="21"/>
      <c r="Z17" s="23">
        <v>104067</v>
      </c>
      <c r="AA17" s="24"/>
      <c r="AB17" s="23">
        <v>43710</v>
      </c>
      <c r="AC17" s="23">
        <v>41456</v>
      </c>
      <c r="AD17" s="45">
        <v>15077</v>
      </c>
      <c r="AE17" s="22">
        <f>SUM(B17:AD17)</f>
        <v>212442.9405638001</v>
      </c>
      <c r="AF17" s="78">
        <f>SUM(Z17)-AB17-AC17</f>
        <v>18901</v>
      </c>
      <c r="AG17" s="25"/>
      <c r="AH17" s="23">
        <f t="shared" si="4"/>
        <v>85166</v>
      </c>
    </row>
    <row r="18" spans="1:34" ht="18.95" customHeight="1" x14ac:dyDescent="0.2">
      <c r="A18" s="25"/>
      <c r="B18" s="29" t="s">
        <v>29</v>
      </c>
      <c r="C18" s="30" t="s">
        <v>29</v>
      </c>
      <c r="D18" s="29" t="s">
        <v>29</v>
      </c>
      <c r="E18" s="30" t="s">
        <v>29</v>
      </c>
      <c r="F18" s="29" t="s">
        <v>29</v>
      </c>
      <c r="G18" s="30" t="s">
        <v>29</v>
      </c>
      <c r="H18" s="29" t="s">
        <v>29</v>
      </c>
      <c r="I18" s="30" t="s">
        <v>29</v>
      </c>
      <c r="J18" s="29" t="s">
        <v>29</v>
      </c>
      <c r="K18" s="30" t="s">
        <v>29</v>
      </c>
      <c r="L18" s="29" t="s">
        <v>29</v>
      </c>
      <c r="M18" s="30" t="s">
        <v>29</v>
      </c>
      <c r="N18" s="22"/>
      <c r="O18" s="21"/>
      <c r="P18" s="22"/>
      <c r="Q18" s="21"/>
      <c r="R18" s="22"/>
      <c r="S18" s="21"/>
      <c r="T18" s="22"/>
      <c r="U18" s="21"/>
      <c r="V18" s="22"/>
      <c r="W18" s="21"/>
      <c r="X18" s="22"/>
      <c r="Y18" s="21"/>
      <c r="Z18" s="31" t="s">
        <v>29</v>
      </c>
      <c r="AA18" s="32"/>
      <c r="AB18" s="31" t="s">
        <v>29</v>
      </c>
      <c r="AC18" s="31" t="s">
        <v>29</v>
      </c>
      <c r="AD18" s="46"/>
      <c r="AE18" s="25"/>
      <c r="AF18" s="79"/>
      <c r="AG18" s="25"/>
      <c r="AH18" s="31"/>
    </row>
    <row r="19" spans="1:34" ht="18.95" customHeight="1" x14ac:dyDescent="0.2">
      <c r="A19" s="19" t="s">
        <v>34</v>
      </c>
      <c r="B19" s="22"/>
      <c r="C19" s="21"/>
      <c r="D19" s="22">
        <v>1169.72</v>
      </c>
      <c r="E19" s="21">
        <v>0.132558342465427</v>
      </c>
      <c r="F19" s="22">
        <v>34677.019999999997</v>
      </c>
      <c r="G19" s="21">
        <v>0.53939215484062797</v>
      </c>
      <c r="H19" s="22">
        <v>29355.58</v>
      </c>
      <c r="I19" s="21">
        <v>0.41214777891063697</v>
      </c>
      <c r="J19" s="22">
        <v>24196.400000000001</v>
      </c>
      <c r="K19" s="21">
        <v>0.45983931736009198</v>
      </c>
      <c r="L19" s="22">
        <v>18461.82</v>
      </c>
      <c r="M19" s="21">
        <v>0.45068346513589402</v>
      </c>
      <c r="N19" s="22"/>
      <c r="O19" s="21"/>
      <c r="P19" s="22"/>
      <c r="Q19" s="21"/>
      <c r="R19" s="22"/>
      <c r="S19" s="21"/>
      <c r="T19" s="22"/>
      <c r="U19" s="21"/>
      <c r="V19" s="22"/>
      <c r="W19" s="21"/>
      <c r="X19" s="22"/>
      <c r="Y19" s="21"/>
      <c r="Z19" s="42">
        <f>SUM(Z16:Z18)</f>
        <v>847273</v>
      </c>
      <c r="AA19" s="37"/>
      <c r="AB19" s="42">
        <f t="shared" ref="AB19:AF19" si="5">SUM(AB16:AB18)</f>
        <v>403870</v>
      </c>
      <c r="AC19" s="42">
        <f t="shared" si="5"/>
        <v>389045</v>
      </c>
      <c r="AD19" s="42">
        <f t="shared" si="5"/>
        <v>15077</v>
      </c>
      <c r="AE19" s="42">
        <f t="shared" si="5"/>
        <v>1763127.5346210587</v>
      </c>
      <c r="AF19" s="83">
        <f t="shared" si="5"/>
        <v>54358</v>
      </c>
      <c r="AG19" s="25"/>
      <c r="AH19" s="42">
        <f t="shared" si="4"/>
        <v>792915</v>
      </c>
    </row>
    <row r="20" spans="1:34" ht="18.95" customHeight="1" x14ac:dyDescent="0.2">
      <c r="A20" s="19"/>
      <c r="B20" s="22"/>
      <c r="C20" s="21"/>
      <c r="D20" s="22"/>
      <c r="E20" s="21"/>
      <c r="F20" s="22"/>
      <c r="G20" s="21"/>
      <c r="H20" s="22"/>
      <c r="I20" s="21"/>
      <c r="J20" s="22"/>
      <c r="K20" s="21"/>
      <c r="L20" s="22"/>
      <c r="M20" s="21"/>
      <c r="N20" s="22"/>
      <c r="O20" s="21"/>
      <c r="P20" s="22"/>
      <c r="Q20" s="21"/>
      <c r="R20" s="22"/>
      <c r="S20" s="21"/>
      <c r="T20" s="22"/>
      <c r="U20" s="21"/>
      <c r="V20" s="22"/>
      <c r="W20" s="21"/>
      <c r="X20" s="22"/>
      <c r="Y20" s="21"/>
      <c r="Z20" s="27"/>
      <c r="AA20" s="24"/>
      <c r="AB20" s="23"/>
      <c r="AC20" s="40"/>
      <c r="AD20" s="25" t="s">
        <v>27</v>
      </c>
      <c r="AE20" s="25"/>
      <c r="AF20" s="81"/>
      <c r="AG20" s="25"/>
      <c r="AH20" s="40"/>
    </row>
    <row r="21" spans="1:34" ht="18.95" customHeight="1" x14ac:dyDescent="0.2">
      <c r="A21" s="19" t="s">
        <v>35</v>
      </c>
      <c r="B21" s="22"/>
      <c r="C21" s="21"/>
      <c r="D21" s="22">
        <v>13008.28</v>
      </c>
      <c r="E21" s="21">
        <v>1.4741613677856</v>
      </c>
      <c r="F21" s="22">
        <v>32212.04</v>
      </c>
      <c r="G21" s="21">
        <v>0.50105002296657897</v>
      </c>
      <c r="H21" s="22">
        <v>32540.83</v>
      </c>
      <c r="I21" s="21">
        <v>0.45686819365887599</v>
      </c>
      <c r="J21" s="22">
        <v>24583.59</v>
      </c>
      <c r="K21" s="21">
        <v>0.46719765104975802</v>
      </c>
      <c r="L21" s="22">
        <v>19723.080000000002</v>
      </c>
      <c r="M21" s="21">
        <v>0.48147290123901298</v>
      </c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3">
        <v>193001</v>
      </c>
      <c r="AA21" s="24"/>
      <c r="AB21" s="23">
        <v>97476</v>
      </c>
      <c r="AC21" s="23">
        <v>86650</v>
      </c>
      <c r="AD21" s="25">
        <v>233382</v>
      </c>
      <c r="AE21" s="22">
        <f>SUM(B21:AD21)</f>
        <v>732580.20075013675</v>
      </c>
      <c r="AF21" s="78">
        <f>SUM(Z21)-AB21-AC21</f>
        <v>8875</v>
      </c>
      <c r="AG21" s="47" t="s">
        <v>36</v>
      </c>
      <c r="AH21" s="23">
        <f t="shared" si="4"/>
        <v>184126</v>
      </c>
    </row>
    <row r="22" spans="1:34" ht="18.95" customHeight="1" x14ac:dyDescent="0.25">
      <c r="A22" s="19" t="s">
        <v>37</v>
      </c>
      <c r="B22" s="29" t="s">
        <v>29</v>
      </c>
      <c r="C22" s="30" t="s">
        <v>29</v>
      </c>
      <c r="D22" s="29" t="s">
        <v>29</v>
      </c>
      <c r="E22" s="30" t="s">
        <v>29</v>
      </c>
      <c r="F22" s="29" t="s">
        <v>29</v>
      </c>
      <c r="G22" s="30" t="s">
        <v>29</v>
      </c>
      <c r="H22" s="29" t="s">
        <v>29</v>
      </c>
      <c r="I22" s="30" t="s">
        <v>29</v>
      </c>
      <c r="J22" s="29" t="s">
        <v>29</v>
      </c>
      <c r="K22" s="30" t="s">
        <v>29</v>
      </c>
      <c r="L22" s="29" t="s">
        <v>29</v>
      </c>
      <c r="M22" s="30" t="s">
        <v>29</v>
      </c>
      <c r="N22" s="22"/>
      <c r="O22" s="21"/>
      <c r="P22" s="22"/>
      <c r="Q22" s="21"/>
      <c r="R22" s="22"/>
      <c r="S22" s="21"/>
      <c r="T22" s="22"/>
      <c r="U22" s="21"/>
      <c r="V22" s="22"/>
      <c r="W22" s="21"/>
      <c r="X22" s="22"/>
      <c r="Y22" s="21"/>
      <c r="Z22" s="23">
        <v>1189344</v>
      </c>
      <c r="AA22" s="32"/>
      <c r="AB22" s="31">
        <v>571313</v>
      </c>
      <c r="AC22" s="23">
        <v>618031</v>
      </c>
      <c r="AD22" s="44"/>
      <c r="AE22" s="22">
        <f>SUM(B22:AD22)</f>
        <v>2378688</v>
      </c>
      <c r="AF22" s="78">
        <f>SUM(Z22)-AB22-AC22</f>
        <v>0</v>
      </c>
      <c r="AG22" s="25" t="s">
        <v>38</v>
      </c>
      <c r="AH22" s="23">
        <f t="shared" si="4"/>
        <v>1189344</v>
      </c>
    </row>
    <row r="23" spans="1:34" ht="18.95" customHeight="1" x14ac:dyDescent="0.2">
      <c r="A23" s="19" t="s">
        <v>39</v>
      </c>
      <c r="B23" s="22"/>
      <c r="C23" s="21"/>
      <c r="D23" s="22">
        <v>13008.28</v>
      </c>
      <c r="E23" s="21">
        <v>1.4741613677856</v>
      </c>
      <c r="F23" s="22">
        <v>32212.04</v>
      </c>
      <c r="G23" s="21">
        <v>0.50105002296657897</v>
      </c>
      <c r="H23" s="22">
        <v>32540.83</v>
      </c>
      <c r="I23" s="21">
        <v>0.45686819365887599</v>
      </c>
      <c r="J23" s="22">
        <v>24583.59</v>
      </c>
      <c r="K23" s="21">
        <v>0.46719765104975802</v>
      </c>
      <c r="L23" s="22">
        <v>19723.080000000002</v>
      </c>
      <c r="M23" s="21">
        <v>0.48147290123901298</v>
      </c>
      <c r="N23" s="22"/>
      <c r="O23" s="21"/>
      <c r="P23" s="22"/>
      <c r="Q23" s="21"/>
      <c r="R23" s="22"/>
      <c r="S23" s="21"/>
      <c r="T23" s="22"/>
      <c r="U23" s="21"/>
      <c r="V23" s="22"/>
      <c r="W23" s="21"/>
      <c r="X23" s="22"/>
      <c r="Y23" s="21"/>
      <c r="Z23" s="42">
        <f>SUM(Z21:Z22)</f>
        <v>1382345</v>
      </c>
      <c r="AA23" s="37"/>
      <c r="AB23" s="42">
        <f t="shared" ref="AB23:AF23" si="6">SUM(AB21:AB22)</f>
        <v>668789</v>
      </c>
      <c r="AC23" s="42">
        <f t="shared" si="6"/>
        <v>704681</v>
      </c>
      <c r="AD23" s="42">
        <f t="shared" si="6"/>
        <v>233382</v>
      </c>
      <c r="AE23" s="42">
        <f t="shared" si="6"/>
        <v>3111268.2007501367</v>
      </c>
      <c r="AF23" s="83">
        <f t="shared" si="6"/>
        <v>8875</v>
      </c>
      <c r="AG23" s="25"/>
      <c r="AH23" s="42">
        <f t="shared" si="4"/>
        <v>1373470</v>
      </c>
    </row>
    <row r="24" spans="1:34" ht="18.95" customHeight="1" x14ac:dyDescent="0.2">
      <c r="A24" s="25"/>
      <c r="B24" s="29" t="s">
        <v>29</v>
      </c>
      <c r="C24" s="30" t="s">
        <v>29</v>
      </c>
      <c r="D24" s="29" t="s">
        <v>29</v>
      </c>
      <c r="E24" s="30" t="s">
        <v>29</v>
      </c>
      <c r="F24" s="29" t="s">
        <v>29</v>
      </c>
      <c r="G24" s="30" t="s">
        <v>29</v>
      </c>
      <c r="H24" s="29" t="s">
        <v>29</v>
      </c>
      <c r="I24" s="30" t="s">
        <v>29</v>
      </c>
      <c r="J24" s="29" t="s">
        <v>29</v>
      </c>
      <c r="K24" s="30" t="s">
        <v>29</v>
      </c>
      <c r="L24" s="29" t="s">
        <v>29</v>
      </c>
      <c r="M24" s="30" t="s">
        <v>29</v>
      </c>
      <c r="N24" s="22"/>
      <c r="O24" s="21"/>
      <c r="P24" s="22"/>
      <c r="Q24" s="21"/>
      <c r="R24" s="22"/>
      <c r="S24" s="21"/>
      <c r="T24" s="22"/>
      <c r="U24" s="21"/>
      <c r="V24" s="22"/>
      <c r="W24" s="21"/>
      <c r="X24" s="22"/>
      <c r="Y24" s="21"/>
      <c r="Z24" s="27"/>
      <c r="AA24" s="32"/>
      <c r="AB24" s="31" t="s">
        <v>29</v>
      </c>
      <c r="AC24" s="31" t="s">
        <v>29</v>
      </c>
      <c r="AD24" s="25"/>
      <c r="AE24" s="25"/>
      <c r="AF24" s="79"/>
      <c r="AG24" s="25"/>
      <c r="AH24" s="31"/>
    </row>
    <row r="25" spans="1:34" s="39" customFormat="1" ht="18.95" customHeight="1" x14ac:dyDescent="0.2">
      <c r="A25" s="33" t="s">
        <v>40</v>
      </c>
      <c r="B25" s="34"/>
      <c r="C25" s="35"/>
      <c r="D25" s="34">
        <v>14178</v>
      </c>
      <c r="E25" s="35">
        <v>1.60671971025103</v>
      </c>
      <c r="F25" s="34">
        <v>66889.06</v>
      </c>
      <c r="G25" s="35">
        <v>1.0404421778072099</v>
      </c>
      <c r="H25" s="34">
        <v>61896.41</v>
      </c>
      <c r="I25" s="35">
        <v>0.86901597256951302</v>
      </c>
      <c r="J25" s="34">
        <v>48779.99</v>
      </c>
      <c r="K25" s="35">
        <v>0.92703696840984995</v>
      </c>
      <c r="L25" s="34">
        <v>38184.9</v>
      </c>
      <c r="M25" s="35">
        <v>0.93215636637490695</v>
      </c>
      <c r="N25" s="34"/>
      <c r="O25" s="35"/>
      <c r="P25" s="34"/>
      <c r="Q25" s="35"/>
      <c r="R25" s="34"/>
      <c r="S25" s="35"/>
      <c r="T25" s="34"/>
      <c r="U25" s="35"/>
      <c r="V25" s="34"/>
      <c r="W25" s="35"/>
      <c r="X25" s="34"/>
      <c r="Y25" s="35"/>
      <c r="Z25" s="42">
        <f>SUM(Z19)+Z23</f>
        <v>2229618</v>
      </c>
      <c r="AA25" s="37"/>
      <c r="AB25" s="42">
        <f t="shared" ref="AB25:AF25" si="7">SUM(AB19)+AB23</f>
        <v>1072659</v>
      </c>
      <c r="AC25" s="42">
        <f t="shared" si="7"/>
        <v>1093726</v>
      </c>
      <c r="AD25" s="42">
        <f t="shared" si="7"/>
        <v>248459</v>
      </c>
      <c r="AE25" s="42">
        <f t="shared" si="7"/>
        <v>4874395.7353711957</v>
      </c>
      <c r="AF25" s="83">
        <f t="shared" si="7"/>
        <v>63233</v>
      </c>
      <c r="AG25" s="38"/>
      <c r="AH25" s="42">
        <f t="shared" si="4"/>
        <v>2166385</v>
      </c>
    </row>
    <row r="26" spans="1:34" ht="18.95" customHeight="1" x14ac:dyDescent="0.2">
      <c r="A26" s="25"/>
      <c r="B26" s="29" t="s">
        <v>29</v>
      </c>
      <c r="C26" s="30" t="s">
        <v>29</v>
      </c>
      <c r="D26" s="29" t="s">
        <v>29</v>
      </c>
      <c r="E26" s="30" t="s">
        <v>29</v>
      </c>
      <c r="F26" s="29" t="s">
        <v>29</v>
      </c>
      <c r="G26" s="30" t="s">
        <v>29</v>
      </c>
      <c r="H26" s="29" t="s">
        <v>29</v>
      </c>
      <c r="I26" s="30" t="s">
        <v>29</v>
      </c>
      <c r="J26" s="29" t="s">
        <v>29</v>
      </c>
      <c r="K26" s="30" t="s">
        <v>29</v>
      </c>
      <c r="L26" s="29" t="s">
        <v>29</v>
      </c>
      <c r="M26" s="30" t="s">
        <v>29</v>
      </c>
      <c r="N26" s="22"/>
      <c r="O26" s="21"/>
      <c r="P26" s="22"/>
      <c r="Q26" s="21"/>
      <c r="R26" s="22"/>
      <c r="S26" s="21"/>
      <c r="T26" s="22"/>
      <c r="U26" s="21"/>
      <c r="V26" s="22"/>
      <c r="W26" s="21"/>
      <c r="X26" s="22"/>
      <c r="Y26" s="21"/>
      <c r="Z26" s="27"/>
      <c r="AA26" s="32"/>
      <c r="AB26" s="31" t="s">
        <v>29</v>
      </c>
      <c r="AC26" s="31" t="s">
        <v>29</v>
      </c>
      <c r="AD26" s="25"/>
      <c r="AE26" s="25"/>
      <c r="AF26" s="79"/>
      <c r="AG26" s="25"/>
      <c r="AH26" s="31"/>
    </row>
    <row r="27" spans="1:34" s="39" customFormat="1" ht="18.95" customHeight="1" x14ac:dyDescent="0.25">
      <c r="A27" s="33" t="s">
        <v>41</v>
      </c>
      <c r="B27" s="34"/>
      <c r="C27" s="35"/>
      <c r="D27" s="34">
        <v>-5353.81</v>
      </c>
      <c r="E27" s="35">
        <v>-0.606719710251026</v>
      </c>
      <c r="F27" s="34">
        <v>-2599.9899999999998</v>
      </c>
      <c r="G27" s="35">
        <v>-4.0442177807207401E-2</v>
      </c>
      <c r="H27" s="34">
        <v>9329.4500000000007</v>
      </c>
      <c r="I27" s="35">
        <v>0.13098402743048701</v>
      </c>
      <c r="J27" s="34">
        <v>3839.26</v>
      </c>
      <c r="K27" s="35">
        <v>7.2963031590149996E-2</v>
      </c>
      <c r="L27" s="34">
        <v>2779.15</v>
      </c>
      <c r="M27" s="35">
        <v>6.78436336250932E-2</v>
      </c>
      <c r="N27" s="34"/>
      <c r="O27" s="35"/>
      <c r="P27" s="34"/>
      <c r="Q27" s="35"/>
      <c r="R27" s="34"/>
      <c r="S27" s="35"/>
      <c r="T27" s="34"/>
      <c r="U27" s="35"/>
      <c r="V27" s="34"/>
      <c r="W27" s="35"/>
      <c r="X27" s="34"/>
      <c r="Y27" s="35"/>
      <c r="Z27" s="48">
        <f>+Z13-Z25</f>
        <v>213642</v>
      </c>
      <c r="AA27" s="24"/>
      <c r="AB27" s="48">
        <f t="shared" ref="AB27:AF27" si="8">+AB13-AB25</f>
        <v>89090</v>
      </c>
      <c r="AC27" s="48">
        <f t="shared" si="8"/>
        <v>54273</v>
      </c>
      <c r="AD27" s="48">
        <f t="shared" si="8"/>
        <v>141137</v>
      </c>
      <c r="AE27" s="48">
        <f t="shared" si="8"/>
        <v>505307.16712292749</v>
      </c>
      <c r="AF27" s="84">
        <f t="shared" si="8"/>
        <v>70279</v>
      </c>
      <c r="AG27" s="38"/>
      <c r="AH27" s="48">
        <f t="shared" si="4"/>
        <v>143363</v>
      </c>
    </row>
    <row r="28" spans="1:34" ht="18.95" customHeight="1" x14ac:dyDescent="0.2">
      <c r="A28" s="25"/>
      <c r="B28" s="22"/>
      <c r="C28" s="21"/>
      <c r="D28" s="22"/>
      <c r="E28" s="21"/>
      <c r="F28" s="22"/>
      <c r="G28" s="21"/>
      <c r="H28" s="22"/>
      <c r="I28" s="21"/>
      <c r="J28" s="22"/>
      <c r="K28" s="21"/>
      <c r="L28" s="22"/>
      <c r="M28" s="21"/>
      <c r="N28" s="22"/>
      <c r="O28" s="21"/>
      <c r="P28" s="22"/>
      <c r="Q28" s="21"/>
      <c r="R28" s="22"/>
      <c r="S28" s="21"/>
      <c r="T28" s="22"/>
      <c r="U28" s="21"/>
      <c r="V28" s="22"/>
      <c r="W28" s="21"/>
      <c r="X28" s="22"/>
      <c r="Y28" s="21"/>
      <c r="Z28" s="27"/>
      <c r="AA28" s="49"/>
      <c r="AB28" s="50"/>
      <c r="AC28" s="25"/>
      <c r="AD28" s="25"/>
      <c r="AE28" s="25"/>
      <c r="AF28" s="85"/>
      <c r="AG28" s="25"/>
      <c r="AH28" s="25"/>
    </row>
    <row r="29" spans="1:34" s="18" customFormat="1" ht="18.95" customHeight="1" x14ac:dyDescent="0.3">
      <c r="A29" s="41" t="s">
        <v>42</v>
      </c>
      <c r="B29" s="13"/>
      <c r="C29" s="14"/>
      <c r="D29" s="13"/>
      <c r="E29" s="14"/>
      <c r="F29" s="13"/>
      <c r="G29" s="14"/>
      <c r="H29" s="13"/>
      <c r="I29" s="14"/>
      <c r="J29" s="13"/>
      <c r="K29" s="14"/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5"/>
      <c r="AA29" s="51"/>
      <c r="AB29" s="52"/>
      <c r="AC29" s="17"/>
      <c r="AD29" s="17"/>
      <c r="AE29" s="17"/>
      <c r="AF29" s="77"/>
      <c r="AG29" s="17"/>
      <c r="AH29" s="17"/>
    </row>
    <row r="30" spans="1:34" s="18" customFormat="1" ht="18.95" customHeight="1" x14ac:dyDescent="0.2">
      <c r="A30" s="53" t="s">
        <v>43</v>
      </c>
      <c r="B30" s="13"/>
      <c r="C30" s="14"/>
      <c r="D30" s="13"/>
      <c r="E30" s="14"/>
      <c r="F30" s="13"/>
      <c r="G30" s="14"/>
      <c r="H30" s="13"/>
      <c r="I30" s="14"/>
      <c r="J30" s="13"/>
      <c r="K30" s="14"/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23">
        <v>0</v>
      </c>
      <c r="AA30" s="24"/>
      <c r="AB30" s="23">
        <v>173</v>
      </c>
      <c r="AC30" s="23">
        <v>0</v>
      </c>
      <c r="AD30" s="17"/>
      <c r="AE30" s="17"/>
      <c r="AF30" s="78">
        <f t="shared" ref="AF30:AF52" si="9">SUM(Z30)-AB30-AC30</f>
        <v>-173</v>
      </c>
      <c r="AG30" s="17"/>
      <c r="AH30" s="23">
        <f t="shared" ref="AH30:AH57" si="10">SUM(AB30:AC30)</f>
        <v>173</v>
      </c>
    </row>
    <row r="31" spans="1:34" ht="18.95" customHeight="1" x14ac:dyDescent="0.2">
      <c r="A31" s="53" t="s">
        <v>44</v>
      </c>
      <c r="B31" s="54"/>
      <c r="C31" s="55"/>
      <c r="D31" s="54">
        <v>37.5</v>
      </c>
      <c r="E31" s="55">
        <v>4.2496818404862101E-3</v>
      </c>
      <c r="F31" s="54">
        <v>1444.28</v>
      </c>
      <c r="G31" s="55">
        <v>2.24654050836324E-2</v>
      </c>
      <c r="H31" s="54"/>
      <c r="I31" s="55"/>
      <c r="J31" s="54">
        <v>55.2</v>
      </c>
      <c r="K31" s="55">
        <v>1.04904573896435E-3</v>
      </c>
      <c r="L31" s="54">
        <v>50.25</v>
      </c>
      <c r="M31" s="55">
        <v>1.2266853497151799E-3</v>
      </c>
      <c r="N31" s="54"/>
      <c r="O31" s="55"/>
      <c r="P31" s="54"/>
      <c r="Q31" s="55"/>
      <c r="R31" s="54"/>
      <c r="S31" s="55"/>
      <c r="T31" s="54"/>
      <c r="U31" s="55"/>
      <c r="V31" s="54"/>
      <c r="W31" s="55"/>
      <c r="X31" s="54"/>
      <c r="Y31" s="55"/>
      <c r="Z31" s="23">
        <v>24430</v>
      </c>
      <c r="AA31" s="24"/>
      <c r="AB31" s="23">
        <v>7547</v>
      </c>
      <c r="AC31" s="23">
        <v>7098</v>
      </c>
      <c r="AD31" s="40">
        <v>1000</v>
      </c>
      <c r="AE31" s="22">
        <f t="shared" ref="AE31:AE37" si="11">SUM(B31:AD31)</f>
        <v>41662.258990818009</v>
      </c>
      <c r="AF31" s="78">
        <f t="shared" si="9"/>
        <v>9785</v>
      </c>
      <c r="AG31" s="25"/>
      <c r="AH31" s="23">
        <f t="shared" si="10"/>
        <v>14645</v>
      </c>
    </row>
    <row r="32" spans="1:34" ht="18.95" customHeight="1" x14ac:dyDescent="0.2">
      <c r="A32" s="56" t="s">
        <v>45</v>
      </c>
      <c r="B32" s="54"/>
      <c r="C32" s="55"/>
      <c r="D32" s="54"/>
      <c r="E32" s="55"/>
      <c r="F32" s="54"/>
      <c r="G32" s="55"/>
      <c r="H32" s="54"/>
      <c r="I32" s="55"/>
      <c r="J32" s="54"/>
      <c r="K32" s="55"/>
      <c r="L32" s="54"/>
      <c r="M32" s="55"/>
      <c r="N32" s="54"/>
      <c r="O32" s="55"/>
      <c r="P32" s="54"/>
      <c r="Q32" s="55"/>
      <c r="R32" s="54"/>
      <c r="S32" s="55"/>
      <c r="T32" s="54"/>
      <c r="U32" s="55"/>
      <c r="V32" s="54"/>
      <c r="W32" s="55"/>
      <c r="X32" s="54"/>
      <c r="Y32" s="55"/>
      <c r="Z32" s="23">
        <v>9555</v>
      </c>
      <c r="AA32" s="24"/>
      <c r="AB32" s="23">
        <v>0</v>
      </c>
      <c r="AC32" s="23">
        <f>SUM('[1]Proj June 19'!AB35)</f>
        <v>0</v>
      </c>
      <c r="AD32" s="40"/>
      <c r="AE32" s="22">
        <f t="shared" si="11"/>
        <v>9555</v>
      </c>
      <c r="AF32" s="78">
        <f t="shared" si="9"/>
        <v>9555</v>
      </c>
      <c r="AG32" s="25"/>
      <c r="AH32" s="23">
        <f t="shared" si="10"/>
        <v>0</v>
      </c>
    </row>
    <row r="33" spans="1:34" ht="18.95" customHeight="1" x14ac:dyDescent="0.2">
      <c r="A33" s="53" t="s">
        <v>46</v>
      </c>
      <c r="B33" s="54"/>
      <c r="C33" s="55"/>
      <c r="D33" s="54">
        <v>123.83</v>
      </c>
      <c r="E33" s="55">
        <v>1.4033016061530901E-2</v>
      </c>
      <c r="F33" s="54">
        <v>70.459999999999994</v>
      </c>
      <c r="G33" s="55">
        <v>1.09598723391083E-3</v>
      </c>
      <c r="H33" s="54">
        <v>67.150000000000006</v>
      </c>
      <c r="I33" s="55">
        <v>9.4277555932634595E-4</v>
      </c>
      <c r="J33" s="54">
        <v>69.010000000000005</v>
      </c>
      <c r="K33" s="55">
        <v>1.3114972182233699E-3</v>
      </c>
      <c r="L33" s="54">
        <v>60.75</v>
      </c>
      <c r="M33" s="55">
        <v>1.48300766159596E-3</v>
      </c>
      <c r="N33" s="54"/>
      <c r="O33" s="55"/>
      <c r="P33" s="54"/>
      <c r="Q33" s="55"/>
      <c r="R33" s="54"/>
      <c r="S33" s="55"/>
      <c r="T33" s="54"/>
      <c r="U33" s="55"/>
      <c r="V33" s="54"/>
      <c r="W33" s="55"/>
      <c r="X33" s="54"/>
      <c r="Y33" s="55"/>
      <c r="Z33" s="23">
        <v>34895</v>
      </c>
      <c r="AA33" s="24"/>
      <c r="AB33" s="23">
        <v>15042</v>
      </c>
      <c r="AC33" s="23">
        <v>15040</v>
      </c>
      <c r="AD33" s="40">
        <v>450</v>
      </c>
      <c r="AE33" s="22">
        <f t="shared" si="11"/>
        <v>65818.218866283743</v>
      </c>
      <c r="AF33" s="78">
        <f t="shared" si="9"/>
        <v>4813</v>
      </c>
      <c r="AG33" s="25"/>
      <c r="AH33" s="23">
        <f t="shared" si="10"/>
        <v>30082</v>
      </c>
    </row>
    <row r="34" spans="1:34" ht="18.95" customHeight="1" x14ac:dyDescent="0.2">
      <c r="A34" s="53" t="s">
        <v>47</v>
      </c>
      <c r="B34" s="54"/>
      <c r="C34" s="55"/>
      <c r="D34" s="54"/>
      <c r="E34" s="55"/>
      <c r="F34" s="54"/>
      <c r="G34" s="55"/>
      <c r="H34" s="54"/>
      <c r="I34" s="55"/>
      <c r="J34" s="54"/>
      <c r="K34" s="55"/>
      <c r="L34" s="54"/>
      <c r="M34" s="55"/>
      <c r="N34" s="54"/>
      <c r="O34" s="55"/>
      <c r="P34" s="54"/>
      <c r="Q34" s="55"/>
      <c r="R34" s="54"/>
      <c r="S34" s="55"/>
      <c r="T34" s="54"/>
      <c r="U34" s="55"/>
      <c r="V34" s="54"/>
      <c r="W34" s="55"/>
      <c r="X34" s="54"/>
      <c r="Y34" s="55"/>
      <c r="Z34" s="23">
        <v>1680</v>
      </c>
      <c r="AA34" s="24"/>
      <c r="AB34" s="23">
        <v>394</v>
      </c>
      <c r="AC34" s="23">
        <v>350</v>
      </c>
      <c r="AD34" s="40">
        <v>1200</v>
      </c>
      <c r="AE34" s="22">
        <f t="shared" si="11"/>
        <v>3624</v>
      </c>
      <c r="AF34" s="78">
        <f t="shared" si="9"/>
        <v>936</v>
      </c>
      <c r="AG34" s="25"/>
      <c r="AH34" s="23">
        <f t="shared" si="10"/>
        <v>744</v>
      </c>
    </row>
    <row r="35" spans="1:34" ht="18.95" customHeight="1" x14ac:dyDescent="0.2">
      <c r="A35" s="53" t="s">
        <v>48</v>
      </c>
      <c r="B35" s="54"/>
      <c r="C35" s="55"/>
      <c r="D35" s="54"/>
      <c r="E35" s="55"/>
      <c r="F35" s="54"/>
      <c r="G35" s="55"/>
      <c r="H35" s="54">
        <v>309.74</v>
      </c>
      <c r="I35" s="55">
        <v>4.3487014407407702E-3</v>
      </c>
      <c r="J35" s="54">
        <v>124.76</v>
      </c>
      <c r="K35" s="55">
        <v>2.37099540567378E-3</v>
      </c>
      <c r="L35" s="54"/>
      <c r="M35" s="55"/>
      <c r="N35" s="54"/>
      <c r="O35" s="55"/>
      <c r="P35" s="54"/>
      <c r="Q35" s="55"/>
      <c r="R35" s="54"/>
      <c r="S35" s="55"/>
      <c r="T35" s="54"/>
      <c r="U35" s="55"/>
      <c r="V35" s="54"/>
      <c r="W35" s="55"/>
      <c r="X35" s="54"/>
      <c r="Y35" s="55"/>
      <c r="Z35" s="23">
        <v>2004</v>
      </c>
      <c r="AA35" s="24"/>
      <c r="AB35" s="23">
        <v>1303</v>
      </c>
      <c r="AC35" s="23">
        <v>250</v>
      </c>
      <c r="AD35" s="40">
        <v>4400</v>
      </c>
      <c r="AE35" s="22">
        <f t="shared" si="11"/>
        <v>8391.5067196968466</v>
      </c>
      <c r="AF35" s="78">
        <f t="shared" si="9"/>
        <v>451</v>
      </c>
      <c r="AG35" s="25"/>
      <c r="AH35" s="23">
        <f t="shared" si="10"/>
        <v>1553</v>
      </c>
    </row>
    <row r="36" spans="1:34" ht="18.95" customHeight="1" x14ac:dyDescent="0.25">
      <c r="A36" s="56" t="s">
        <v>49</v>
      </c>
      <c r="B36" s="54"/>
      <c r="C36" s="55"/>
      <c r="D36" s="54"/>
      <c r="E36" s="55"/>
      <c r="F36" s="54">
        <v>265</v>
      </c>
      <c r="G36" s="55">
        <v>4.1220070534540298E-3</v>
      </c>
      <c r="H36" s="54">
        <v>265</v>
      </c>
      <c r="I36" s="55">
        <v>3.7205587970436599E-3</v>
      </c>
      <c r="J36" s="54">
        <v>265</v>
      </c>
      <c r="K36" s="55">
        <v>5.0361797251006002E-3</v>
      </c>
      <c r="L36" s="54">
        <v>569</v>
      </c>
      <c r="M36" s="55">
        <v>1.3890228139063401E-2</v>
      </c>
      <c r="N36" s="54"/>
      <c r="O36" s="55"/>
      <c r="P36" s="54"/>
      <c r="Q36" s="55"/>
      <c r="R36" s="54"/>
      <c r="S36" s="55"/>
      <c r="T36" s="54"/>
      <c r="U36" s="55"/>
      <c r="V36" s="54"/>
      <c r="W36" s="55"/>
      <c r="X36" s="54"/>
      <c r="Y36" s="55"/>
      <c r="Z36" s="23">
        <v>1770</v>
      </c>
      <c r="AA36" s="24"/>
      <c r="AB36" s="23">
        <v>1793</v>
      </c>
      <c r="AC36" s="23">
        <v>900</v>
      </c>
      <c r="AD36" s="57"/>
      <c r="AE36" s="22">
        <f t="shared" si="11"/>
        <v>5827.0267689737148</v>
      </c>
      <c r="AF36" s="78">
        <f t="shared" si="9"/>
        <v>-923</v>
      </c>
      <c r="AG36" s="25"/>
      <c r="AH36" s="23">
        <f t="shared" si="10"/>
        <v>2693</v>
      </c>
    </row>
    <row r="37" spans="1:34" ht="18.95" customHeight="1" x14ac:dyDescent="0.2">
      <c r="A37" s="53" t="s">
        <v>50</v>
      </c>
      <c r="B37" s="54"/>
      <c r="C37" s="55"/>
      <c r="D37" s="54"/>
      <c r="E37" s="55"/>
      <c r="F37" s="54">
        <v>1500</v>
      </c>
      <c r="G37" s="55">
        <v>2.3332115396909599E-2</v>
      </c>
      <c r="H37" s="54">
        <v>1500</v>
      </c>
      <c r="I37" s="55">
        <v>2.1059766775718799E-2</v>
      </c>
      <c r="J37" s="54">
        <v>1500</v>
      </c>
      <c r="K37" s="55">
        <v>2.8506677689248701E-2</v>
      </c>
      <c r="L37" s="54">
        <v>1500</v>
      </c>
      <c r="M37" s="55">
        <v>3.6617473125826201E-2</v>
      </c>
      <c r="N37" s="54"/>
      <c r="O37" s="55"/>
      <c r="P37" s="54"/>
      <c r="Q37" s="55"/>
      <c r="R37" s="54"/>
      <c r="S37" s="55"/>
      <c r="T37" s="54"/>
      <c r="U37" s="55"/>
      <c r="V37" s="54"/>
      <c r="W37" s="55"/>
      <c r="X37" s="54"/>
      <c r="Y37" s="55"/>
      <c r="Z37" s="23">
        <v>200</v>
      </c>
      <c r="AA37" s="24"/>
      <c r="AB37" s="23">
        <v>19</v>
      </c>
      <c r="AC37" s="23">
        <v>25</v>
      </c>
      <c r="AD37" s="40">
        <v>21555</v>
      </c>
      <c r="AE37" s="22">
        <f t="shared" si="11"/>
        <v>27799.10951603299</v>
      </c>
      <c r="AF37" s="78">
        <f t="shared" si="9"/>
        <v>156</v>
      </c>
      <c r="AG37" s="25"/>
      <c r="AH37" s="23">
        <f t="shared" si="10"/>
        <v>44</v>
      </c>
    </row>
    <row r="38" spans="1:34" ht="18.95" customHeight="1" x14ac:dyDescent="0.2">
      <c r="A38" s="53" t="s">
        <v>51</v>
      </c>
      <c r="B38" s="54"/>
      <c r="C38" s="55"/>
      <c r="D38" s="54"/>
      <c r="E38" s="55"/>
      <c r="F38" s="54"/>
      <c r="G38" s="55"/>
      <c r="H38" s="54"/>
      <c r="I38" s="55"/>
      <c r="J38" s="54"/>
      <c r="K38" s="55"/>
      <c r="L38" s="54"/>
      <c r="M38" s="55"/>
      <c r="N38" s="54"/>
      <c r="O38" s="55"/>
      <c r="P38" s="54"/>
      <c r="Q38" s="55"/>
      <c r="R38" s="54"/>
      <c r="S38" s="55"/>
      <c r="T38" s="54"/>
      <c r="U38" s="55"/>
      <c r="V38" s="54"/>
      <c r="W38" s="55"/>
      <c r="X38" s="54"/>
      <c r="Y38" s="55"/>
      <c r="Z38" s="23">
        <v>0</v>
      </c>
      <c r="AA38" s="24"/>
      <c r="AB38" s="23">
        <v>-76</v>
      </c>
      <c r="AC38" s="23">
        <f>SUM('[1]Proj June 19'!AB41)</f>
        <v>0</v>
      </c>
      <c r="AD38" s="40"/>
      <c r="AE38" s="22"/>
      <c r="AF38" s="78">
        <f t="shared" si="9"/>
        <v>76</v>
      </c>
      <c r="AG38" s="25"/>
      <c r="AH38" s="23">
        <f t="shared" si="10"/>
        <v>-76</v>
      </c>
    </row>
    <row r="39" spans="1:34" ht="18.95" customHeight="1" x14ac:dyDescent="0.2">
      <c r="A39" s="56" t="s">
        <v>52</v>
      </c>
      <c r="B39" s="54"/>
      <c r="C39" s="55"/>
      <c r="D39" s="54"/>
      <c r="E39" s="55"/>
      <c r="F39" s="54"/>
      <c r="G39" s="55"/>
      <c r="H39" s="54"/>
      <c r="I39" s="55"/>
      <c r="J39" s="54"/>
      <c r="K39" s="55"/>
      <c r="L39" s="54"/>
      <c r="M39" s="55"/>
      <c r="N39" s="54"/>
      <c r="O39" s="55"/>
      <c r="P39" s="54"/>
      <c r="Q39" s="55"/>
      <c r="R39" s="54"/>
      <c r="S39" s="55"/>
      <c r="T39" s="54"/>
      <c r="U39" s="55"/>
      <c r="V39" s="54"/>
      <c r="W39" s="55"/>
      <c r="X39" s="54"/>
      <c r="Y39" s="55"/>
      <c r="Z39" s="23">
        <v>111</v>
      </c>
      <c r="AA39" s="24"/>
      <c r="AB39" s="23">
        <v>64</v>
      </c>
      <c r="AC39" s="23">
        <v>0</v>
      </c>
      <c r="AD39" s="40"/>
      <c r="AE39" s="22">
        <f>SUM(B39:AD39)</f>
        <v>175</v>
      </c>
      <c r="AF39" s="78">
        <f t="shared" si="9"/>
        <v>47</v>
      </c>
      <c r="AG39" s="25"/>
      <c r="AH39" s="23">
        <f t="shared" si="10"/>
        <v>64</v>
      </c>
    </row>
    <row r="40" spans="1:34" ht="18.95" customHeight="1" x14ac:dyDescent="0.2">
      <c r="A40" s="56" t="s">
        <v>53</v>
      </c>
      <c r="B40" s="54"/>
      <c r="C40" s="55"/>
      <c r="D40" s="54"/>
      <c r="E40" s="55"/>
      <c r="F40" s="54"/>
      <c r="G40" s="55"/>
      <c r="H40" s="54"/>
      <c r="I40" s="55"/>
      <c r="J40" s="54"/>
      <c r="K40" s="55"/>
      <c r="L40" s="54"/>
      <c r="M40" s="55"/>
      <c r="N40" s="54"/>
      <c r="O40" s="55"/>
      <c r="P40" s="54"/>
      <c r="Q40" s="55"/>
      <c r="R40" s="54"/>
      <c r="S40" s="55"/>
      <c r="T40" s="54"/>
      <c r="U40" s="55"/>
      <c r="V40" s="54"/>
      <c r="W40" s="55"/>
      <c r="X40" s="54"/>
      <c r="Y40" s="55"/>
      <c r="Z40" s="23"/>
      <c r="AA40" s="24"/>
      <c r="AB40" s="23">
        <v>1657</v>
      </c>
      <c r="AC40" s="23">
        <f>SUM('[1]Proj June 19'!AB43)</f>
        <v>0</v>
      </c>
      <c r="AD40" s="40"/>
      <c r="AE40" s="22"/>
      <c r="AF40" s="78">
        <f t="shared" si="9"/>
        <v>-1657</v>
      </c>
      <c r="AG40" s="25" t="s">
        <v>54</v>
      </c>
      <c r="AH40" s="23">
        <f t="shared" si="10"/>
        <v>1657</v>
      </c>
    </row>
    <row r="41" spans="1:34" ht="18.95" customHeight="1" x14ac:dyDescent="0.2">
      <c r="A41" s="53" t="s">
        <v>55</v>
      </c>
      <c r="B41" s="54"/>
      <c r="C41" s="55"/>
      <c r="D41" s="54"/>
      <c r="E41" s="55"/>
      <c r="F41" s="54"/>
      <c r="G41" s="55"/>
      <c r="H41" s="54"/>
      <c r="I41" s="55"/>
      <c r="J41" s="54"/>
      <c r="K41" s="55"/>
      <c r="L41" s="54"/>
      <c r="M41" s="55"/>
      <c r="N41" s="54"/>
      <c r="O41" s="55"/>
      <c r="P41" s="54"/>
      <c r="Q41" s="55"/>
      <c r="R41" s="54"/>
      <c r="S41" s="55"/>
      <c r="T41" s="54"/>
      <c r="U41" s="55"/>
      <c r="V41" s="54"/>
      <c r="W41" s="55"/>
      <c r="X41" s="54"/>
      <c r="Y41" s="55"/>
      <c r="Z41" s="23">
        <v>15996</v>
      </c>
      <c r="AA41" s="24"/>
      <c r="AB41" s="23">
        <v>6410</v>
      </c>
      <c r="AC41" s="23">
        <v>5000</v>
      </c>
      <c r="AD41" s="40"/>
      <c r="AE41" s="22">
        <f>SUM(B41:AD41)</f>
        <v>27406</v>
      </c>
      <c r="AF41" s="78">
        <f t="shared" si="9"/>
        <v>4586</v>
      </c>
      <c r="AG41" s="25"/>
      <c r="AH41" s="23">
        <f t="shared" si="10"/>
        <v>11410</v>
      </c>
    </row>
    <row r="42" spans="1:34" ht="18.95" customHeight="1" x14ac:dyDescent="0.2">
      <c r="A42" s="53" t="s">
        <v>56</v>
      </c>
      <c r="B42" s="54"/>
      <c r="C42" s="55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5"/>
      <c r="P42" s="54"/>
      <c r="Q42" s="55"/>
      <c r="R42" s="54"/>
      <c r="S42" s="55"/>
      <c r="T42" s="54"/>
      <c r="U42" s="55"/>
      <c r="V42" s="54"/>
      <c r="W42" s="55"/>
      <c r="X42" s="54"/>
      <c r="Y42" s="55"/>
      <c r="Z42" s="23">
        <v>750</v>
      </c>
      <c r="AA42" s="24"/>
      <c r="AB42" s="23">
        <v>0</v>
      </c>
      <c r="AC42" s="23">
        <v>0</v>
      </c>
      <c r="AD42" s="40"/>
      <c r="AE42" s="22">
        <f>SUM(AD42:AD42)</f>
        <v>0</v>
      </c>
      <c r="AF42" s="78">
        <f t="shared" si="9"/>
        <v>750</v>
      </c>
      <c r="AG42" s="25"/>
      <c r="AH42" s="23">
        <f t="shared" si="10"/>
        <v>0</v>
      </c>
    </row>
    <row r="43" spans="1:34" ht="18.95" customHeight="1" x14ac:dyDescent="0.2">
      <c r="A43" s="56" t="s">
        <v>57</v>
      </c>
      <c r="B43" s="54"/>
      <c r="C43" s="55"/>
      <c r="D43" s="54"/>
      <c r="E43" s="55"/>
      <c r="F43" s="54"/>
      <c r="G43" s="55"/>
      <c r="H43" s="54"/>
      <c r="I43" s="55"/>
      <c r="J43" s="54"/>
      <c r="K43" s="55"/>
      <c r="L43" s="54"/>
      <c r="M43" s="55"/>
      <c r="N43" s="54"/>
      <c r="O43" s="55"/>
      <c r="P43" s="54"/>
      <c r="Q43" s="55"/>
      <c r="R43" s="54"/>
      <c r="S43" s="55"/>
      <c r="T43" s="54"/>
      <c r="U43" s="55"/>
      <c r="V43" s="54"/>
      <c r="W43" s="55"/>
      <c r="X43" s="54"/>
      <c r="Y43" s="55"/>
      <c r="Z43" s="23">
        <v>3288</v>
      </c>
      <c r="AA43" s="24"/>
      <c r="AB43" s="23">
        <v>1437</v>
      </c>
      <c r="AC43" s="23">
        <v>1740</v>
      </c>
      <c r="AD43" s="40"/>
      <c r="AE43" s="22">
        <f>SUM(B43:AD43)</f>
        <v>6465</v>
      </c>
      <c r="AF43" s="78">
        <f t="shared" si="9"/>
        <v>111</v>
      </c>
      <c r="AG43" s="25"/>
      <c r="AH43" s="23">
        <f t="shared" si="10"/>
        <v>3177</v>
      </c>
    </row>
    <row r="44" spans="1:34" ht="18.95" customHeight="1" x14ac:dyDescent="0.2">
      <c r="A44" s="56" t="s">
        <v>58</v>
      </c>
      <c r="B44" s="54"/>
      <c r="C44" s="55"/>
      <c r="D44" s="54"/>
      <c r="E44" s="55"/>
      <c r="F44" s="54"/>
      <c r="G44" s="55"/>
      <c r="H44" s="54"/>
      <c r="I44" s="55"/>
      <c r="J44" s="54"/>
      <c r="K44" s="55"/>
      <c r="L44" s="54"/>
      <c r="M44" s="55"/>
      <c r="N44" s="54"/>
      <c r="O44" s="55"/>
      <c r="P44" s="54"/>
      <c r="Q44" s="55"/>
      <c r="R44" s="54"/>
      <c r="S44" s="55"/>
      <c r="T44" s="54"/>
      <c r="U44" s="55"/>
      <c r="V44" s="54"/>
      <c r="W44" s="55"/>
      <c r="X44" s="54"/>
      <c r="Y44" s="55"/>
      <c r="Z44" s="23">
        <v>10000</v>
      </c>
      <c r="AA44" s="24"/>
      <c r="AB44" s="23">
        <v>5000</v>
      </c>
      <c r="AC44" s="23">
        <v>5000</v>
      </c>
      <c r="AD44" s="40"/>
      <c r="AE44" s="22">
        <f>SUM(B44:AD44)</f>
        <v>20000</v>
      </c>
      <c r="AF44" s="78">
        <f t="shared" si="9"/>
        <v>0</v>
      </c>
      <c r="AG44" s="25"/>
      <c r="AH44" s="23">
        <f t="shared" si="10"/>
        <v>10000</v>
      </c>
    </row>
    <row r="45" spans="1:34" ht="18.95" customHeight="1" x14ac:dyDescent="0.2">
      <c r="A45" s="56" t="s">
        <v>59</v>
      </c>
      <c r="B45" s="54"/>
      <c r="C45" s="55"/>
      <c r="D45" s="54"/>
      <c r="E45" s="55"/>
      <c r="F45" s="54"/>
      <c r="G45" s="55"/>
      <c r="H45" s="54"/>
      <c r="I45" s="55"/>
      <c r="J45" s="54"/>
      <c r="K45" s="55"/>
      <c r="L45" s="54"/>
      <c r="M45" s="55"/>
      <c r="N45" s="54"/>
      <c r="O45" s="55"/>
      <c r="P45" s="54"/>
      <c r="Q45" s="55"/>
      <c r="R45" s="54"/>
      <c r="S45" s="55"/>
      <c r="T45" s="54"/>
      <c r="U45" s="55"/>
      <c r="V45" s="54"/>
      <c r="W45" s="55"/>
      <c r="X45" s="54"/>
      <c r="Y45" s="55"/>
      <c r="Z45" s="23">
        <v>9000</v>
      </c>
      <c r="AA45" s="24"/>
      <c r="AB45" s="23">
        <v>4300</v>
      </c>
      <c r="AC45" s="23">
        <v>3585</v>
      </c>
      <c r="AD45" s="40"/>
      <c r="AE45" s="22">
        <f>SUM(B45:AD45)</f>
        <v>16885</v>
      </c>
      <c r="AF45" s="78">
        <f t="shared" si="9"/>
        <v>1115</v>
      </c>
      <c r="AG45" s="25"/>
      <c r="AH45" s="23">
        <f t="shared" si="10"/>
        <v>7885</v>
      </c>
    </row>
    <row r="46" spans="1:34" ht="18.95" customHeight="1" x14ac:dyDescent="0.2">
      <c r="A46" s="56" t="s">
        <v>60</v>
      </c>
      <c r="B46" s="54"/>
      <c r="C46" s="55"/>
      <c r="D46" s="54"/>
      <c r="E46" s="55"/>
      <c r="F46" s="54"/>
      <c r="G46" s="55"/>
      <c r="H46" s="54"/>
      <c r="I46" s="55"/>
      <c r="J46" s="54"/>
      <c r="K46" s="55"/>
      <c r="L46" s="54"/>
      <c r="M46" s="55"/>
      <c r="N46" s="54"/>
      <c r="O46" s="55"/>
      <c r="P46" s="54"/>
      <c r="Q46" s="55"/>
      <c r="R46" s="54"/>
      <c r="S46" s="55"/>
      <c r="T46" s="54"/>
      <c r="U46" s="55"/>
      <c r="V46" s="54"/>
      <c r="W46" s="55"/>
      <c r="X46" s="54"/>
      <c r="Y46" s="55"/>
      <c r="Z46" s="23">
        <v>3248</v>
      </c>
      <c r="AA46" s="24"/>
      <c r="AB46" s="23">
        <v>1063</v>
      </c>
      <c r="AC46" s="23">
        <v>1000</v>
      </c>
      <c r="AD46" s="40"/>
      <c r="AE46" s="22">
        <f>SUM(B46:AD46)</f>
        <v>5311</v>
      </c>
      <c r="AF46" s="78">
        <f t="shared" si="9"/>
        <v>1185</v>
      </c>
      <c r="AG46" s="25"/>
      <c r="AH46" s="23">
        <f t="shared" si="10"/>
        <v>2063</v>
      </c>
    </row>
    <row r="47" spans="1:34" ht="18.95" customHeight="1" x14ac:dyDescent="0.2">
      <c r="A47" s="56" t="s">
        <v>61</v>
      </c>
      <c r="B47" s="54"/>
      <c r="C47" s="55"/>
      <c r="D47" s="54"/>
      <c r="E47" s="55"/>
      <c r="F47" s="54"/>
      <c r="G47" s="55"/>
      <c r="H47" s="54"/>
      <c r="I47" s="55"/>
      <c r="J47" s="54"/>
      <c r="K47" s="55"/>
      <c r="L47" s="54"/>
      <c r="M47" s="55"/>
      <c r="N47" s="54"/>
      <c r="O47" s="55"/>
      <c r="P47" s="54"/>
      <c r="Q47" s="55"/>
      <c r="R47" s="54"/>
      <c r="S47" s="55"/>
      <c r="T47" s="54"/>
      <c r="U47" s="55"/>
      <c r="V47" s="54"/>
      <c r="W47" s="55"/>
      <c r="X47" s="54"/>
      <c r="Y47" s="55"/>
      <c r="Z47" s="23">
        <v>500</v>
      </c>
      <c r="AA47" s="24"/>
      <c r="AB47" s="23">
        <v>305</v>
      </c>
      <c r="AC47" s="23">
        <v>0</v>
      </c>
      <c r="AD47" s="40"/>
      <c r="AE47" s="22"/>
      <c r="AF47" s="78">
        <f t="shared" si="9"/>
        <v>195</v>
      </c>
      <c r="AG47" s="25"/>
      <c r="AH47" s="23">
        <f t="shared" si="10"/>
        <v>305</v>
      </c>
    </row>
    <row r="48" spans="1:34" ht="18.95" customHeight="1" x14ac:dyDescent="0.2">
      <c r="A48" s="56" t="s">
        <v>62</v>
      </c>
      <c r="B48" s="54"/>
      <c r="C48" s="55"/>
      <c r="D48" s="54"/>
      <c r="E48" s="55"/>
      <c r="F48" s="54"/>
      <c r="G48" s="55"/>
      <c r="H48" s="54"/>
      <c r="I48" s="55"/>
      <c r="J48" s="54"/>
      <c r="K48" s="55"/>
      <c r="L48" s="54"/>
      <c r="M48" s="55"/>
      <c r="N48" s="54"/>
      <c r="O48" s="55"/>
      <c r="P48" s="54"/>
      <c r="Q48" s="55"/>
      <c r="R48" s="54"/>
      <c r="S48" s="55"/>
      <c r="T48" s="54"/>
      <c r="U48" s="55"/>
      <c r="V48" s="54"/>
      <c r="W48" s="55"/>
      <c r="X48" s="54"/>
      <c r="Y48" s="55"/>
      <c r="Z48" s="23">
        <v>96</v>
      </c>
      <c r="AA48" s="24"/>
      <c r="AB48" s="23">
        <v>264</v>
      </c>
      <c r="AC48" s="23">
        <v>50</v>
      </c>
      <c r="AD48" s="40"/>
      <c r="AE48" s="22"/>
      <c r="AF48" s="78">
        <f t="shared" si="9"/>
        <v>-218</v>
      </c>
      <c r="AG48" s="25"/>
      <c r="AH48" s="23">
        <f t="shared" si="10"/>
        <v>314</v>
      </c>
    </row>
    <row r="49" spans="1:34" ht="18.95" customHeight="1" x14ac:dyDescent="0.2">
      <c r="A49" s="56" t="s">
        <v>63</v>
      </c>
      <c r="B49" s="54"/>
      <c r="C49" s="55"/>
      <c r="D49" s="54"/>
      <c r="E49" s="55"/>
      <c r="F49" s="54"/>
      <c r="G49" s="55"/>
      <c r="H49" s="54"/>
      <c r="I49" s="55"/>
      <c r="J49" s="54"/>
      <c r="K49" s="55"/>
      <c r="L49" s="54"/>
      <c r="M49" s="55"/>
      <c r="N49" s="54"/>
      <c r="O49" s="55"/>
      <c r="P49" s="54"/>
      <c r="Q49" s="55"/>
      <c r="R49" s="54"/>
      <c r="S49" s="55"/>
      <c r="T49" s="54"/>
      <c r="U49" s="55"/>
      <c r="V49" s="54"/>
      <c r="W49" s="55"/>
      <c r="X49" s="54"/>
      <c r="Y49" s="55"/>
      <c r="Z49" s="23">
        <v>1500</v>
      </c>
      <c r="AA49" s="24"/>
      <c r="AB49" s="23">
        <v>475</v>
      </c>
      <c r="AC49" s="23">
        <v>0</v>
      </c>
      <c r="AD49" s="40"/>
      <c r="AE49" s="22"/>
      <c r="AF49" s="78">
        <f t="shared" si="9"/>
        <v>1025</v>
      </c>
      <c r="AG49" s="25"/>
      <c r="AH49" s="23">
        <f t="shared" si="10"/>
        <v>475</v>
      </c>
    </row>
    <row r="50" spans="1:34" ht="18.95" customHeight="1" x14ac:dyDescent="0.2">
      <c r="A50" s="56" t="s">
        <v>64</v>
      </c>
      <c r="B50" s="54"/>
      <c r="C50" s="55"/>
      <c r="D50" s="54"/>
      <c r="E50" s="55"/>
      <c r="F50" s="54"/>
      <c r="G50" s="55"/>
      <c r="H50" s="54"/>
      <c r="I50" s="55"/>
      <c r="J50" s="54"/>
      <c r="K50" s="55"/>
      <c r="L50" s="54"/>
      <c r="M50" s="55"/>
      <c r="N50" s="54"/>
      <c r="O50" s="55"/>
      <c r="P50" s="54"/>
      <c r="Q50" s="55"/>
      <c r="R50" s="54"/>
      <c r="S50" s="55"/>
      <c r="T50" s="54"/>
      <c r="U50" s="55"/>
      <c r="V50" s="54"/>
      <c r="W50" s="55"/>
      <c r="X50" s="54"/>
      <c r="Y50" s="55"/>
      <c r="Z50" s="23">
        <v>68376</v>
      </c>
      <c r="AA50" s="24"/>
      <c r="AB50" s="23">
        <v>39888</v>
      </c>
      <c r="AC50" s="23">
        <v>28488</v>
      </c>
      <c r="AD50" s="40"/>
      <c r="AE50" s="22"/>
      <c r="AF50" s="78">
        <f t="shared" si="9"/>
        <v>0</v>
      </c>
      <c r="AG50" s="25"/>
      <c r="AH50" s="23">
        <f t="shared" si="10"/>
        <v>68376</v>
      </c>
    </row>
    <row r="51" spans="1:34" ht="18.95" customHeight="1" x14ac:dyDescent="0.2">
      <c r="A51" s="28" t="s">
        <v>65</v>
      </c>
      <c r="B51" s="22"/>
      <c r="C51" s="21"/>
      <c r="D51" s="22"/>
      <c r="E51" s="21"/>
      <c r="F51" s="22"/>
      <c r="G51" s="21"/>
      <c r="H51" s="22"/>
      <c r="I51" s="21"/>
      <c r="J51" s="22"/>
      <c r="K51" s="21"/>
      <c r="L51" s="22"/>
      <c r="M51" s="21"/>
      <c r="N51" s="22"/>
      <c r="O51" s="21"/>
      <c r="P51" s="22"/>
      <c r="Q51" s="21"/>
      <c r="R51" s="22"/>
      <c r="S51" s="21"/>
      <c r="T51" s="22"/>
      <c r="U51" s="21"/>
      <c r="V51" s="22"/>
      <c r="W51" s="21"/>
      <c r="X51" s="22"/>
      <c r="Y51" s="21"/>
      <c r="Z51" s="23">
        <v>76950</v>
      </c>
      <c r="AA51" s="24"/>
      <c r="AB51" s="23">
        <v>38475</v>
      </c>
      <c r="AC51" s="23">
        <v>38475</v>
      </c>
      <c r="AD51" s="40"/>
      <c r="AE51" s="22"/>
      <c r="AF51" s="78">
        <f t="shared" si="9"/>
        <v>0</v>
      </c>
      <c r="AG51" s="25"/>
      <c r="AH51" s="23">
        <f t="shared" si="10"/>
        <v>76950</v>
      </c>
    </row>
    <row r="52" spans="1:34" ht="18.95" customHeight="1" x14ac:dyDescent="0.2">
      <c r="A52" s="19" t="s">
        <v>66</v>
      </c>
      <c r="B52" s="22"/>
      <c r="C52" s="21"/>
      <c r="D52" s="22"/>
      <c r="E52" s="21"/>
      <c r="F52" s="22"/>
      <c r="G52" s="21"/>
      <c r="H52" s="22"/>
      <c r="I52" s="21"/>
      <c r="J52" s="22"/>
      <c r="K52" s="21"/>
      <c r="L52" s="22"/>
      <c r="M52" s="21"/>
      <c r="N52" s="22"/>
      <c r="O52" s="21"/>
      <c r="P52" s="22"/>
      <c r="Q52" s="21"/>
      <c r="R52" s="22"/>
      <c r="S52" s="21"/>
      <c r="T52" s="22"/>
      <c r="U52" s="21"/>
      <c r="V52" s="22"/>
      <c r="W52" s="21"/>
      <c r="X52" s="22"/>
      <c r="Y52" s="21"/>
      <c r="Z52" s="23">
        <v>41040</v>
      </c>
      <c r="AA52" s="24"/>
      <c r="AB52" s="23">
        <v>20520</v>
      </c>
      <c r="AC52" s="23">
        <v>20520</v>
      </c>
      <c r="AD52" s="40"/>
      <c r="AE52" s="22">
        <f>SUM(B52:AD52)</f>
        <v>82080</v>
      </c>
      <c r="AF52" s="78">
        <f t="shared" si="9"/>
        <v>0</v>
      </c>
      <c r="AG52" s="25"/>
      <c r="AH52" s="23">
        <f t="shared" si="10"/>
        <v>41040</v>
      </c>
    </row>
    <row r="53" spans="1:34" ht="11.25" customHeight="1" x14ac:dyDescent="0.2">
      <c r="A53" s="19"/>
      <c r="B53" s="29" t="s">
        <v>29</v>
      </c>
      <c r="C53" s="30" t="s">
        <v>29</v>
      </c>
      <c r="D53" s="29" t="s">
        <v>29</v>
      </c>
      <c r="E53" s="30" t="s">
        <v>29</v>
      </c>
      <c r="F53" s="29" t="s">
        <v>29</v>
      </c>
      <c r="G53" s="30" t="s">
        <v>29</v>
      </c>
      <c r="H53" s="29" t="s">
        <v>29</v>
      </c>
      <c r="I53" s="30" t="s">
        <v>29</v>
      </c>
      <c r="J53" s="29" t="s">
        <v>29</v>
      </c>
      <c r="K53" s="30" t="s">
        <v>29</v>
      </c>
      <c r="L53" s="29" t="s">
        <v>29</v>
      </c>
      <c r="M53" s="30" t="s">
        <v>29</v>
      </c>
      <c r="N53" s="22"/>
      <c r="O53" s="21"/>
      <c r="P53" s="22"/>
      <c r="Q53" s="21"/>
      <c r="R53" s="22"/>
      <c r="S53" s="21"/>
      <c r="T53" s="22"/>
      <c r="U53" s="21"/>
      <c r="V53" s="22"/>
      <c r="W53" s="21"/>
      <c r="X53" s="22"/>
      <c r="Y53" s="21"/>
      <c r="Z53" s="58"/>
      <c r="AA53" s="59"/>
      <c r="AB53" s="58" t="s">
        <v>29</v>
      </c>
      <c r="AC53" s="58" t="s">
        <v>29</v>
      </c>
      <c r="AD53" s="25"/>
      <c r="AE53" s="25"/>
      <c r="AF53" s="86"/>
      <c r="AG53" s="25"/>
      <c r="AH53" s="58"/>
    </row>
    <row r="54" spans="1:34" ht="18.95" customHeight="1" x14ac:dyDescent="0.2">
      <c r="A54" s="19" t="s">
        <v>67</v>
      </c>
      <c r="B54" s="22">
        <v>185.18</v>
      </c>
      <c r="C54" s="21"/>
      <c r="D54" s="22">
        <v>537.47</v>
      </c>
      <c r="E54" s="21">
        <v>6.0908706634829897E-2</v>
      </c>
      <c r="F54" s="22">
        <v>12788.39</v>
      </c>
      <c r="G54" s="21">
        <v>0.19892012748045701</v>
      </c>
      <c r="H54" s="22">
        <v>7774.01</v>
      </c>
      <c r="I54" s="21">
        <v>0.109145891674737</v>
      </c>
      <c r="J54" s="22">
        <v>9513.35</v>
      </c>
      <c r="K54" s="21">
        <v>0.18079600146334299</v>
      </c>
      <c r="L54" s="22">
        <v>3830.73</v>
      </c>
      <c r="M54" s="21">
        <v>9.3514435218197398E-2</v>
      </c>
      <c r="N54" s="22"/>
      <c r="O54" s="21"/>
      <c r="P54" s="22"/>
      <c r="Q54" s="21"/>
      <c r="R54" s="22"/>
      <c r="S54" s="21"/>
      <c r="T54" s="22"/>
      <c r="U54" s="21"/>
      <c r="V54" s="22"/>
      <c r="W54" s="21"/>
      <c r="X54" s="22"/>
      <c r="Y54" s="21"/>
      <c r="Z54" s="42">
        <f>SUM(Z30:Z53)</f>
        <v>305389</v>
      </c>
      <c r="AA54" s="37"/>
      <c r="AB54" s="42">
        <f t="shared" ref="AB54:AF54" si="12">SUM(AB30:AB53)</f>
        <v>146053</v>
      </c>
      <c r="AC54" s="42">
        <f t="shared" si="12"/>
        <v>127521</v>
      </c>
      <c r="AD54" s="42">
        <f t="shared" si="12"/>
        <v>28605</v>
      </c>
      <c r="AE54" s="42">
        <f t="shared" si="12"/>
        <v>320999.12086180528</v>
      </c>
      <c r="AF54" s="83">
        <f t="shared" si="12"/>
        <v>31815</v>
      </c>
      <c r="AG54" s="25"/>
      <c r="AH54" s="42">
        <f t="shared" si="10"/>
        <v>273574</v>
      </c>
    </row>
    <row r="55" spans="1:34" ht="18.95" customHeight="1" x14ac:dyDescent="0.2">
      <c r="A55" s="19" t="s">
        <v>68</v>
      </c>
      <c r="B55" s="22">
        <v>185.18</v>
      </c>
      <c r="C55" s="21"/>
      <c r="D55" s="22">
        <v>14715.47</v>
      </c>
      <c r="E55" s="21">
        <v>1.6676284168858599</v>
      </c>
      <c r="F55" s="22">
        <v>79677.45</v>
      </c>
      <c r="G55" s="21">
        <v>1.2393623052876599</v>
      </c>
      <c r="H55" s="22">
        <v>69670.42</v>
      </c>
      <c r="I55" s="21">
        <v>0.978161864244251</v>
      </c>
      <c r="J55" s="22">
        <v>58293.34</v>
      </c>
      <c r="K55" s="21">
        <v>1.1078329698731899</v>
      </c>
      <c r="L55" s="22">
        <v>42015.63</v>
      </c>
      <c r="M55" s="21">
        <v>1.0256708015931</v>
      </c>
      <c r="N55" s="22"/>
      <c r="O55" s="21"/>
      <c r="P55" s="22"/>
      <c r="Q55" s="21"/>
      <c r="R55" s="22"/>
      <c r="S55" s="21"/>
      <c r="T55" s="22"/>
      <c r="U55" s="21"/>
      <c r="V55" s="22"/>
      <c r="W55" s="21"/>
      <c r="X55" s="22"/>
      <c r="Y55" s="21"/>
      <c r="Z55" s="42">
        <f>SUM(Z25)+Z54</f>
        <v>2535007</v>
      </c>
      <c r="AA55" s="24"/>
      <c r="AB55" s="42">
        <f t="shared" ref="AB55:AF55" si="13">SUM(AB25)+AB54</f>
        <v>1218712</v>
      </c>
      <c r="AC55" s="42">
        <f t="shared" si="13"/>
        <v>1221247</v>
      </c>
      <c r="AD55" s="42">
        <f t="shared" si="13"/>
        <v>277064</v>
      </c>
      <c r="AE55" s="42">
        <f t="shared" si="13"/>
        <v>5195394.8562330008</v>
      </c>
      <c r="AF55" s="83">
        <f t="shared" si="13"/>
        <v>95048</v>
      </c>
      <c r="AG55" s="25"/>
      <c r="AH55" s="42">
        <f t="shared" si="10"/>
        <v>2439959</v>
      </c>
    </row>
    <row r="56" spans="1:34" ht="12" customHeight="1" x14ac:dyDescent="0.2">
      <c r="A56" s="25"/>
      <c r="B56" s="29" t="s">
        <v>29</v>
      </c>
      <c r="C56" s="30" t="s">
        <v>29</v>
      </c>
      <c r="D56" s="29" t="s">
        <v>29</v>
      </c>
      <c r="E56" s="30" t="s">
        <v>29</v>
      </c>
      <c r="F56" s="29" t="s">
        <v>29</v>
      </c>
      <c r="G56" s="30" t="s">
        <v>29</v>
      </c>
      <c r="H56" s="29" t="s">
        <v>29</v>
      </c>
      <c r="I56" s="30" t="s">
        <v>29</v>
      </c>
      <c r="J56" s="29" t="s">
        <v>29</v>
      </c>
      <c r="K56" s="30" t="s">
        <v>29</v>
      </c>
      <c r="L56" s="29" t="s">
        <v>29</v>
      </c>
      <c r="M56" s="30" t="s">
        <v>29</v>
      </c>
      <c r="N56" s="22"/>
      <c r="O56" s="21"/>
      <c r="P56" s="22"/>
      <c r="Q56" s="21"/>
      <c r="R56" s="22"/>
      <c r="S56" s="21"/>
      <c r="T56" s="22"/>
      <c r="U56" s="21"/>
      <c r="V56" s="22"/>
      <c r="W56" s="21"/>
      <c r="X56" s="22"/>
      <c r="Y56" s="21"/>
      <c r="Z56" s="27"/>
      <c r="AA56" s="32"/>
      <c r="AB56" s="31" t="s">
        <v>29</v>
      </c>
      <c r="AC56" s="40"/>
      <c r="AD56" s="25"/>
      <c r="AE56" s="25"/>
      <c r="AF56" s="81"/>
      <c r="AG56" s="25"/>
      <c r="AH56" s="40"/>
    </row>
    <row r="57" spans="1:34" s="39" customFormat="1" ht="18.95" customHeight="1" x14ac:dyDescent="0.2">
      <c r="A57" s="60" t="s">
        <v>69</v>
      </c>
      <c r="B57" s="34">
        <v>-185.18</v>
      </c>
      <c r="C57" s="35"/>
      <c r="D57" s="34">
        <v>-5891.28</v>
      </c>
      <c r="E57" s="35">
        <v>-0.66762841688585595</v>
      </c>
      <c r="F57" s="34">
        <v>-15388.38</v>
      </c>
      <c r="G57" s="35">
        <v>-0.239362305287664</v>
      </c>
      <c r="H57" s="34">
        <v>1555.44</v>
      </c>
      <c r="I57" s="35">
        <v>2.1838135755749399E-2</v>
      </c>
      <c r="J57" s="34">
        <v>-5674.09</v>
      </c>
      <c r="K57" s="35">
        <v>-0.107832969873193</v>
      </c>
      <c r="L57" s="34">
        <v>-1051.58</v>
      </c>
      <c r="M57" s="35">
        <v>-2.5670801593104201E-2</v>
      </c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42">
        <f>SUM(Z13)-Z55</f>
        <v>-91747</v>
      </c>
      <c r="AA57" s="24"/>
      <c r="AB57" s="42">
        <f t="shared" ref="AB57:AF57" si="14">SUM(AB13)-AB55</f>
        <v>-56963</v>
      </c>
      <c r="AC57" s="42">
        <f t="shared" si="14"/>
        <v>-73248</v>
      </c>
      <c r="AD57" s="42">
        <f t="shared" si="14"/>
        <v>112532</v>
      </c>
      <c r="AE57" s="42">
        <f t="shared" si="14"/>
        <v>184308.04626112245</v>
      </c>
      <c r="AF57" s="83">
        <f t="shared" si="14"/>
        <v>38464</v>
      </c>
      <c r="AG57" s="38"/>
      <c r="AH57" s="42">
        <f t="shared" si="10"/>
        <v>-130211</v>
      </c>
    </row>
    <row r="58" spans="1:34" ht="18.95" customHeight="1" x14ac:dyDescent="0.2">
      <c r="A58" s="25"/>
      <c r="B58" s="29" t="s">
        <v>70</v>
      </c>
      <c r="C58" s="30" t="s">
        <v>70</v>
      </c>
      <c r="D58" s="29" t="s">
        <v>70</v>
      </c>
      <c r="E58" s="30" t="s">
        <v>70</v>
      </c>
      <c r="F58" s="29" t="s">
        <v>70</v>
      </c>
      <c r="G58" s="30" t="s">
        <v>70</v>
      </c>
      <c r="H58" s="29" t="s">
        <v>70</v>
      </c>
      <c r="I58" s="30" t="s">
        <v>70</v>
      </c>
      <c r="J58" s="29" t="s">
        <v>70</v>
      </c>
      <c r="K58" s="30" t="s">
        <v>70</v>
      </c>
      <c r="L58" s="29" t="s">
        <v>70</v>
      </c>
      <c r="M58" s="30" t="s">
        <v>70</v>
      </c>
      <c r="N58" s="22"/>
      <c r="O58" s="21"/>
      <c r="P58" s="22"/>
      <c r="Q58" s="21"/>
      <c r="R58" s="22"/>
      <c r="S58" s="21"/>
      <c r="T58" s="22"/>
      <c r="U58" s="21"/>
      <c r="V58" s="22"/>
      <c r="W58" s="21"/>
      <c r="X58" s="22"/>
      <c r="Y58" s="21"/>
      <c r="Z58" s="61" t="s">
        <v>70</v>
      </c>
      <c r="AA58" s="62"/>
      <c r="AB58" s="61" t="s">
        <v>70</v>
      </c>
      <c r="AC58" s="61" t="s">
        <v>70</v>
      </c>
      <c r="AD58" s="25"/>
      <c r="AE58" s="25"/>
      <c r="AF58" s="87"/>
      <c r="AG58" s="61" t="s">
        <v>70</v>
      </c>
      <c r="AH58" s="61" t="s">
        <v>70</v>
      </c>
    </row>
    <row r="59" spans="1:34" s="18" customFormat="1" ht="18.95" customHeight="1" x14ac:dyDescent="0.3">
      <c r="A59" s="41" t="s">
        <v>71</v>
      </c>
      <c r="B59" s="13"/>
      <c r="C59" s="14"/>
      <c r="D59" s="13"/>
      <c r="E59" s="14"/>
      <c r="F59" s="13"/>
      <c r="G59" s="14"/>
      <c r="H59" s="13"/>
      <c r="I59" s="14"/>
      <c r="J59" s="13"/>
      <c r="K59" s="14"/>
      <c r="L59" s="13"/>
      <c r="M59" s="14"/>
      <c r="N59" s="13"/>
      <c r="O59" s="14"/>
      <c r="P59" s="13"/>
      <c r="Q59" s="14"/>
      <c r="R59" s="13"/>
      <c r="S59" s="14"/>
      <c r="T59" s="13"/>
      <c r="U59" s="14"/>
      <c r="V59" s="13"/>
      <c r="W59" s="14"/>
      <c r="X59" s="13"/>
      <c r="Y59" s="14"/>
      <c r="Z59" s="15"/>
      <c r="AA59" s="63"/>
      <c r="AB59" s="64"/>
      <c r="AC59" s="15"/>
      <c r="AD59" s="17"/>
      <c r="AE59" s="17"/>
      <c r="AF59" s="88"/>
      <c r="AG59" s="17"/>
      <c r="AH59" s="15"/>
    </row>
    <row r="60" spans="1:34" ht="18.95" customHeight="1" x14ac:dyDescent="0.2">
      <c r="A60" s="19" t="s">
        <v>72</v>
      </c>
      <c r="B60" s="22"/>
      <c r="C60" s="21"/>
      <c r="D60" s="22">
        <v>77</v>
      </c>
      <c r="E60" s="21">
        <v>8.7260133791316804E-3</v>
      </c>
      <c r="F60" s="22">
        <v>1250</v>
      </c>
      <c r="G60" s="21">
        <v>1.94434294974247E-2</v>
      </c>
      <c r="H60" s="22">
        <v>1751</v>
      </c>
      <c r="I60" s="21">
        <v>2.4583767749522398E-2</v>
      </c>
      <c r="J60" s="22">
        <v>1435</v>
      </c>
      <c r="K60" s="21">
        <v>2.7271388322714599E-2</v>
      </c>
      <c r="L60" s="22">
        <v>1008</v>
      </c>
      <c r="M60" s="21">
        <v>2.46069419405552E-2</v>
      </c>
      <c r="N60" s="22"/>
      <c r="O60" s="21"/>
      <c r="P60" s="22"/>
      <c r="Q60" s="21"/>
      <c r="R60" s="22"/>
      <c r="S60" s="21"/>
      <c r="T60" s="22"/>
      <c r="U60" s="21"/>
      <c r="V60" s="22"/>
      <c r="W60" s="21"/>
      <c r="X60" s="22"/>
      <c r="Y60" s="21"/>
      <c r="Z60" s="65">
        <v>58030</v>
      </c>
      <c r="AA60" s="66"/>
      <c r="AB60" s="65">
        <v>29486</v>
      </c>
      <c r="AC60" s="67">
        <v>29486</v>
      </c>
      <c r="AD60" s="25">
        <v>42191</v>
      </c>
      <c r="AE60" s="22">
        <f>SUM(B60:AD60)</f>
        <v>164714.10463154089</v>
      </c>
      <c r="AF60" s="89">
        <f>SUM(Z60)-AB60-AC60</f>
        <v>-942</v>
      </c>
      <c r="AG60" s="25" t="s">
        <v>20</v>
      </c>
      <c r="AH60" s="67">
        <f>SUM(AB60:AC60)</f>
        <v>58972</v>
      </c>
    </row>
    <row r="61" spans="1:34" ht="18.95" customHeight="1" x14ac:dyDescent="0.2">
      <c r="A61" s="19" t="s">
        <v>73</v>
      </c>
      <c r="B61" s="22"/>
      <c r="C61" s="21"/>
      <c r="D61" s="22">
        <v>2500</v>
      </c>
      <c r="E61" s="21">
        <v>0.28331212269908101</v>
      </c>
      <c r="F61" s="22">
        <v>17773</v>
      </c>
      <c r="G61" s="21">
        <v>0.27645445796618301</v>
      </c>
      <c r="H61" s="22">
        <v>19197</v>
      </c>
      <c r="I61" s="21">
        <v>0.26952289519564898</v>
      </c>
      <c r="J61" s="22">
        <v>14400</v>
      </c>
      <c r="K61" s="21">
        <v>0.27366410581678802</v>
      </c>
      <c r="L61" s="22">
        <v>11174</v>
      </c>
      <c r="M61" s="21">
        <v>0.27277576313865398</v>
      </c>
      <c r="N61" s="22"/>
      <c r="O61" s="21"/>
      <c r="P61" s="22"/>
      <c r="Q61" s="21"/>
      <c r="R61" s="22"/>
      <c r="S61" s="21"/>
      <c r="T61" s="22"/>
      <c r="U61" s="21"/>
      <c r="V61" s="22"/>
      <c r="W61" s="21"/>
      <c r="X61" s="22"/>
      <c r="Y61" s="21"/>
      <c r="Z61" s="65">
        <v>533306</v>
      </c>
      <c r="AA61" s="66"/>
      <c r="AB61" s="65">
        <v>248948</v>
      </c>
      <c r="AC61" s="67">
        <v>248948</v>
      </c>
      <c r="AD61" s="25">
        <v>111236</v>
      </c>
      <c r="AE61" s="22">
        <f>SUM(B61:AD61)</f>
        <v>1207483.3757293448</v>
      </c>
      <c r="AF61" s="89">
        <f>SUM(Z61)-AB61-AC61</f>
        <v>35410</v>
      </c>
      <c r="AG61" s="25" t="s">
        <v>22</v>
      </c>
      <c r="AH61" s="67">
        <f t="shared" ref="AH61:AH64" si="15">SUM(AB61:AC61)</f>
        <v>497896</v>
      </c>
    </row>
    <row r="62" spans="1:34" ht="18.95" customHeight="1" x14ac:dyDescent="0.2">
      <c r="A62" s="19" t="s">
        <v>74</v>
      </c>
      <c r="B62" s="22"/>
      <c r="C62" s="21"/>
      <c r="D62" s="22">
        <v>827</v>
      </c>
      <c r="E62" s="21">
        <v>9.3719650188855794E-2</v>
      </c>
      <c r="F62" s="22">
        <v>6155</v>
      </c>
      <c r="G62" s="21">
        <v>9.5739446845319098E-2</v>
      </c>
      <c r="H62" s="22">
        <v>6852</v>
      </c>
      <c r="I62" s="21">
        <v>9.6201014631483603E-2</v>
      </c>
      <c r="J62" s="22">
        <v>5003</v>
      </c>
      <c r="K62" s="21">
        <v>9.50792723195409E-2</v>
      </c>
      <c r="L62" s="22">
        <v>3853</v>
      </c>
      <c r="M62" s="21">
        <v>9.4058082635872203E-2</v>
      </c>
      <c r="N62" s="22"/>
      <c r="O62" s="21"/>
      <c r="P62" s="22"/>
      <c r="Q62" s="21"/>
      <c r="R62" s="22"/>
      <c r="S62" s="21"/>
      <c r="T62" s="22"/>
      <c r="U62" s="21"/>
      <c r="V62" s="22"/>
      <c r="W62" s="21"/>
      <c r="X62" s="22"/>
      <c r="Y62" s="21"/>
      <c r="Z62" s="65">
        <v>84894</v>
      </c>
      <c r="AA62" s="66"/>
      <c r="AB62" s="65">
        <v>40455</v>
      </c>
      <c r="AC62" s="67">
        <v>40455</v>
      </c>
      <c r="AD62" s="25">
        <v>4614</v>
      </c>
      <c r="AE62" s="22">
        <f>SUM(B62:AD62)</f>
        <v>193108.47479746662</v>
      </c>
      <c r="AF62" s="89">
        <f>SUM(Z62)-AB62-AC62</f>
        <v>3984</v>
      </c>
      <c r="AG62" s="25" t="s">
        <v>22</v>
      </c>
      <c r="AH62" s="67">
        <f t="shared" si="15"/>
        <v>80910</v>
      </c>
    </row>
    <row r="63" spans="1:34" ht="18.95" customHeight="1" x14ac:dyDescent="0.2">
      <c r="A63" s="19" t="s">
        <v>75</v>
      </c>
      <c r="B63" s="22"/>
      <c r="C63" s="21"/>
      <c r="D63" s="22">
        <v>3404</v>
      </c>
      <c r="E63" s="21">
        <v>0.38575778626706803</v>
      </c>
      <c r="F63" s="22">
        <v>25178</v>
      </c>
      <c r="G63" s="21">
        <v>0.391637334308927</v>
      </c>
      <c r="H63" s="22">
        <v>27800</v>
      </c>
      <c r="I63" s="21">
        <v>0.39030767757665502</v>
      </c>
      <c r="J63" s="22">
        <v>20838</v>
      </c>
      <c r="K63" s="21">
        <v>0.39601476645904299</v>
      </c>
      <c r="L63" s="22">
        <v>16035</v>
      </c>
      <c r="M63" s="21">
        <v>0.39144078771508201</v>
      </c>
      <c r="N63" s="22"/>
      <c r="O63" s="21"/>
      <c r="P63" s="22"/>
      <c r="Q63" s="21"/>
      <c r="R63" s="22"/>
      <c r="S63" s="21"/>
      <c r="T63" s="22"/>
      <c r="U63" s="21"/>
      <c r="V63" s="22"/>
      <c r="W63" s="21"/>
      <c r="X63" s="22"/>
      <c r="Y63" s="21"/>
      <c r="Z63" s="65">
        <f>SUM(Z60:Z62)</f>
        <v>676230</v>
      </c>
      <c r="AA63" s="66"/>
      <c r="AB63" s="65">
        <f t="shared" ref="AB63:AF63" si="16">SUM(AB60:AB62)</f>
        <v>318889</v>
      </c>
      <c r="AC63" s="65">
        <f t="shared" si="16"/>
        <v>318889</v>
      </c>
      <c r="AD63" s="65">
        <f t="shared" si="16"/>
        <v>158041</v>
      </c>
      <c r="AE63" s="65">
        <f t="shared" si="16"/>
        <v>1565305.9551583522</v>
      </c>
      <c r="AF63" s="90">
        <f t="shared" si="16"/>
        <v>38452</v>
      </c>
      <c r="AG63" s="25" t="s">
        <v>22</v>
      </c>
      <c r="AH63" s="65">
        <f t="shared" si="15"/>
        <v>637778</v>
      </c>
    </row>
    <row r="64" spans="1:34" ht="18.95" customHeight="1" x14ac:dyDescent="0.2">
      <c r="A64" s="19" t="s">
        <v>76</v>
      </c>
      <c r="B64" s="22"/>
      <c r="C64" s="21"/>
      <c r="D64" s="22"/>
      <c r="E64" s="21"/>
      <c r="F64" s="22"/>
      <c r="G64" s="21"/>
      <c r="H64" s="22"/>
      <c r="I64" s="21"/>
      <c r="J64" s="22"/>
      <c r="K64" s="21"/>
      <c r="L64" s="22"/>
      <c r="M64" s="21"/>
      <c r="N64" s="22"/>
      <c r="O64" s="21"/>
      <c r="P64" s="22"/>
      <c r="Q64" s="21"/>
      <c r="R64" s="22"/>
      <c r="S64" s="21"/>
      <c r="T64" s="22"/>
      <c r="U64" s="21"/>
      <c r="V64" s="22"/>
      <c r="W64" s="21"/>
      <c r="X64" s="22"/>
      <c r="Y64" s="21"/>
      <c r="Z64" s="65">
        <v>180</v>
      </c>
      <c r="AA64" s="66"/>
      <c r="AB64" s="68">
        <v>90</v>
      </c>
      <c r="AC64" s="40">
        <v>90</v>
      </c>
      <c r="AD64" s="25">
        <v>180</v>
      </c>
      <c r="AE64" s="22">
        <f>SUM(B64:AD64)</f>
        <v>540</v>
      </c>
      <c r="AF64" s="89">
        <f>SUM(Z64)-AB64-AC64</f>
        <v>0</v>
      </c>
      <c r="AG64" s="25"/>
      <c r="AH64" s="67">
        <f t="shared" si="15"/>
        <v>180</v>
      </c>
    </row>
    <row r="65" spans="1:29" ht="14.25" x14ac:dyDescent="0.2">
      <c r="A65" s="69">
        <f ca="1">+TODAY()</f>
        <v>43507</v>
      </c>
      <c r="AC65" s="72"/>
    </row>
  </sheetData>
  <mergeCells count="1">
    <mergeCell ref="A1:AG1"/>
  </mergeCells>
  <pageMargins left="0.7" right="0.7" top="0.75" bottom="0.75" header="0.3" footer="0.3"/>
  <pageSetup paperSize="5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prunierj</dc:creator>
  <cp:lastModifiedBy>prunierj</cp:lastModifiedBy>
  <cp:lastPrinted>2019-02-11T09:39:10Z</cp:lastPrinted>
  <dcterms:created xsi:type="dcterms:W3CDTF">2019-01-25T11:10:33Z</dcterms:created>
  <dcterms:modified xsi:type="dcterms:W3CDTF">2019-02-11T09:40:08Z</dcterms:modified>
</cp:coreProperties>
</file>