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C:\Users\bnikle\Desktop\"/>
    </mc:Choice>
  </mc:AlternateContent>
  <xr:revisionPtr revIDLastSave="0" documentId="13_ncr:1_{E4179D67-36E7-4A84-B659-1759A829DC0A}" xr6:coauthVersionLast="47" xr6:coauthVersionMax="47" xr10:uidLastSave="{00000000-0000-0000-0000-000000000000}"/>
  <workbookProtection workbookAlgorithmName="SHA-512" workbookHashValue="dCS7marzdlS+B8nN1/p/wO+2bOS8HQqA8M8/J4vRzM8tPjNuw/Y0SzDpsJjc0qVVNTbkGb2hgfbBqWwgmE/AeQ==" workbookSaltValue="Z85DiH7b2X1hT1h1rqQIHQ==" workbookSpinCount="100000" lockStructure="1"/>
  <bookViews>
    <workbookView xWindow="-108" yWindow="-108" windowWidth="41496" windowHeight="16896" firstSheet="1" activeTab="1" xr2:uid="{A96149F7-193B-4107-9EE6-1CB3F5118DED}"/>
  </bookViews>
  <sheets>
    <sheet name="SS" sheetId="5" state="hidden" r:id="rId1"/>
    <sheet name="Estimate" sheetId="1" r:id="rId2"/>
    <sheet name="Salary Schedule" sheetId="2" state="hidden" r:id="rId3"/>
    <sheet name="Step Verification and Lane" sheetId="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P15" i="1" l="1"/>
  <c r="Q15" i="1"/>
  <c r="C15" i="1"/>
  <c r="D15" i="1"/>
  <c r="E15" i="1"/>
  <c r="N15" i="1"/>
  <c r="AC15" i="1" l="1"/>
  <c r="AC14" i="1"/>
  <c r="AB15" i="1"/>
  <c r="AB14" i="1"/>
  <c r="AA15" i="1"/>
  <c r="AA14" i="1"/>
  <c r="Q14" i="1"/>
  <c r="P14" i="1"/>
  <c r="O14" i="1"/>
  <c r="O15" i="1" s="1"/>
  <c r="E14" i="1"/>
  <c r="D14" i="1"/>
  <c r="C14" i="1"/>
  <c r="G5" i="1"/>
  <c r="B15" i="1" s="1"/>
  <c r="Z15" i="1"/>
  <c r="I15" i="1" l="1"/>
  <c r="G15" i="1"/>
  <c r="H15" i="1"/>
  <c r="S15" i="1"/>
  <c r="U15" i="1"/>
  <c r="AH15" i="1"/>
  <c r="AE15" i="1"/>
  <c r="J15" i="1" l="1"/>
  <c r="K15" i="1" s="1"/>
  <c r="AF15" i="1"/>
  <c r="AG15" i="1"/>
  <c r="AI15" i="1" l="1"/>
  <c r="AJ15" i="1" s="1"/>
  <c r="T15" i="1" l="1"/>
  <c r="V15" i="1" s="1"/>
  <c r="W15" i="1" l="1"/>
</calcChain>
</file>

<file path=xl/sharedStrings.xml><?xml version="1.0" encoding="utf-8"?>
<sst xmlns="http://schemas.openxmlformats.org/spreadsheetml/2006/main" count="286" uniqueCount="165">
  <si>
    <t>Step</t>
  </si>
  <si>
    <t>BA</t>
  </si>
  <si>
    <t>BA+15</t>
  </si>
  <si>
    <t>BA+30</t>
  </si>
  <si>
    <t>MA</t>
  </si>
  <si>
    <t>MA+15</t>
  </si>
  <si>
    <t>MA+30</t>
  </si>
  <si>
    <t>Determining Annual Salary from Hourly Rate =</t>
  </si>
  <si>
    <t>Hourly Rate</t>
  </si>
  <si>
    <t>Degree</t>
  </si>
  <si>
    <t>Base Salary</t>
  </si>
  <si>
    <t># of Days/Year</t>
  </si>
  <si>
    <t>Years of Service</t>
  </si>
  <si>
    <t># of Hours/Day</t>
  </si>
  <si>
    <t>Days</t>
  </si>
  <si>
    <t>Other</t>
  </si>
  <si>
    <t>Annual Salary =</t>
  </si>
  <si>
    <t>FTE</t>
  </si>
  <si>
    <t>Est. Salary</t>
  </si>
  <si>
    <t>2025 ESTIMATED VALUE OF CLASSIFIED NDPERS POSITION</t>
  </si>
  <si>
    <t>2025 ESTIMATED VALUE OF TFFR POSITION</t>
  </si>
  <si>
    <t>2025 ESTIMATED VALUE OF TFFR POSITION (ADMIN)</t>
  </si>
  <si>
    <t>Annual Salary</t>
  </si>
  <si>
    <t>Average Health Insurance</t>
  </si>
  <si>
    <t>Annual Single Dental</t>
  </si>
  <si>
    <t>Annual Single Vision</t>
  </si>
  <si>
    <t>Annual Life Insurance</t>
  </si>
  <si>
    <t>Annual NDPERS Retirement</t>
  </si>
  <si>
    <t>Annual Social Security</t>
  </si>
  <si>
    <t>Long-Term Disability Insurance</t>
  </si>
  <si>
    <t>Annual Benefits Value</t>
  </si>
  <si>
    <t>Total Compensation</t>
  </si>
  <si>
    <t>Annual TFFR Retirement</t>
  </si>
  <si>
    <t>Long-Term Disability</t>
  </si>
  <si>
    <t>Annuity</t>
  </si>
  <si>
    <t>Variable</t>
  </si>
  <si>
    <t xml:space="preserve">Annual Salary </t>
  </si>
  <si>
    <t>Specialist</t>
  </si>
  <si>
    <t>Doctorate</t>
  </si>
  <si>
    <t>SALARY SCHEDULE 2018-19 with TFFR</t>
  </si>
  <si>
    <t>Year</t>
  </si>
  <si>
    <t>$ 43,539</t>
  </si>
  <si>
    <t>$ 45,150</t>
  </si>
  <si>
    <t>$ 46,759</t>
  </si>
  <si>
    <t>$ 50,947</t>
  </si>
  <si>
    <t>$ 52,559</t>
  </si>
  <si>
    <t>$ 54,169</t>
  </si>
  <si>
    <t>$ 44,657</t>
  </si>
  <si>
    <t>$ 46,269</t>
  </si>
  <si>
    <t>$ 47,878</t>
  </si>
  <si>
    <t>$ 52,068</t>
  </si>
  <si>
    <t>$ 53,683</t>
  </si>
  <si>
    <t>$ 55,295</t>
  </si>
  <si>
    <t>$ 45,606</t>
  </si>
  <si>
    <t>$ 47,217</t>
  </si>
  <si>
    <t>$ 48,826</t>
  </si>
  <si>
    <t>$ 53,019</t>
  </si>
  <si>
    <t>$ 54,636</t>
  </si>
  <si>
    <t>$ 56,252</t>
  </si>
  <si>
    <t>$ 46,667</t>
  </si>
  <si>
    <t>$ 48,279</t>
  </si>
  <si>
    <t>$ 49,888</t>
  </si>
  <si>
    <t>$ 54,083</t>
  </si>
  <si>
    <t>$ 55,703</t>
  </si>
  <si>
    <t>$ 57,321</t>
  </si>
  <si>
    <t>$ 47,616</t>
  </si>
  <si>
    <t>$ 49,228</t>
  </si>
  <si>
    <t>$ 50,837</t>
  </si>
  <si>
    <t>$ 55,033</t>
  </si>
  <si>
    <t>$ 56,656</t>
  </si>
  <si>
    <t>$ 58,279</t>
  </si>
  <si>
    <t>$ 48,564</t>
  </si>
  <si>
    <t>$ 50,177</t>
  </si>
  <si>
    <t>$ 51,786</t>
  </si>
  <si>
    <t>$ 55,984</t>
  </si>
  <si>
    <t>$ 57,610</t>
  </si>
  <si>
    <t>$ 59,235</t>
  </si>
  <si>
    <t>$ 49,513</t>
  </si>
  <si>
    <t>$ 51,125</t>
  </si>
  <si>
    <t>$ 52,734</t>
  </si>
  <si>
    <t>$ 56,935</t>
  </si>
  <si>
    <t>$ 58,563</t>
  </si>
  <si>
    <t>$ 60,192</t>
  </si>
  <si>
    <t>$ 50,461</t>
  </si>
  <si>
    <t>$ 52,074</t>
  </si>
  <si>
    <t>$ 57,886</t>
  </si>
  <si>
    <t>$ 59,517</t>
  </si>
  <si>
    <t>$ 61,148</t>
  </si>
  <si>
    <t>$ 51,123</t>
  </si>
  <si>
    <t>$ 53,362</t>
  </si>
  <si>
    <t>$ 54,972</t>
  </si>
  <si>
    <t>$ 59,190</t>
  </si>
  <si>
    <t>$ 60,823</t>
  </si>
  <si>
    <t>$ 62,453</t>
  </si>
  <si>
    <t>$ 54,650</t>
  </si>
  <si>
    <t>$ 56,259</t>
  </si>
  <si>
    <t>$ 60,496</t>
  </si>
  <si>
    <t>$ 62,128</t>
  </si>
  <si>
    <t>$ 63,760</t>
  </si>
  <si>
    <t>$ 55,312</t>
  </si>
  <si>
    <t>$ 57,463</t>
  </si>
  <si>
    <t>$ 61,710</t>
  </si>
  <si>
    <t>$ 63,342</t>
  </si>
  <si>
    <t>$ 64,973</t>
  </si>
  <si>
    <t>$ 58,836</t>
  </si>
  <si>
    <t>$ 63,095</t>
  </si>
  <si>
    <t>$ 64,725</t>
  </si>
  <si>
    <t>$ 66,358</t>
  </si>
  <si>
    <t>$ 60,040</t>
  </si>
  <si>
    <t>$ 64,308</t>
  </si>
  <si>
    <t>$ 65,940</t>
  </si>
  <si>
    <t>$ 67,572</t>
  </si>
  <si>
    <t>$ 61,243</t>
  </si>
  <si>
    <t>$ 65,523</t>
  </si>
  <si>
    <t>$ 67,154</t>
  </si>
  <si>
    <t>$ 68,786</t>
  </si>
  <si>
    <t>$ 62,446</t>
  </si>
  <si>
    <t>$ 66,737</t>
  </si>
  <si>
    <t>$ 68,367</t>
  </si>
  <si>
    <t>$ 70,000</t>
  </si>
  <si>
    <t>$ 63,651</t>
  </si>
  <si>
    <t>$ 67,994</t>
  </si>
  <si>
    <t>$ 69,675</t>
  </si>
  <si>
    <t>$ 71,304</t>
  </si>
  <si>
    <t>$ 65,095</t>
  </si>
  <si>
    <t>$ 69,482</t>
  </si>
  <si>
    <t>$ 71,212</t>
  </si>
  <si>
    <t>$ 72,894</t>
  </si>
  <si>
    <t>$ 66,204</t>
  </si>
  <si>
    <t>$ 70,642</t>
  </si>
  <si>
    <t>$ 72,420</t>
  </si>
  <si>
    <t>$ 74,151</t>
  </si>
  <si>
    <t>$ 67,305</t>
  </si>
  <si>
    <t>$ 71,821</t>
  </si>
  <si>
    <t>$ 73,631</t>
  </si>
  <si>
    <t>$ 75,390</t>
  </si>
  <si>
    <t>$ 68,385</t>
  </si>
  <si>
    <t>$ 72,951</t>
  </si>
  <si>
    <t>$ 74,809</t>
  </si>
  <si>
    <t>$ 76,619</t>
  </si>
  <si>
    <t>$ 69,415</t>
  </si>
  <si>
    <t>$ 74,028</t>
  </si>
  <si>
    <t>$ 75,939</t>
  </si>
  <si>
    <t>$ 77,796</t>
  </si>
  <si>
    <t>$ 70,679</t>
  </si>
  <si>
    <t>$ 75,339</t>
  </si>
  <si>
    <t>$ 77,300</t>
  </si>
  <si>
    <t>$ 79,208</t>
  </si>
  <si>
    <t>$ 73,846</t>
  </si>
  <si>
    <t>$ 76,321</t>
  </si>
  <si>
    <t>$ 78,329</t>
  </si>
  <si>
    <t>$ 80,288</t>
  </si>
  <si>
    <t>$ 79,616</t>
  </si>
  <si>
    <t>$ 79,309</t>
  </si>
  <si>
    <t>$ 81,316</t>
  </si>
  <si>
    <t>$ 82,671</t>
  </si>
  <si>
    <t>$ 82,296</t>
  </si>
  <si>
    <t>$ 85,726</t>
  </si>
  <si>
    <t>LANE</t>
  </si>
  <si>
    <t>STEP</t>
  </si>
  <si>
    <t>Colors</t>
  </si>
  <si>
    <t>ae9142 gold</t>
  </si>
  <si>
    <t>003b1e green</t>
  </si>
  <si>
    <t>0062ab blue</t>
  </si>
  <si>
    <t>000000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</si>
</sst>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\ \ "/>
    <numFmt numFmtId="166" formatCode="0.0000%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8"/>
      <color rgb="FFFF0000"/>
      <name val="Arial"/>
      <family val="2"/>
    </font>
    <font>
      <sz val="11"/>
      <name val="Times New Roman"/>
      <family val="1"/>
    </font>
    <font>
      <sz val="11"/>
      <name val="Segoe UI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62AB"/>
        <bgColor indexed="64"/>
      </patternFill>
    </fill>
    <fill>
      <patternFill patternType="solid">
        <fgColor rgb="FF003B1E"/>
        <bgColor indexed="64"/>
      </patternFill>
    </fill>
    <fill>
      <patternFill patternType="solid">
        <fgColor rgb="FFAE91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8" xfId="0" applyBorder="1"/>
    <xf numFmtId="0" fontId="0" fillId="0" borderId="20" xfId="0" applyBorder="1" applyAlignment="1">
      <alignment horizontal="center"/>
    </xf>
    <xf numFmtId="0" fontId="5" fillId="0" borderId="0" xfId="0" applyFont="1"/>
    <xf numFmtId="164" fontId="5" fillId="2" borderId="7" xfId="0" applyNumberFormat="1" applyFont="1" applyFill="1" applyBorder="1" applyAlignment="1">
      <alignment horizontal="center"/>
    </xf>
    <xf numFmtId="8" fontId="5" fillId="2" borderId="6" xfId="0" applyNumberFormat="1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wrapText="1"/>
    </xf>
    <xf numFmtId="10" fontId="5" fillId="2" borderId="6" xfId="0" applyNumberFormat="1" applyFont="1" applyFill="1" applyBorder="1" applyAlignment="1">
      <alignment horizontal="center"/>
    </xf>
    <xf numFmtId="10" fontId="5" fillId="2" borderId="6" xfId="0" applyNumberFormat="1" applyFont="1" applyFill="1" applyBorder="1" applyAlignment="1">
      <alignment horizontal="center" wrapText="1"/>
    </xf>
    <xf numFmtId="10" fontId="5" fillId="2" borderId="6" xfId="1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/>
    </xf>
    <xf numFmtId="8" fontId="5" fillId="2" borderId="11" xfId="0" applyNumberFormat="1" applyFont="1" applyFill="1" applyBorder="1" applyAlignment="1">
      <alignment horizontal="center"/>
    </xf>
    <xf numFmtId="164" fontId="5" fillId="2" borderId="11" xfId="0" applyNumberFormat="1" applyFont="1" applyFill="1" applyBorder="1" applyAlignment="1">
      <alignment horizontal="center" wrapText="1"/>
    </xf>
    <xf numFmtId="10" fontId="5" fillId="2" borderId="11" xfId="0" applyNumberFormat="1" applyFont="1" applyFill="1" applyBorder="1" applyAlignment="1">
      <alignment horizontal="center"/>
    </xf>
    <xf numFmtId="10" fontId="5" fillId="2" borderId="11" xfId="0" applyNumberFormat="1" applyFont="1" applyFill="1" applyBorder="1" applyAlignment="1">
      <alignment horizontal="center" wrapText="1"/>
    </xf>
    <xf numFmtId="0" fontId="0" fillId="2" borderId="11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5" fillId="3" borderId="19" xfId="0" applyFont="1" applyFill="1" applyBorder="1" applyAlignment="1">
      <alignment wrapText="1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wrapText="1"/>
    </xf>
    <xf numFmtId="0" fontId="10" fillId="0" borderId="0" xfId="0" applyFont="1" applyAlignment="1">
      <alignment horizontal="center"/>
    </xf>
    <xf numFmtId="165" fontId="10" fillId="0" borderId="0" xfId="0" applyNumberFormat="1" applyFont="1"/>
    <xf numFmtId="165" fontId="10" fillId="0" borderId="0" xfId="0" quotePrefix="1" applyNumberFormat="1" applyFont="1"/>
    <xf numFmtId="43" fontId="0" fillId="0" borderId="0" xfId="2" applyFont="1"/>
    <xf numFmtId="0" fontId="11" fillId="0" borderId="0" xfId="0" applyFont="1" applyAlignment="1">
      <alignment vertical="center" wrapText="1"/>
    </xf>
    <xf numFmtId="10" fontId="5" fillId="2" borderId="22" xfId="1" applyNumberFormat="1" applyFont="1" applyFill="1" applyBorder="1" applyAlignment="1">
      <alignment horizontal="center"/>
    </xf>
    <xf numFmtId="0" fontId="0" fillId="4" borderId="11" xfId="0" applyFill="1" applyBorder="1"/>
    <xf numFmtId="0" fontId="0" fillId="4" borderId="11" xfId="0" applyFill="1" applyBorder="1" applyAlignment="1">
      <alignment horizontal="center" vertical="center"/>
    </xf>
    <xf numFmtId="8" fontId="0" fillId="0" borderId="0" xfId="0" applyNumberFormat="1"/>
    <xf numFmtId="44" fontId="0" fillId="0" borderId="0" xfId="3" applyFont="1"/>
    <xf numFmtId="166" fontId="0" fillId="0" borderId="0" xfId="0" applyNumberFormat="1" applyAlignment="1">
      <alignment wrapText="1"/>
    </xf>
    <xf numFmtId="44" fontId="0" fillId="0" borderId="0" xfId="3" applyFont="1" applyAlignment="1">
      <alignment wrapText="1"/>
    </xf>
    <xf numFmtId="44" fontId="0" fillId="0" borderId="0" xfId="0" applyNumberFormat="1"/>
    <xf numFmtId="44" fontId="0" fillId="4" borderId="11" xfId="3" applyFont="1" applyFill="1" applyBorder="1"/>
    <xf numFmtId="44" fontId="0" fillId="0" borderId="0" xfId="3" applyFont="1" applyFill="1"/>
    <xf numFmtId="0" fontId="1" fillId="0" borderId="0" xfId="4" applyAlignment="1">
      <alignment horizontal="center"/>
    </xf>
    <xf numFmtId="0" fontId="1" fillId="0" borderId="0" xfId="4"/>
    <xf numFmtId="8" fontId="1" fillId="0" borderId="0" xfId="4" applyNumberFormat="1" applyAlignment="1">
      <alignment horizontal="center"/>
    </xf>
    <xf numFmtId="8" fontId="3" fillId="0" borderId="21" xfId="0" applyNumberFormat="1" applyFont="1" applyBorder="1" applyAlignment="1">
      <alignment horizontal="center"/>
    </xf>
    <xf numFmtId="8" fontId="3" fillId="0" borderId="9" xfId="0" applyNumberFormat="1" applyFont="1" applyBorder="1" applyAlignment="1">
      <alignment horizontal="center"/>
    </xf>
    <xf numFmtId="8" fontId="3" fillId="0" borderId="4" xfId="0" applyNumberFormat="1" applyFont="1" applyBorder="1" applyAlignment="1">
      <alignment horizontal="center"/>
    </xf>
    <xf numFmtId="0" fontId="5" fillId="3" borderId="16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164" fontId="3" fillId="0" borderId="9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8" fontId="0" fillId="0" borderId="9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12" fillId="6" borderId="0" xfId="0" applyFont="1" applyFill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8" fontId="3" fillId="0" borderId="10" xfId="0" applyNumberFormat="1" applyFont="1" applyBorder="1" applyAlignment="1">
      <alignment horizontal="center"/>
    </xf>
    <xf numFmtId="8" fontId="3" fillId="0" borderId="5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164" fontId="3" fillId="2" borderId="11" xfId="0" applyNumberFormat="1" applyFont="1" applyFill="1" applyBorder="1" applyAlignment="1">
      <alignment horizontal="center"/>
    </xf>
    <xf numFmtId="8" fontId="3" fillId="0" borderId="11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 wrapText="1"/>
    </xf>
    <xf numFmtId="164" fontId="4" fillId="0" borderId="11" xfId="0" applyNumberFormat="1" applyFont="1" applyBorder="1" applyAlignment="1">
      <alignment horizontal="center"/>
    </xf>
    <xf numFmtId="8" fontId="3" fillId="4" borderId="11" xfId="0" applyNumberFormat="1" applyFont="1" applyFill="1" applyBorder="1" applyAlignment="1" applyProtection="1">
      <alignment horizontal="center"/>
      <protection locked="0"/>
    </xf>
    <xf numFmtId="8" fontId="0" fillId="4" borderId="11" xfId="0" applyNumberFormat="1" applyFill="1" applyBorder="1" applyAlignment="1" applyProtection="1">
      <alignment horizontal="center"/>
      <protection locked="0"/>
    </xf>
    <xf numFmtId="2" fontId="0" fillId="4" borderId="23" xfId="0" applyNumberFormat="1" applyFill="1" applyBorder="1" applyAlignment="1" applyProtection="1">
      <alignment horizontal="center"/>
      <protection locked="0"/>
    </xf>
    <xf numFmtId="2" fontId="0" fillId="4" borderId="24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8" fontId="0" fillId="0" borderId="11" xfId="0" applyNumberFormat="1" applyBorder="1" applyAlignment="1">
      <alignment horizontal="center"/>
    </xf>
    <xf numFmtId="0" fontId="0" fillId="4" borderId="11" xfId="0" applyFill="1" applyBorder="1" applyAlignment="1" applyProtection="1">
      <alignment horizontal="center"/>
      <protection locked="0"/>
    </xf>
    <xf numFmtId="164" fontId="4" fillId="0" borderId="9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0" fillId="0" borderId="0" xfId="0" applyBorder="1"/>
    <xf numFmtId="44" fontId="0" fillId="0" borderId="0" xfId="0" applyNumberFormat="1" applyBorder="1"/>
    <xf numFmtId="9" fontId="0" fillId="0" borderId="0" xfId="1" applyFont="1" applyBorder="1"/>
    <xf numFmtId="0" fontId="8" fillId="0" borderId="0" xfId="0" applyFont="1" applyBorder="1"/>
    <xf numFmtId="0" fontId="0" fillId="0" borderId="0" xfId="0" applyFill="1" applyAlignment="1">
      <alignment wrapText="1"/>
    </xf>
    <xf numFmtId="0" fontId="0" fillId="0" borderId="0" xfId="0" applyFill="1"/>
    <xf numFmtId="8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8" fontId="0" fillId="0" borderId="0" xfId="0" applyNumberFormat="1" applyFill="1"/>
    <xf numFmtId="8" fontId="0" fillId="0" borderId="0" xfId="3" applyNumberFormat="1" applyFont="1" applyFill="1" applyAlignment="1">
      <alignment horizontal="right"/>
    </xf>
  </cellXfs>
  <cellStyles count="5">
    <cellStyle name="Comma" xfId="2" builtinId="3"/>
    <cellStyle name="Currency" xfId="3" builtinId="4"/>
    <cellStyle name="Normal" xfId="0" builtinId="0"/>
    <cellStyle name="Normal 2" xfId="4" xr:uid="{FB9858BF-5CA1-4080-889D-9123BC394628}"/>
    <cellStyle name="Percent" xfId="1" builtinId="5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colors>
    <mruColors>
      <color rgb="FFAE9142"/>
      <color rgb="FF003B1E"/>
      <color rgb="FF0062AB"/>
      <color rgb="FFF89F56"/>
      <color rgb="FFFFFF99"/>
      <color rgb="FFFFCC00"/>
      <color rgb="FFE65014"/>
      <color rgb="FFD65B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783334-83BD-49EE-A761-1218E637DD9C}" name="Table1" displayName="Table1" ref="A1:G29" totalsRowShown="0" headerRowDxfId="8" dataDxfId="7">
  <autoFilter ref="A1:G29" xr:uid="{00000000-0009-0000-0100-000001000000}"/>
  <tableColumns count="7">
    <tableColumn id="1" xr3:uid="{76A76743-2257-4819-9AEB-6CB42A37F2A2}" name="Step" dataDxfId="6"/>
    <tableColumn id="2" xr3:uid="{585EDFF6-F2AC-420D-B7FF-C26152E2AF07}" name="BA" dataDxfId="5"/>
    <tableColumn id="3" xr3:uid="{CD03C840-A562-45C8-83A3-68AC6140CD4D}" name="BA+15" dataDxfId="4"/>
    <tableColumn id="4" xr3:uid="{7F51F87A-9D32-48F6-A1D6-2CC989A216DC}" name="BA+30" dataDxfId="3"/>
    <tableColumn id="5" xr3:uid="{E6CA8714-B302-462A-8F82-3DE18153E385}" name="MA" dataDxfId="2"/>
    <tableColumn id="6" xr3:uid="{4F2DD931-54E1-4FC5-B826-785E7A29A9F7}" name="MA+15" dataDxfId="1"/>
    <tableColumn id="7" xr3:uid="{3588370F-ACC9-4300-9B7B-E196BADD5E75}" name="MA+30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5047-4930-4478-8622-38B5A3A348EA}">
  <dimension ref="A1:G29"/>
  <sheetViews>
    <sheetView workbookViewId="0">
      <selection activeCell="H41" sqref="H41"/>
    </sheetView>
  </sheetViews>
  <sheetFormatPr defaultColWidth="8.88671875" defaultRowHeight="14.4" x14ac:dyDescent="0.3"/>
  <cols>
    <col min="1" max="7" width="14.5546875" style="53" customWidth="1"/>
    <col min="8" max="16384" width="8.88671875" style="54"/>
  </cols>
  <sheetData>
    <row r="1" spans="1:7" x14ac:dyDescent="0.3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53" t="s">
        <v>5</v>
      </c>
      <c r="G1" s="53" t="s">
        <v>6</v>
      </c>
    </row>
    <row r="2" spans="1:7" x14ac:dyDescent="0.3">
      <c r="A2" s="53">
        <v>0</v>
      </c>
      <c r="B2" s="55">
        <v>40150</v>
      </c>
      <c r="C2" s="55">
        <v>41150</v>
      </c>
      <c r="D2" s="55">
        <v>42150</v>
      </c>
      <c r="E2" s="55">
        <v>44650</v>
      </c>
      <c r="F2" s="55">
        <v>46150</v>
      </c>
      <c r="G2" s="55">
        <v>47650</v>
      </c>
    </row>
    <row r="3" spans="1:7" x14ac:dyDescent="0.3">
      <c r="A3" s="53">
        <v>1</v>
      </c>
      <c r="B3" s="55">
        <v>40150</v>
      </c>
      <c r="C3" s="55">
        <v>41150</v>
      </c>
      <c r="D3" s="55">
        <v>42150</v>
      </c>
      <c r="E3" s="55">
        <v>44650</v>
      </c>
      <c r="F3" s="55">
        <v>46150</v>
      </c>
      <c r="G3" s="55">
        <v>47650</v>
      </c>
    </row>
    <row r="4" spans="1:7" x14ac:dyDescent="0.3">
      <c r="A4" s="53">
        <v>2</v>
      </c>
      <c r="B4" s="55">
        <v>40150</v>
      </c>
      <c r="C4" s="55">
        <v>41150</v>
      </c>
      <c r="D4" s="55">
        <v>42150</v>
      </c>
      <c r="E4" s="55">
        <v>44650</v>
      </c>
      <c r="F4" s="55">
        <v>46150</v>
      </c>
      <c r="G4" s="55">
        <v>47650</v>
      </c>
    </row>
    <row r="5" spans="1:7" x14ac:dyDescent="0.3">
      <c r="A5" s="53">
        <v>3</v>
      </c>
      <c r="B5" s="55">
        <v>40150</v>
      </c>
      <c r="C5" s="55">
        <v>41150</v>
      </c>
      <c r="D5" s="55">
        <v>42150</v>
      </c>
      <c r="E5" s="55">
        <v>44650</v>
      </c>
      <c r="F5" s="55">
        <v>46150</v>
      </c>
      <c r="G5" s="55">
        <v>47650</v>
      </c>
    </row>
    <row r="6" spans="1:7" x14ac:dyDescent="0.3">
      <c r="A6" s="53">
        <v>4</v>
      </c>
      <c r="B6" s="55">
        <v>41175</v>
      </c>
      <c r="C6" s="55">
        <v>42205</v>
      </c>
      <c r="D6" s="55">
        <v>43235</v>
      </c>
      <c r="E6" s="55">
        <v>45835</v>
      </c>
      <c r="F6" s="55">
        <v>47380</v>
      </c>
      <c r="G6" s="55">
        <v>48925</v>
      </c>
    </row>
    <row r="7" spans="1:7" x14ac:dyDescent="0.3">
      <c r="A7" s="53">
        <v>5</v>
      </c>
      <c r="B7" s="55">
        <v>42200</v>
      </c>
      <c r="C7" s="55">
        <v>43260</v>
      </c>
      <c r="D7" s="55">
        <v>44320</v>
      </c>
      <c r="E7" s="55">
        <v>47020</v>
      </c>
      <c r="F7" s="55">
        <v>48610</v>
      </c>
      <c r="G7" s="55">
        <v>50200</v>
      </c>
    </row>
    <row r="8" spans="1:7" x14ac:dyDescent="0.3">
      <c r="A8" s="53">
        <v>6</v>
      </c>
      <c r="B8" s="55">
        <v>43225</v>
      </c>
      <c r="C8" s="55">
        <v>44315</v>
      </c>
      <c r="D8" s="55">
        <v>45405</v>
      </c>
      <c r="E8" s="55">
        <v>48205</v>
      </c>
      <c r="F8" s="55">
        <v>49840</v>
      </c>
      <c r="G8" s="55">
        <v>51475</v>
      </c>
    </row>
    <row r="9" spans="1:7" x14ac:dyDescent="0.3">
      <c r="A9" s="53">
        <v>7</v>
      </c>
      <c r="B9" s="55">
        <v>44250</v>
      </c>
      <c r="C9" s="55">
        <v>45370</v>
      </c>
      <c r="D9" s="55">
        <v>46490</v>
      </c>
      <c r="E9" s="55">
        <v>49390</v>
      </c>
      <c r="F9" s="55">
        <v>51070</v>
      </c>
      <c r="G9" s="55">
        <v>52750</v>
      </c>
    </row>
    <row r="10" spans="1:7" x14ac:dyDescent="0.3">
      <c r="A10" s="53">
        <v>8</v>
      </c>
      <c r="B10" s="55">
        <v>45275</v>
      </c>
      <c r="C10" s="55">
        <v>46425</v>
      </c>
      <c r="D10" s="55">
        <v>47575</v>
      </c>
      <c r="E10" s="55">
        <v>50575</v>
      </c>
      <c r="F10" s="55">
        <v>52300</v>
      </c>
      <c r="G10" s="55">
        <v>54025</v>
      </c>
    </row>
    <row r="11" spans="1:7" x14ac:dyDescent="0.3">
      <c r="A11" s="53">
        <v>9</v>
      </c>
      <c r="B11" s="55">
        <v>46300</v>
      </c>
      <c r="C11" s="55">
        <v>47480</v>
      </c>
      <c r="D11" s="55">
        <v>48660</v>
      </c>
      <c r="E11" s="55">
        <v>51760</v>
      </c>
      <c r="F11" s="55">
        <v>53530</v>
      </c>
      <c r="G11" s="55">
        <v>55300</v>
      </c>
    </row>
    <row r="12" spans="1:7" x14ac:dyDescent="0.3">
      <c r="A12" s="53">
        <v>10</v>
      </c>
      <c r="B12" s="55">
        <v>47325</v>
      </c>
      <c r="C12" s="55">
        <v>48535</v>
      </c>
      <c r="D12" s="55">
        <v>49745</v>
      </c>
      <c r="E12" s="55">
        <v>52945</v>
      </c>
      <c r="F12" s="55">
        <v>54760</v>
      </c>
      <c r="G12" s="55">
        <v>56575</v>
      </c>
    </row>
    <row r="13" spans="1:7" x14ac:dyDescent="0.3">
      <c r="A13" s="53">
        <v>11</v>
      </c>
      <c r="B13" s="55">
        <v>48350</v>
      </c>
      <c r="C13" s="55">
        <v>49590</v>
      </c>
      <c r="D13" s="55">
        <v>50830</v>
      </c>
      <c r="E13" s="55">
        <v>54130</v>
      </c>
      <c r="F13" s="55">
        <v>55990</v>
      </c>
      <c r="G13" s="55">
        <v>57850</v>
      </c>
    </row>
    <row r="14" spans="1:7" x14ac:dyDescent="0.3">
      <c r="A14" s="53">
        <v>12</v>
      </c>
      <c r="B14" s="55">
        <v>49375</v>
      </c>
      <c r="C14" s="55">
        <v>50645</v>
      </c>
      <c r="D14" s="55">
        <v>51915</v>
      </c>
      <c r="E14" s="55">
        <v>55315</v>
      </c>
      <c r="F14" s="55">
        <v>57220</v>
      </c>
      <c r="G14" s="55">
        <v>59125</v>
      </c>
    </row>
    <row r="15" spans="1:7" x14ac:dyDescent="0.3">
      <c r="A15" s="53">
        <v>13</v>
      </c>
      <c r="B15" s="55">
        <v>50400</v>
      </c>
      <c r="C15" s="55">
        <v>51700</v>
      </c>
      <c r="D15" s="55">
        <v>53000</v>
      </c>
      <c r="E15" s="55">
        <v>56500</v>
      </c>
      <c r="F15" s="55">
        <v>58450</v>
      </c>
      <c r="G15" s="55">
        <v>60400</v>
      </c>
    </row>
    <row r="16" spans="1:7" x14ac:dyDescent="0.3">
      <c r="A16" s="53">
        <v>14</v>
      </c>
      <c r="B16" s="55">
        <v>51425</v>
      </c>
      <c r="C16" s="55">
        <v>52755</v>
      </c>
      <c r="D16" s="55">
        <v>54085</v>
      </c>
      <c r="E16" s="55">
        <v>57685</v>
      </c>
      <c r="F16" s="55">
        <v>59680</v>
      </c>
      <c r="G16" s="55">
        <v>61675</v>
      </c>
    </row>
    <row r="17" spans="1:7" x14ac:dyDescent="0.3">
      <c r="A17" s="53">
        <v>15</v>
      </c>
      <c r="B17" s="55">
        <v>52450</v>
      </c>
      <c r="C17" s="55">
        <v>53810</v>
      </c>
      <c r="D17" s="55">
        <v>55170</v>
      </c>
      <c r="E17" s="55">
        <v>58870</v>
      </c>
      <c r="F17" s="55">
        <v>60910</v>
      </c>
      <c r="G17" s="55">
        <v>62950</v>
      </c>
    </row>
    <row r="18" spans="1:7" x14ac:dyDescent="0.3">
      <c r="A18" s="53">
        <v>16</v>
      </c>
      <c r="B18" s="55">
        <v>53475</v>
      </c>
      <c r="C18" s="55">
        <v>54865</v>
      </c>
      <c r="D18" s="55">
        <v>56255</v>
      </c>
      <c r="E18" s="55">
        <v>60055</v>
      </c>
      <c r="F18" s="55">
        <v>62140</v>
      </c>
      <c r="G18" s="55">
        <v>64225</v>
      </c>
    </row>
    <row r="19" spans="1:7" x14ac:dyDescent="0.3">
      <c r="A19" s="53">
        <v>17</v>
      </c>
      <c r="B19" s="55">
        <v>54500</v>
      </c>
      <c r="C19" s="55">
        <v>55920</v>
      </c>
      <c r="D19" s="55">
        <v>57340</v>
      </c>
      <c r="E19" s="55">
        <v>61240</v>
      </c>
      <c r="F19" s="55">
        <v>63370</v>
      </c>
      <c r="G19" s="55">
        <v>65500</v>
      </c>
    </row>
    <row r="20" spans="1:7" x14ac:dyDescent="0.3">
      <c r="A20" s="53">
        <v>18</v>
      </c>
      <c r="B20" s="55">
        <v>55525</v>
      </c>
      <c r="C20" s="55">
        <v>56975</v>
      </c>
      <c r="D20" s="55">
        <v>58425</v>
      </c>
      <c r="E20" s="55">
        <v>62425</v>
      </c>
      <c r="F20" s="55">
        <v>64600</v>
      </c>
      <c r="G20" s="55">
        <v>66775</v>
      </c>
    </row>
    <row r="21" spans="1:7" x14ac:dyDescent="0.3">
      <c r="A21" s="53">
        <v>19</v>
      </c>
      <c r="B21" s="55">
        <v>56550</v>
      </c>
      <c r="C21" s="55">
        <v>58030</v>
      </c>
      <c r="D21" s="55">
        <v>59510</v>
      </c>
      <c r="E21" s="55">
        <v>63610</v>
      </c>
      <c r="F21" s="55">
        <v>65830</v>
      </c>
      <c r="G21" s="55">
        <v>68050</v>
      </c>
    </row>
    <row r="22" spans="1:7" x14ac:dyDescent="0.3">
      <c r="A22" s="53">
        <v>20</v>
      </c>
      <c r="B22" s="55">
        <v>57575</v>
      </c>
      <c r="C22" s="55">
        <v>59085</v>
      </c>
      <c r="D22" s="55">
        <v>60595</v>
      </c>
      <c r="E22" s="55">
        <v>64795</v>
      </c>
      <c r="F22" s="55">
        <v>67060</v>
      </c>
      <c r="G22" s="55">
        <v>69325</v>
      </c>
    </row>
    <row r="23" spans="1:7" x14ac:dyDescent="0.3">
      <c r="A23" s="53">
        <v>21</v>
      </c>
      <c r="B23" s="55">
        <v>58600</v>
      </c>
      <c r="C23" s="55">
        <v>60140</v>
      </c>
      <c r="D23" s="55">
        <v>61680</v>
      </c>
      <c r="E23" s="55">
        <v>65980</v>
      </c>
      <c r="F23" s="55">
        <v>68290</v>
      </c>
      <c r="G23" s="55">
        <v>70600</v>
      </c>
    </row>
    <row r="24" spans="1:7" x14ac:dyDescent="0.3">
      <c r="A24" s="53">
        <v>22</v>
      </c>
      <c r="B24" s="55">
        <v>59625</v>
      </c>
      <c r="C24" s="55">
        <v>61195</v>
      </c>
      <c r="D24" s="55">
        <v>62765</v>
      </c>
      <c r="E24" s="55">
        <v>67165</v>
      </c>
      <c r="F24" s="55">
        <v>69520</v>
      </c>
      <c r="G24" s="55">
        <v>71875</v>
      </c>
    </row>
    <row r="25" spans="1:7" x14ac:dyDescent="0.3">
      <c r="A25" s="53">
        <v>23</v>
      </c>
      <c r="B25" s="55">
        <v>60650</v>
      </c>
      <c r="C25" s="55">
        <v>62250</v>
      </c>
      <c r="D25" s="55">
        <v>63850</v>
      </c>
      <c r="E25" s="55">
        <v>68350</v>
      </c>
      <c r="F25" s="55">
        <v>70750</v>
      </c>
      <c r="G25" s="55">
        <v>73150</v>
      </c>
    </row>
    <row r="26" spans="1:7" x14ac:dyDescent="0.3">
      <c r="A26" s="53">
        <v>24</v>
      </c>
      <c r="B26" s="55">
        <v>61675</v>
      </c>
      <c r="C26" s="55">
        <v>63305</v>
      </c>
      <c r="D26" s="55">
        <v>64935</v>
      </c>
      <c r="E26" s="55">
        <v>69535</v>
      </c>
      <c r="F26" s="55">
        <v>71980</v>
      </c>
      <c r="G26" s="55">
        <v>74425</v>
      </c>
    </row>
    <row r="27" spans="1:7" x14ac:dyDescent="0.3">
      <c r="A27" s="53">
        <v>25</v>
      </c>
      <c r="B27" s="55">
        <v>62700</v>
      </c>
      <c r="C27" s="55">
        <v>64360</v>
      </c>
      <c r="D27" s="55">
        <v>66020</v>
      </c>
      <c r="E27" s="55">
        <v>70720</v>
      </c>
      <c r="F27" s="55">
        <v>73210</v>
      </c>
      <c r="G27" s="55">
        <v>75700</v>
      </c>
    </row>
    <row r="28" spans="1:7" x14ac:dyDescent="0.3">
      <c r="A28" s="53">
        <v>26</v>
      </c>
      <c r="B28" s="55">
        <v>63725</v>
      </c>
      <c r="C28" s="55">
        <v>65415</v>
      </c>
      <c r="D28" s="55">
        <v>67105</v>
      </c>
      <c r="E28" s="55">
        <v>71905</v>
      </c>
      <c r="F28" s="55">
        <v>74440</v>
      </c>
      <c r="G28" s="55">
        <v>76975</v>
      </c>
    </row>
    <row r="29" spans="1:7" x14ac:dyDescent="0.3">
      <c r="A29" s="53">
        <v>27</v>
      </c>
      <c r="B29" s="55">
        <v>64750</v>
      </c>
      <c r="C29" s="55">
        <v>66470</v>
      </c>
      <c r="D29" s="55">
        <v>68190</v>
      </c>
      <c r="E29" s="55">
        <v>73090</v>
      </c>
      <c r="F29" s="55">
        <v>75670</v>
      </c>
      <c r="G29" s="55">
        <v>78250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3"/>
  <sheetViews>
    <sheetView tabSelected="1" workbookViewId="0">
      <selection activeCell="K8" sqref="K8"/>
    </sheetView>
  </sheetViews>
  <sheetFormatPr defaultColWidth="0" defaultRowHeight="13.2" zeroHeight="1" x14ac:dyDescent="0.25"/>
  <cols>
    <col min="1" max="1" width="10.6640625" customWidth="1"/>
    <col min="2" max="2" width="11.44140625" bestFit="1" customWidth="1"/>
    <col min="3" max="3" width="11.5546875" bestFit="1" customWidth="1"/>
    <col min="4" max="4" width="11" customWidth="1"/>
    <col min="5" max="5" width="10.5546875" customWidth="1"/>
    <col min="6" max="6" width="13" style="1" bestFit="1" customWidth="1"/>
    <col min="7" max="7" width="12.5546875" bestFit="1" customWidth="1"/>
    <col min="8" max="8" width="11.109375" style="1" bestFit="1" customWidth="1"/>
    <col min="9" max="9" width="14.5546875" customWidth="1"/>
    <col min="10" max="10" width="11.5546875" bestFit="1" customWidth="1"/>
    <col min="11" max="11" width="13.6640625" customWidth="1"/>
    <col min="12" max="12" width="3.44140625" customWidth="1"/>
    <col min="13" max="13" width="13.33203125" customWidth="1"/>
    <col min="14" max="14" width="11.44140625" bestFit="1" customWidth="1"/>
    <col min="15" max="15" width="13" bestFit="1" customWidth="1"/>
    <col min="16" max="16" width="13.33203125" bestFit="1" customWidth="1"/>
    <col min="17" max="17" width="10.5546875" customWidth="1"/>
    <col min="18" max="18" width="13" bestFit="1" customWidth="1"/>
    <col min="19" max="19" width="12" bestFit="1" customWidth="1"/>
    <col min="20" max="20" width="12.33203125" customWidth="1"/>
    <col min="21" max="22" width="12.44140625" bestFit="1" customWidth="1"/>
    <col min="23" max="23" width="15.6640625" customWidth="1"/>
    <col min="24" max="24" width="4.109375" customWidth="1"/>
    <col min="25" max="25" width="15.6640625" bestFit="1" customWidth="1"/>
    <col min="26" max="26" width="14.5546875" customWidth="1"/>
    <col min="27" max="27" width="10.6640625" bestFit="1" customWidth="1"/>
    <col min="28" max="29" width="9.33203125" customWidth="1"/>
    <col min="30" max="30" width="10.6640625" bestFit="1" customWidth="1"/>
    <col min="31" max="31" width="13" customWidth="1"/>
    <col min="32" max="32" width="10.6640625" bestFit="1" customWidth="1"/>
    <col min="33" max="33" width="9.33203125" customWidth="1"/>
    <col min="34" max="34" width="9.6640625" bestFit="1" customWidth="1"/>
    <col min="35" max="35" width="11.33203125" bestFit="1" customWidth="1"/>
    <col min="36" max="36" width="13" customWidth="1"/>
    <col min="37" max="37" width="9.33203125" customWidth="1"/>
    <col min="38" max="16384" width="9.33203125" hidden="1"/>
  </cols>
  <sheetData>
    <row r="1" spans="1:36" x14ac:dyDescent="0.25">
      <c r="F1"/>
      <c r="H1"/>
      <c r="AD1" s="92"/>
      <c r="AE1" s="92"/>
      <c r="AF1" s="92"/>
      <c r="AG1" s="92"/>
      <c r="AH1" s="92"/>
      <c r="AI1" s="92"/>
    </row>
    <row r="2" spans="1:36" x14ac:dyDescent="0.25">
      <c r="A2" s="14" t="s">
        <v>7</v>
      </c>
      <c r="E2" s="14" t="s">
        <v>8</v>
      </c>
      <c r="F2"/>
      <c r="G2" s="79"/>
      <c r="H2" s="80"/>
      <c r="I2" s="14"/>
      <c r="M2" s="14" t="s">
        <v>9</v>
      </c>
      <c r="N2" s="79" t="s">
        <v>1</v>
      </c>
      <c r="O2" s="80"/>
      <c r="Y2" s="14" t="s">
        <v>10</v>
      </c>
      <c r="Z2" s="51"/>
      <c r="AD2" s="92"/>
      <c r="AE2" s="92"/>
      <c r="AF2" s="92"/>
      <c r="AG2" s="92"/>
      <c r="AH2" s="92"/>
      <c r="AI2" s="92"/>
    </row>
    <row r="3" spans="1:36" x14ac:dyDescent="0.25">
      <c r="E3" s="14" t="s">
        <v>11</v>
      </c>
      <c r="F3"/>
      <c r="G3" s="86">
        <v>260</v>
      </c>
      <c r="H3" s="86"/>
      <c r="M3" s="14" t="s">
        <v>0</v>
      </c>
      <c r="N3" s="81">
        <v>0</v>
      </c>
      <c r="O3" s="82"/>
      <c r="R3" s="34"/>
      <c r="Y3" s="14" t="s">
        <v>12</v>
      </c>
      <c r="Z3" s="44"/>
      <c r="AD3" s="92"/>
      <c r="AE3" s="92"/>
      <c r="AF3" s="93"/>
      <c r="AG3" s="92"/>
      <c r="AH3" s="92"/>
      <c r="AI3" s="92"/>
    </row>
    <row r="4" spans="1:36" x14ac:dyDescent="0.25">
      <c r="E4" s="14" t="s">
        <v>13</v>
      </c>
      <c r="F4"/>
      <c r="G4" s="86">
        <v>8</v>
      </c>
      <c r="H4" s="86"/>
      <c r="M4" s="14" t="s">
        <v>14</v>
      </c>
      <c r="N4" s="83">
        <v>188</v>
      </c>
      <c r="O4" s="83"/>
      <c r="Y4" s="14" t="s">
        <v>9</v>
      </c>
      <c r="Z4" s="45" t="s">
        <v>15</v>
      </c>
      <c r="AD4" s="92"/>
      <c r="AE4" s="92"/>
      <c r="AF4" s="93"/>
      <c r="AG4" s="92"/>
      <c r="AH4" s="92"/>
      <c r="AI4" s="92"/>
    </row>
    <row r="5" spans="1:36" x14ac:dyDescent="0.25">
      <c r="E5" s="14" t="s">
        <v>16</v>
      </c>
      <c r="G5" s="85">
        <f>G2*G3*G4</f>
        <v>0</v>
      </c>
      <c r="H5" s="85"/>
      <c r="I5" s="50"/>
      <c r="M5" s="14" t="s">
        <v>17</v>
      </c>
      <c r="N5" s="84">
        <v>1</v>
      </c>
      <c r="O5" s="84"/>
      <c r="AD5" s="92"/>
      <c r="AE5" s="92"/>
      <c r="AF5" s="93"/>
      <c r="AG5" s="92"/>
      <c r="AH5" s="92"/>
      <c r="AI5" s="92"/>
    </row>
    <row r="6" spans="1:36" x14ac:dyDescent="0.25">
      <c r="F6"/>
      <c r="H6"/>
      <c r="M6" s="14" t="s">
        <v>18</v>
      </c>
      <c r="N6" s="85">
        <f>ROUND(INDEX(SS!B2:G29, MATCH(N3,SS!A2:A29, 0), MATCH(N2,SS!B1:G1, 0))*$N$5*($N$4/188),0)</f>
        <v>40150</v>
      </c>
      <c r="O6" s="85"/>
      <c r="AD6" s="92"/>
      <c r="AE6" s="92"/>
      <c r="AF6" s="93"/>
      <c r="AG6" s="93"/>
      <c r="AH6" s="92"/>
      <c r="AI6" s="92"/>
    </row>
    <row r="7" spans="1:36" x14ac:dyDescent="0.25">
      <c r="F7"/>
      <c r="AD7" s="92"/>
      <c r="AE7" s="92"/>
      <c r="AF7" s="92"/>
      <c r="AG7" s="94"/>
      <c r="AH7" s="92"/>
      <c r="AI7" s="92"/>
    </row>
    <row r="8" spans="1:36" s="35" customFormat="1" ht="22.8" x14ac:dyDescent="0.4">
      <c r="F8" s="36"/>
      <c r="H8" s="37"/>
      <c r="AD8" s="95"/>
      <c r="AE8" s="95"/>
      <c r="AF8" s="95"/>
      <c r="AG8" s="95"/>
      <c r="AH8" s="95"/>
      <c r="AI8" s="95"/>
    </row>
    <row r="9" spans="1:36" x14ac:dyDescent="0.25">
      <c r="H9" s="48"/>
    </row>
    <row r="10" spans="1:36" x14ac:dyDescent="0.25">
      <c r="G10" s="47"/>
      <c r="H10" s="49"/>
    </row>
    <row r="11" spans="1:36" s="2" customFormat="1" ht="15.6" x14ac:dyDescent="0.3">
      <c r="B11" s="89" t="s">
        <v>19</v>
      </c>
      <c r="C11" s="89"/>
      <c r="D11" s="89"/>
      <c r="E11" s="89"/>
      <c r="F11" s="89"/>
      <c r="G11" s="89"/>
      <c r="H11" s="89"/>
      <c r="I11" s="89"/>
      <c r="N11"/>
      <c r="O11" s="67" t="s">
        <v>20</v>
      </c>
      <c r="P11" s="67"/>
      <c r="Q11" s="67"/>
      <c r="R11" s="67"/>
      <c r="S11" s="67"/>
      <c r="T11" s="67"/>
      <c r="U11" s="67"/>
      <c r="V11" s="67"/>
      <c r="X11"/>
      <c r="Z11"/>
      <c r="AA11" s="90" t="s">
        <v>21</v>
      </c>
      <c r="AB11" s="90"/>
      <c r="AC11" s="90"/>
      <c r="AD11" s="90"/>
      <c r="AE11" s="90"/>
      <c r="AF11" s="90"/>
      <c r="AG11" s="90"/>
      <c r="AH11" s="90"/>
      <c r="AI11" s="90"/>
    </row>
    <row r="12" spans="1:36" ht="13.8" thickBot="1" x14ac:dyDescent="0.3">
      <c r="O12" s="9"/>
      <c r="S12" s="1"/>
      <c r="U12" s="1"/>
      <c r="AA12" s="9"/>
      <c r="AE12" s="1"/>
      <c r="AG12" s="1"/>
      <c r="AH12" s="1"/>
    </row>
    <row r="13" spans="1:36" ht="75.599999999999994" customHeight="1" thickBot="1" x14ac:dyDescent="0.3">
      <c r="A13" s="10"/>
      <c r="B13" s="30" t="s">
        <v>22</v>
      </c>
      <c r="C13" s="31" t="s">
        <v>23</v>
      </c>
      <c r="D13" s="31" t="s">
        <v>24</v>
      </c>
      <c r="E13" s="31" t="s">
        <v>25</v>
      </c>
      <c r="F13" s="31" t="s">
        <v>26</v>
      </c>
      <c r="G13" s="31" t="s">
        <v>27</v>
      </c>
      <c r="H13" s="31" t="s">
        <v>28</v>
      </c>
      <c r="I13" s="31" t="s">
        <v>29</v>
      </c>
      <c r="J13" s="31" t="s">
        <v>30</v>
      </c>
      <c r="K13" s="32" t="s">
        <v>31</v>
      </c>
      <c r="M13" s="12"/>
      <c r="N13" s="30" t="s">
        <v>22</v>
      </c>
      <c r="O13" s="31" t="s">
        <v>23</v>
      </c>
      <c r="P13" s="31" t="s">
        <v>24</v>
      </c>
      <c r="Q13" s="31" t="s">
        <v>25</v>
      </c>
      <c r="R13" s="33" t="s">
        <v>26</v>
      </c>
      <c r="S13" s="33" t="s">
        <v>32</v>
      </c>
      <c r="T13" s="33" t="s">
        <v>28</v>
      </c>
      <c r="U13" s="33" t="s">
        <v>33</v>
      </c>
      <c r="V13" s="31" t="s">
        <v>30</v>
      </c>
      <c r="W13" s="32" t="s">
        <v>31</v>
      </c>
      <c r="Y13" s="12"/>
      <c r="Z13" s="30" t="s">
        <v>22</v>
      </c>
      <c r="AA13" s="31" t="s">
        <v>23</v>
      </c>
      <c r="AB13" s="31" t="s">
        <v>24</v>
      </c>
      <c r="AC13" s="31" t="s">
        <v>25</v>
      </c>
      <c r="AD13" s="33" t="s">
        <v>26</v>
      </c>
      <c r="AE13" s="33" t="s">
        <v>32</v>
      </c>
      <c r="AF13" s="33" t="s">
        <v>28</v>
      </c>
      <c r="AG13" s="33" t="s">
        <v>33</v>
      </c>
      <c r="AH13" s="33" t="s">
        <v>34</v>
      </c>
      <c r="AI13" s="31" t="s">
        <v>30</v>
      </c>
      <c r="AJ13" s="32" t="s">
        <v>31</v>
      </c>
    </row>
    <row r="14" spans="1:36" s="3" customFormat="1" x14ac:dyDescent="0.25">
      <c r="A14" s="11"/>
      <c r="B14" s="15"/>
      <c r="C14" s="16">
        <f>AF3</f>
        <v>0</v>
      </c>
      <c r="D14" s="16">
        <f>AF4</f>
        <v>0</v>
      </c>
      <c r="E14" s="16">
        <f>AF5</f>
        <v>0</v>
      </c>
      <c r="F14" s="17">
        <v>25000</v>
      </c>
      <c r="G14" s="18">
        <v>9.2600000000000002E-2</v>
      </c>
      <c r="H14" s="19">
        <v>7.6499999999999999E-2</v>
      </c>
      <c r="I14" s="20">
        <v>1.6999999999999999E-3</v>
      </c>
      <c r="J14" s="21"/>
      <c r="K14" s="22"/>
      <c r="M14" s="13"/>
      <c r="N14" s="23"/>
      <c r="O14" s="16">
        <f>+AF3</f>
        <v>0</v>
      </c>
      <c r="P14" s="24">
        <f>+AF4</f>
        <v>0</v>
      </c>
      <c r="Q14" s="24">
        <f>+AF5</f>
        <v>0</v>
      </c>
      <c r="R14" s="25">
        <v>25000</v>
      </c>
      <c r="S14" s="26">
        <v>0.27760000000000001</v>
      </c>
      <c r="T14" s="27">
        <v>7.6499999999999999E-2</v>
      </c>
      <c r="U14" s="20">
        <v>1.6999999999999999E-3</v>
      </c>
      <c r="V14" s="28"/>
      <c r="W14" s="29"/>
      <c r="Y14" s="13"/>
      <c r="Z14" s="23"/>
      <c r="AA14" s="16">
        <f>+AF3</f>
        <v>0</v>
      </c>
      <c r="AB14" s="24">
        <f>+AF4</f>
        <v>0</v>
      </c>
      <c r="AC14" s="24">
        <f>+AF5</f>
        <v>0</v>
      </c>
      <c r="AD14" s="25">
        <v>50000</v>
      </c>
      <c r="AE14" s="26">
        <v>0.27760000000000001</v>
      </c>
      <c r="AF14" s="27">
        <v>7.6499999999999999E-2</v>
      </c>
      <c r="AG14" s="20">
        <v>1.6999999999999999E-3</v>
      </c>
      <c r="AH14" s="43" t="s">
        <v>35</v>
      </c>
      <c r="AI14" s="28"/>
      <c r="AJ14" s="29"/>
    </row>
    <row r="15" spans="1:36" s="3" customFormat="1" x14ac:dyDescent="0.25">
      <c r="A15" s="59" t="s">
        <v>36</v>
      </c>
      <c r="B15" s="68">
        <f>+G5</f>
        <v>0</v>
      </c>
      <c r="C15" s="65">
        <f>AF3</f>
        <v>0</v>
      </c>
      <c r="D15" s="65">
        <f>AF4</f>
        <v>0</v>
      </c>
      <c r="E15" s="65">
        <f>AF5</f>
        <v>0</v>
      </c>
      <c r="F15" s="61">
        <v>24</v>
      </c>
      <c r="G15" s="63">
        <f>B15*0.0926</f>
        <v>0</v>
      </c>
      <c r="H15" s="72">
        <f>B15*0.0765</f>
        <v>0</v>
      </c>
      <c r="I15" s="87">
        <f>B15*I14</f>
        <v>0</v>
      </c>
      <c r="J15" s="57">
        <f>SUM(C15:I15)</f>
        <v>24</v>
      </c>
      <c r="K15" s="70">
        <f>SUM(B15+J15)</f>
        <v>24</v>
      </c>
      <c r="M15" s="74" t="s">
        <v>36</v>
      </c>
      <c r="N15" s="75">
        <f>+N6</f>
        <v>40150</v>
      </c>
      <c r="O15" s="76">
        <f>O14</f>
        <v>0</v>
      </c>
      <c r="P15" s="57">
        <f>+AF4</f>
        <v>0</v>
      </c>
      <c r="Q15" s="57">
        <f>+AF5</f>
        <v>0</v>
      </c>
      <c r="R15" s="77">
        <v>9</v>
      </c>
      <c r="S15" s="78">
        <f>N15*0.2776</f>
        <v>11145.640000000001</v>
      </c>
      <c r="T15" s="77">
        <f>N15*0.0765</f>
        <v>3071.4749999999999</v>
      </c>
      <c r="U15" s="78">
        <f>N15*U14</f>
        <v>68.254999999999995</v>
      </c>
      <c r="V15" s="76">
        <f>SUM(O15:U15)</f>
        <v>14294.37</v>
      </c>
      <c r="W15" s="56">
        <f>SUM(N15+V15)</f>
        <v>54444.37</v>
      </c>
      <c r="Y15" s="74" t="s">
        <v>36</v>
      </c>
      <c r="Z15" s="91">
        <f>IF($Z$4="Other",$Z$2,IF($Z$4="Specialist",$Z$2+2000,IF($Z$4="Doctorate",$Z$2+3000,0)))</f>
        <v>0</v>
      </c>
      <c r="AA15" s="76">
        <f>+AF3</f>
        <v>0</v>
      </c>
      <c r="AB15" s="57">
        <f>+AF4</f>
        <v>0</v>
      </c>
      <c r="AC15" s="57">
        <f>+AF5</f>
        <v>0</v>
      </c>
      <c r="AD15" s="77">
        <v>48</v>
      </c>
      <c r="AE15" s="78">
        <f>Z15*0.2776</f>
        <v>0</v>
      </c>
      <c r="AF15" s="77">
        <f>Z15*0.0765</f>
        <v>0</v>
      </c>
      <c r="AG15" s="78">
        <f>Z15*AG14</f>
        <v>0</v>
      </c>
      <c r="AH15" s="87">
        <f>IF($Z$3&lt;7,2650,IF($Z$3&lt;12,2900,IF($Z$3&lt;17,3150,IF($Z$3&gt;=17,3650,"BROKE"))))</f>
        <v>2650</v>
      </c>
      <c r="AI15" s="76">
        <f>SUM(AA15:AH15)</f>
        <v>2698</v>
      </c>
      <c r="AJ15" s="56">
        <f>SUM(Z15+AI15)</f>
        <v>2698</v>
      </c>
    </row>
    <row r="16" spans="1:36" s="3" customFormat="1" x14ac:dyDescent="0.25">
      <c r="A16" s="60"/>
      <c r="B16" s="69"/>
      <c r="C16" s="66"/>
      <c r="D16" s="66"/>
      <c r="E16" s="66"/>
      <c r="F16" s="62"/>
      <c r="G16" s="64"/>
      <c r="H16" s="73"/>
      <c r="I16" s="88"/>
      <c r="J16" s="58"/>
      <c r="K16" s="71"/>
      <c r="L16" s="8"/>
      <c r="M16" s="74"/>
      <c r="N16" s="75"/>
      <c r="O16" s="76"/>
      <c r="P16" s="58"/>
      <c r="Q16" s="58"/>
      <c r="R16" s="77"/>
      <c r="S16" s="78"/>
      <c r="T16" s="77"/>
      <c r="U16" s="78"/>
      <c r="V16" s="76"/>
      <c r="W16" s="56"/>
      <c r="Y16" s="74"/>
      <c r="Z16" s="91"/>
      <c r="AA16" s="76"/>
      <c r="AB16" s="58"/>
      <c r="AC16" s="58"/>
      <c r="AD16" s="77"/>
      <c r="AE16" s="78"/>
      <c r="AF16" s="77"/>
      <c r="AG16" s="78"/>
      <c r="AH16" s="88"/>
      <c r="AI16" s="76"/>
      <c r="AJ16" s="56"/>
    </row>
    <row r="17" spans="1:36" s="3" customFormat="1" x14ac:dyDescent="0.25">
      <c r="A17" s="7"/>
      <c r="B17" s="4"/>
      <c r="C17" s="5"/>
      <c r="D17" s="5"/>
      <c r="E17" s="5"/>
      <c r="F17" s="6"/>
      <c r="G17" s="4"/>
      <c r="H17" s="6"/>
      <c r="I17" s="4"/>
      <c r="J17" s="4"/>
      <c r="K17" s="4"/>
      <c r="L17" s="5"/>
      <c r="N17"/>
      <c r="O17"/>
      <c r="P17"/>
      <c r="Q17"/>
      <c r="R17"/>
      <c r="S17" s="96"/>
      <c r="T17" s="97"/>
      <c r="U17" s="96"/>
      <c r="V17" s="98"/>
      <c r="W17" s="99"/>
      <c r="X17"/>
      <c r="Z17"/>
      <c r="AA17"/>
      <c r="AB17"/>
      <c r="AC17"/>
      <c r="AD17"/>
      <c r="AE17" s="1"/>
      <c r="AF17"/>
      <c r="AG17" s="1"/>
      <c r="AH17" s="1"/>
      <c r="AI17"/>
      <c r="AJ17" s="46"/>
    </row>
    <row r="18" spans="1:36" x14ac:dyDescent="0.25">
      <c r="S18" s="97"/>
      <c r="T18" s="97"/>
      <c r="U18" s="52"/>
      <c r="V18" s="52"/>
      <c r="W18" s="52"/>
    </row>
    <row r="19" spans="1:36" x14ac:dyDescent="0.25">
      <c r="S19" s="97"/>
      <c r="T19" s="97"/>
      <c r="U19" s="52"/>
      <c r="V19" s="52"/>
      <c r="W19" s="52"/>
    </row>
    <row r="20" spans="1:36" x14ac:dyDescent="0.25">
      <c r="S20" s="97"/>
      <c r="T20" s="97"/>
      <c r="U20" s="97"/>
      <c r="V20" s="100"/>
      <c r="W20" s="101"/>
    </row>
    <row r="21" spans="1:36" x14ac:dyDescent="0.25">
      <c r="S21" s="97"/>
      <c r="T21" s="97"/>
      <c r="U21" s="97"/>
      <c r="V21" s="97"/>
      <c r="W21" s="52"/>
    </row>
    <row r="22" spans="1:36" hidden="1" x14ac:dyDescent="0.25">
      <c r="N22" s="34" t="s">
        <v>37</v>
      </c>
      <c r="S22" s="97"/>
      <c r="T22" s="97"/>
      <c r="U22" s="97"/>
      <c r="V22" s="97"/>
      <c r="W22" s="97"/>
    </row>
    <row r="23" spans="1:36" hidden="1" x14ac:dyDescent="0.25">
      <c r="N23" s="34" t="s">
        <v>38</v>
      </c>
      <c r="S23" s="97"/>
      <c r="T23" s="97"/>
      <c r="U23" s="97"/>
      <c r="V23" s="97"/>
      <c r="W23" s="97"/>
    </row>
    <row r="24" spans="1:36" hidden="1" x14ac:dyDescent="0.25">
      <c r="N24" s="34" t="s">
        <v>15</v>
      </c>
      <c r="S24" s="97"/>
      <c r="T24" s="97"/>
      <c r="U24" s="97"/>
      <c r="V24" s="97"/>
      <c r="W24" s="97"/>
    </row>
    <row r="25" spans="1:36" x14ac:dyDescent="0.25">
      <c r="S25" s="97"/>
      <c r="T25" s="97"/>
      <c r="U25" s="97"/>
      <c r="V25" s="97"/>
      <c r="W25" s="97"/>
    </row>
    <row r="26" spans="1:36" x14ac:dyDescent="0.25">
      <c r="S26" s="97"/>
      <c r="T26" s="97"/>
      <c r="U26" s="97"/>
      <c r="V26" s="97"/>
      <c r="W26" s="97"/>
    </row>
    <row r="27" spans="1:36" x14ac:dyDescent="0.25"/>
    <row r="28" spans="1:36" x14ac:dyDescent="0.25"/>
    <row r="29" spans="1:36" x14ac:dyDescent="0.25">
      <c r="O29" s="46"/>
    </row>
    <row r="30" spans="1:36" x14ac:dyDescent="0.25">
      <c r="O30" s="46"/>
    </row>
    <row r="31" spans="1:36" x14ac:dyDescent="0.25"/>
    <row r="32" spans="1:36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</sheetData>
  <mergeCells count="46">
    <mergeCell ref="AH15:AH16"/>
    <mergeCell ref="AJ15:AJ16"/>
    <mergeCell ref="AA11:AI11"/>
    <mergeCell ref="Y15:Y16"/>
    <mergeCell ref="Z15:Z16"/>
    <mergeCell ref="AA15:AA16"/>
    <mergeCell ref="AB15:AB16"/>
    <mergeCell ref="AC15:AC16"/>
    <mergeCell ref="AD15:AD16"/>
    <mergeCell ref="AE15:AE16"/>
    <mergeCell ref="AF15:AF16"/>
    <mergeCell ref="AG15:AG16"/>
    <mergeCell ref="AI15:AI16"/>
    <mergeCell ref="G2:H2"/>
    <mergeCell ref="G3:H3"/>
    <mergeCell ref="G4:H4"/>
    <mergeCell ref="G5:H5"/>
    <mergeCell ref="I15:I16"/>
    <mergeCell ref="B11:I11"/>
    <mergeCell ref="N2:O2"/>
    <mergeCell ref="N3:O3"/>
    <mergeCell ref="N4:O4"/>
    <mergeCell ref="N5:O5"/>
    <mergeCell ref="N6:O6"/>
    <mergeCell ref="O11:V11"/>
    <mergeCell ref="B15:B16"/>
    <mergeCell ref="C15:C16"/>
    <mergeCell ref="J15:J16"/>
    <mergeCell ref="K15:K16"/>
    <mergeCell ref="H15:H16"/>
    <mergeCell ref="M15:M16"/>
    <mergeCell ref="N15:N16"/>
    <mergeCell ref="O15:O16"/>
    <mergeCell ref="R15:R16"/>
    <mergeCell ref="S15:S16"/>
    <mergeCell ref="T15:T16"/>
    <mergeCell ref="U15:U16"/>
    <mergeCell ref="V15:V16"/>
    <mergeCell ref="W15:W16"/>
    <mergeCell ref="Q15:Q16"/>
    <mergeCell ref="P15:P16"/>
    <mergeCell ref="A15:A16"/>
    <mergeCell ref="F15:F16"/>
    <mergeCell ref="G15:G16"/>
    <mergeCell ref="D15:D16"/>
    <mergeCell ref="E15:E16"/>
  </mergeCells>
  <phoneticPr fontId="0" type="noConversion"/>
  <dataValidations count="1">
    <dataValidation type="list" allowBlank="1" showInputMessage="1" showErrorMessage="1" sqref="Z4" xr:uid="{2F23A8EF-7A61-4871-BC1C-3D6B825DF99E}">
      <formula1>$N$22:$N$24</formula1>
    </dataValidation>
  </dataValidations>
  <pageMargins left="1" right="1.23" top="2" bottom="1" header="0.5" footer="0.5"/>
  <pageSetup orientation="landscape" horizontalDpi="4294967292" r:id="rId1"/>
  <headerFooter alignWithMargins="0">
    <oddFooter>&amp;F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10BB0B8-7BF6-44C3-9E95-560B696FEF09}">
          <x14:formula1>
            <xm:f>'Step Verification and Lane'!$A$2:$A$7</xm:f>
          </x14:formula1>
          <xm:sqref>N2</xm:sqref>
        </x14:dataValidation>
        <x14:dataValidation type="list" allowBlank="1" showInputMessage="1" showErrorMessage="1" xr:uid="{054C094D-3A69-4A18-96D7-977CDC6AF9A6}">
          <x14:formula1>
            <xm:f>'Step Verification and Lane'!$B$2:$B$30</xm:f>
          </x14:formula1>
          <xm:sqref>N3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Q35"/>
  <sheetViews>
    <sheetView workbookViewId="0"/>
  </sheetViews>
  <sheetFormatPr defaultColWidth="7.44140625" defaultRowHeight="13.2" x14ac:dyDescent="0.25"/>
  <cols>
    <col min="3" max="8" width="10.33203125" bestFit="1" customWidth="1"/>
    <col min="12" max="17" width="9.33203125" bestFit="1" customWidth="1"/>
  </cols>
  <sheetData>
    <row r="3" spans="1:17" x14ac:dyDescent="0.25">
      <c r="A3" t="s">
        <v>10</v>
      </c>
      <c r="D3">
        <v>38423</v>
      </c>
    </row>
    <row r="4" spans="1:17" x14ac:dyDescent="0.25">
      <c r="J4" t="s">
        <v>39</v>
      </c>
    </row>
    <row r="5" spans="1:17" x14ac:dyDescent="0.25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K5" t="s">
        <v>0</v>
      </c>
      <c r="L5" t="s">
        <v>1</v>
      </c>
      <c r="M5" t="s">
        <v>2</v>
      </c>
      <c r="N5" t="s">
        <v>3</v>
      </c>
      <c r="O5" t="s">
        <v>4</v>
      </c>
      <c r="P5" t="s">
        <v>5</v>
      </c>
      <c r="Q5" t="s">
        <v>6</v>
      </c>
    </row>
    <row r="6" spans="1:17" x14ac:dyDescent="0.25">
      <c r="C6">
        <v>0</v>
      </c>
      <c r="D6">
        <v>1</v>
      </c>
      <c r="E6">
        <v>2</v>
      </c>
      <c r="F6">
        <v>3</v>
      </c>
      <c r="G6">
        <v>4</v>
      </c>
      <c r="H6">
        <v>5</v>
      </c>
      <c r="L6">
        <v>0</v>
      </c>
      <c r="M6">
        <v>1</v>
      </c>
      <c r="N6">
        <v>2</v>
      </c>
      <c r="O6">
        <v>3</v>
      </c>
      <c r="P6">
        <v>4</v>
      </c>
      <c r="Q6">
        <v>5</v>
      </c>
    </row>
    <row r="7" spans="1:17" x14ac:dyDescent="0.25">
      <c r="A7" t="s">
        <v>40</v>
      </c>
      <c r="B7">
        <v>0</v>
      </c>
      <c r="C7" s="41">
        <v>38423</v>
      </c>
      <c r="D7" s="41">
        <v>39845</v>
      </c>
      <c r="E7" s="41">
        <v>41265</v>
      </c>
      <c r="F7" s="41">
        <v>44961</v>
      </c>
      <c r="G7" s="41">
        <v>46383</v>
      </c>
      <c r="H7" s="41">
        <v>47804</v>
      </c>
      <c r="J7" t="s">
        <v>40</v>
      </c>
      <c r="K7">
        <v>0</v>
      </c>
      <c r="L7" s="41" t="s">
        <v>41</v>
      </c>
      <c r="M7" s="41" t="s">
        <v>42</v>
      </c>
      <c r="N7" s="41" t="s">
        <v>43</v>
      </c>
      <c r="O7" s="41" t="s">
        <v>44</v>
      </c>
      <c r="P7" s="41" t="s">
        <v>45</v>
      </c>
      <c r="Q7" s="41" t="s">
        <v>46</v>
      </c>
    </row>
    <row r="8" spans="1:17" x14ac:dyDescent="0.25">
      <c r="A8" t="s">
        <v>40</v>
      </c>
      <c r="B8">
        <v>1</v>
      </c>
      <c r="C8" s="41">
        <v>38423</v>
      </c>
      <c r="D8" s="41">
        <v>39845</v>
      </c>
      <c r="E8" s="41">
        <v>41265</v>
      </c>
      <c r="F8" s="41">
        <v>44961</v>
      </c>
      <c r="G8" s="41">
        <v>46383</v>
      </c>
      <c r="H8" s="41">
        <v>47804</v>
      </c>
      <c r="J8" t="s">
        <v>40</v>
      </c>
      <c r="K8">
        <v>1</v>
      </c>
      <c r="L8" s="41" t="s">
        <v>41</v>
      </c>
      <c r="M8" s="41" t="s">
        <v>42</v>
      </c>
      <c r="N8" s="41" t="s">
        <v>43</v>
      </c>
      <c r="O8" s="41" t="s">
        <v>44</v>
      </c>
      <c r="P8" s="41" t="s">
        <v>45</v>
      </c>
      <c r="Q8" s="41" t="s">
        <v>46</v>
      </c>
    </row>
    <row r="9" spans="1:17" x14ac:dyDescent="0.25">
      <c r="A9" t="s">
        <v>40</v>
      </c>
      <c r="B9">
        <v>2</v>
      </c>
      <c r="C9" s="41">
        <v>38423</v>
      </c>
      <c r="D9" s="41">
        <v>39845</v>
      </c>
      <c r="E9" s="41">
        <v>41265</v>
      </c>
      <c r="F9" s="41">
        <v>44961</v>
      </c>
      <c r="G9" s="41">
        <v>46383</v>
      </c>
      <c r="H9" s="41">
        <v>47804</v>
      </c>
      <c r="J9" t="s">
        <v>40</v>
      </c>
      <c r="K9">
        <v>2</v>
      </c>
      <c r="L9" s="41" t="s">
        <v>41</v>
      </c>
      <c r="M9" s="41" t="s">
        <v>42</v>
      </c>
      <c r="N9" s="41" t="s">
        <v>43</v>
      </c>
      <c r="O9" s="41" t="s">
        <v>44</v>
      </c>
      <c r="P9" s="41" t="s">
        <v>45</v>
      </c>
      <c r="Q9" s="41" t="s">
        <v>46</v>
      </c>
    </row>
    <row r="10" spans="1:17" x14ac:dyDescent="0.25">
      <c r="A10" t="s">
        <v>40</v>
      </c>
      <c r="B10">
        <v>3</v>
      </c>
      <c r="C10" s="41">
        <v>38423</v>
      </c>
      <c r="D10" s="41">
        <v>39845</v>
      </c>
      <c r="E10" s="41">
        <v>41265</v>
      </c>
      <c r="F10" s="41">
        <v>44961</v>
      </c>
      <c r="G10" s="41">
        <v>46383</v>
      </c>
      <c r="H10" s="41">
        <v>47804</v>
      </c>
      <c r="J10" t="s">
        <v>40</v>
      </c>
      <c r="K10">
        <v>3</v>
      </c>
      <c r="L10" s="41" t="s">
        <v>41</v>
      </c>
      <c r="M10" s="41" t="s">
        <v>42</v>
      </c>
      <c r="N10" s="41" t="s">
        <v>43</v>
      </c>
      <c r="O10" s="41" t="s">
        <v>44</v>
      </c>
      <c r="P10" s="41" t="s">
        <v>45</v>
      </c>
      <c r="Q10" s="41" t="s">
        <v>46</v>
      </c>
    </row>
    <row r="11" spans="1:17" x14ac:dyDescent="0.25">
      <c r="A11" t="s">
        <v>40</v>
      </c>
      <c r="B11">
        <v>4</v>
      </c>
      <c r="C11" s="41">
        <v>39410</v>
      </c>
      <c r="D11" s="41">
        <v>40832</v>
      </c>
      <c r="E11" s="41">
        <v>42252</v>
      </c>
      <c r="F11" s="41">
        <v>45950</v>
      </c>
      <c r="G11" s="41">
        <v>47375</v>
      </c>
      <c r="H11" s="41">
        <v>48798</v>
      </c>
      <c r="J11" t="s">
        <v>40</v>
      </c>
      <c r="K11">
        <v>4</v>
      </c>
      <c r="L11" s="41" t="s">
        <v>47</v>
      </c>
      <c r="M11" s="41" t="s">
        <v>48</v>
      </c>
      <c r="N11" s="41" t="s">
        <v>49</v>
      </c>
      <c r="O11" s="41" t="s">
        <v>50</v>
      </c>
      <c r="P11" s="41" t="s">
        <v>51</v>
      </c>
      <c r="Q11" s="41" t="s">
        <v>52</v>
      </c>
    </row>
    <row r="12" spans="1:17" x14ac:dyDescent="0.25">
      <c r="A12" t="s">
        <v>40</v>
      </c>
      <c r="B12">
        <v>5</v>
      </c>
      <c r="C12" s="41">
        <v>40247</v>
      </c>
      <c r="D12" s="41">
        <v>41669</v>
      </c>
      <c r="E12" s="41">
        <v>43089</v>
      </c>
      <c r="F12" s="41">
        <v>46789</v>
      </c>
      <c r="G12" s="41">
        <v>48216</v>
      </c>
      <c r="H12" s="41">
        <v>49642</v>
      </c>
      <c r="J12" t="s">
        <v>40</v>
      </c>
      <c r="K12">
        <v>5</v>
      </c>
      <c r="L12" s="41" t="s">
        <v>53</v>
      </c>
      <c r="M12" s="41" t="s">
        <v>54</v>
      </c>
      <c r="N12" s="41" t="s">
        <v>55</v>
      </c>
      <c r="O12" s="41" t="s">
        <v>56</v>
      </c>
      <c r="P12" s="41" t="s">
        <v>57</v>
      </c>
      <c r="Q12" s="41" t="s">
        <v>58</v>
      </c>
    </row>
    <row r="13" spans="1:17" x14ac:dyDescent="0.25">
      <c r="A13" t="s">
        <v>40</v>
      </c>
      <c r="B13">
        <v>6</v>
      </c>
      <c r="C13" s="41">
        <v>41184</v>
      </c>
      <c r="D13" s="41">
        <v>42606</v>
      </c>
      <c r="E13" s="41">
        <v>44026</v>
      </c>
      <c r="F13" s="41">
        <v>47728</v>
      </c>
      <c r="G13" s="41">
        <v>49158</v>
      </c>
      <c r="H13" s="41">
        <v>50586</v>
      </c>
      <c r="J13" t="s">
        <v>40</v>
      </c>
      <c r="K13">
        <v>6</v>
      </c>
      <c r="L13" s="41" t="s">
        <v>59</v>
      </c>
      <c r="M13" s="41" t="s">
        <v>60</v>
      </c>
      <c r="N13" s="41" t="s">
        <v>61</v>
      </c>
      <c r="O13" s="41" t="s">
        <v>62</v>
      </c>
      <c r="P13" s="41" t="s">
        <v>63</v>
      </c>
      <c r="Q13" s="41" t="s">
        <v>64</v>
      </c>
    </row>
    <row r="14" spans="1:17" x14ac:dyDescent="0.25">
      <c r="A14" t="s">
        <v>40</v>
      </c>
      <c r="B14">
        <v>7</v>
      </c>
      <c r="C14" s="41">
        <v>42021</v>
      </c>
      <c r="D14" s="41">
        <v>43444</v>
      </c>
      <c r="E14" s="41">
        <v>44864</v>
      </c>
      <c r="F14" s="41">
        <v>48567</v>
      </c>
      <c r="G14" s="41">
        <v>49999</v>
      </c>
      <c r="H14" s="41">
        <v>51431</v>
      </c>
      <c r="J14" t="s">
        <v>40</v>
      </c>
      <c r="K14">
        <v>7</v>
      </c>
      <c r="L14" s="41" t="s">
        <v>65</v>
      </c>
      <c r="M14" s="41" t="s">
        <v>66</v>
      </c>
      <c r="N14" s="41" t="s">
        <v>67</v>
      </c>
      <c r="O14" s="41" t="s">
        <v>68</v>
      </c>
      <c r="P14" s="41" t="s">
        <v>69</v>
      </c>
      <c r="Q14" s="41" t="s">
        <v>70</v>
      </c>
    </row>
    <row r="15" spans="1:17" x14ac:dyDescent="0.25">
      <c r="A15" t="s">
        <v>40</v>
      </c>
      <c r="B15">
        <v>8</v>
      </c>
      <c r="C15" s="41">
        <v>42858</v>
      </c>
      <c r="D15" s="41">
        <v>44281</v>
      </c>
      <c r="E15" s="41">
        <v>45701</v>
      </c>
      <c r="F15" s="41">
        <v>49406</v>
      </c>
      <c r="G15" s="41">
        <v>50841</v>
      </c>
      <c r="H15" s="41">
        <v>52275</v>
      </c>
      <c r="J15" t="s">
        <v>40</v>
      </c>
      <c r="K15">
        <v>8</v>
      </c>
      <c r="L15" s="41" t="s">
        <v>71</v>
      </c>
      <c r="M15" s="41" t="s">
        <v>72</v>
      </c>
      <c r="N15" s="41" t="s">
        <v>73</v>
      </c>
      <c r="O15" s="41" t="s">
        <v>74</v>
      </c>
      <c r="P15" s="41" t="s">
        <v>75</v>
      </c>
      <c r="Q15" s="41" t="s">
        <v>76</v>
      </c>
    </row>
    <row r="16" spans="1:17" x14ac:dyDescent="0.25">
      <c r="A16" t="s">
        <v>40</v>
      </c>
      <c r="B16">
        <v>9</v>
      </c>
      <c r="C16" s="41">
        <v>43695</v>
      </c>
      <c r="D16" s="41">
        <v>45118</v>
      </c>
      <c r="E16" s="41">
        <v>46538</v>
      </c>
      <c r="F16" s="41">
        <v>50245</v>
      </c>
      <c r="G16" s="41">
        <v>51682</v>
      </c>
      <c r="H16" s="41">
        <v>53119</v>
      </c>
      <c r="J16" t="s">
        <v>40</v>
      </c>
      <c r="K16">
        <v>9</v>
      </c>
      <c r="L16" s="41" t="s">
        <v>77</v>
      </c>
      <c r="M16" s="41" t="s">
        <v>78</v>
      </c>
      <c r="N16" s="41" t="s">
        <v>79</v>
      </c>
      <c r="O16" s="41" t="s">
        <v>80</v>
      </c>
      <c r="P16" s="41" t="s">
        <v>81</v>
      </c>
      <c r="Q16" s="41" t="s">
        <v>82</v>
      </c>
    </row>
    <row r="17" spans="1:17" x14ac:dyDescent="0.25">
      <c r="A17" t="s">
        <v>40</v>
      </c>
      <c r="B17">
        <v>10</v>
      </c>
      <c r="C17" s="41">
        <v>44532</v>
      </c>
      <c r="D17" s="41">
        <v>45955</v>
      </c>
      <c r="E17" s="41">
        <v>47375</v>
      </c>
      <c r="F17" s="41">
        <v>51084</v>
      </c>
      <c r="G17" s="41">
        <v>52524</v>
      </c>
      <c r="H17" s="41">
        <v>53963</v>
      </c>
      <c r="J17" t="s">
        <v>40</v>
      </c>
      <c r="K17">
        <v>10</v>
      </c>
      <c r="L17" s="41" t="s">
        <v>83</v>
      </c>
      <c r="M17" s="41" t="s">
        <v>84</v>
      </c>
      <c r="N17" s="41" t="s">
        <v>51</v>
      </c>
      <c r="O17" s="41" t="s">
        <v>85</v>
      </c>
      <c r="P17" s="41" t="s">
        <v>86</v>
      </c>
      <c r="Q17" s="41" t="s">
        <v>87</v>
      </c>
    </row>
    <row r="18" spans="1:17" x14ac:dyDescent="0.25">
      <c r="A18" t="s">
        <v>40</v>
      </c>
      <c r="B18">
        <v>11</v>
      </c>
      <c r="C18" s="41">
        <v>45116</v>
      </c>
      <c r="D18" s="41">
        <v>47092</v>
      </c>
      <c r="E18" s="41">
        <v>48513</v>
      </c>
      <c r="F18" s="41">
        <v>52235</v>
      </c>
      <c r="G18" s="41">
        <v>53676</v>
      </c>
      <c r="H18" s="41">
        <v>55115</v>
      </c>
      <c r="J18" t="s">
        <v>40</v>
      </c>
      <c r="K18">
        <v>11</v>
      </c>
      <c r="L18" s="41" t="s">
        <v>88</v>
      </c>
      <c r="M18" s="41" t="s">
        <v>89</v>
      </c>
      <c r="N18" s="41" t="s">
        <v>90</v>
      </c>
      <c r="O18" s="41" t="s">
        <v>91</v>
      </c>
      <c r="P18" s="41" t="s">
        <v>92</v>
      </c>
      <c r="Q18" s="41" t="s">
        <v>93</v>
      </c>
    </row>
    <row r="19" spans="1:17" x14ac:dyDescent="0.25">
      <c r="A19" t="s">
        <v>40</v>
      </c>
      <c r="B19">
        <v>12</v>
      </c>
      <c r="C19" s="41"/>
      <c r="D19" s="41">
        <v>48229</v>
      </c>
      <c r="E19" s="41">
        <v>49649</v>
      </c>
      <c r="F19" s="41">
        <v>53388</v>
      </c>
      <c r="G19" s="41">
        <v>54828</v>
      </c>
      <c r="H19" s="41">
        <v>56268</v>
      </c>
      <c r="J19" t="s">
        <v>40</v>
      </c>
      <c r="K19">
        <v>12</v>
      </c>
      <c r="L19" s="41"/>
      <c r="M19" s="41" t="s">
        <v>94</v>
      </c>
      <c r="N19" s="41" t="s">
        <v>95</v>
      </c>
      <c r="O19" s="41" t="s">
        <v>96</v>
      </c>
      <c r="P19" s="41" t="s">
        <v>97</v>
      </c>
      <c r="Q19" s="41" t="s">
        <v>98</v>
      </c>
    </row>
    <row r="20" spans="1:17" x14ac:dyDescent="0.25">
      <c r="A20" t="s">
        <v>40</v>
      </c>
      <c r="B20">
        <v>13</v>
      </c>
      <c r="C20" s="41"/>
      <c r="D20" s="41">
        <v>48813</v>
      </c>
      <c r="E20" s="41">
        <v>50711</v>
      </c>
      <c r="F20" s="41">
        <v>54459</v>
      </c>
      <c r="G20" s="41">
        <v>55899</v>
      </c>
      <c r="H20" s="41">
        <v>57339</v>
      </c>
      <c r="J20" t="s">
        <v>40</v>
      </c>
      <c r="K20">
        <v>13</v>
      </c>
      <c r="L20" s="41"/>
      <c r="M20" s="41" t="s">
        <v>99</v>
      </c>
      <c r="N20" s="41" t="s">
        <v>100</v>
      </c>
      <c r="O20" s="41" t="s">
        <v>101</v>
      </c>
      <c r="P20" s="41" t="s">
        <v>102</v>
      </c>
      <c r="Q20" s="41" t="s">
        <v>103</v>
      </c>
    </row>
    <row r="21" spans="1:17" x14ac:dyDescent="0.25">
      <c r="A21" t="s">
        <v>40</v>
      </c>
      <c r="B21">
        <v>14</v>
      </c>
      <c r="C21" s="41"/>
      <c r="D21" s="41"/>
      <c r="E21" s="41">
        <v>51923</v>
      </c>
      <c r="F21" s="41">
        <v>55681</v>
      </c>
      <c r="G21" s="41">
        <v>57120</v>
      </c>
      <c r="H21" s="41">
        <v>58561</v>
      </c>
      <c r="J21" t="s">
        <v>40</v>
      </c>
      <c r="K21">
        <v>14</v>
      </c>
      <c r="L21" s="41"/>
      <c r="M21" s="41"/>
      <c r="N21" s="41" t="s">
        <v>104</v>
      </c>
      <c r="O21" s="41" t="s">
        <v>105</v>
      </c>
      <c r="P21" s="41" t="s">
        <v>106</v>
      </c>
      <c r="Q21" s="41" t="s">
        <v>107</v>
      </c>
    </row>
    <row r="22" spans="1:17" x14ac:dyDescent="0.25">
      <c r="A22" t="s">
        <v>40</v>
      </c>
      <c r="B22">
        <v>15</v>
      </c>
      <c r="C22" s="41"/>
      <c r="D22" s="41"/>
      <c r="E22" s="41">
        <v>52985</v>
      </c>
      <c r="F22" s="41">
        <v>56752</v>
      </c>
      <c r="G22" s="41">
        <v>58192</v>
      </c>
      <c r="H22" s="41">
        <v>59632</v>
      </c>
      <c r="J22" t="s">
        <v>40</v>
      </c>
      <c r="K22">
        <v>15</v>
      </c>
      <c r="L22" s="41"/>
      <c r="M22" s="41"/>
      <c r="N22" s="41" t="s">
        <v>108</v>
      </c>
      <c r="O22" s="41" t="s">
        <v>109</v>
      </c>
      <c r="P22" s="41" t="s">
        <v>110</v>
      </c>
      <c r="Q22" s="41" t="s">
        <v>111</v>
      </c>
    </row>
    <row r="23" spans="1:17" x14ac:dyDescent="0.25">
      <c r="A23" t="s">
        <v>40</v>
      </c>
      <c r="B23">
        <v>16</v>
      </c>
      <c r="C23" s="41"/>
      <c r="D23" s="41"/>
      <c r="E23" s="41">
        <v>54047</v>
      </c>
      <c r="F23" s="41">
        <v>57824</v>
      </c>
      <c r="G23" s="41">
        <v>59263</v>
      </c>
      <c r="H23" s="41">
        <v>60704</v>
      </c>
      <c r="J23" t="s">
        <v>40</v>
      </c>
      <c r="K23">
        <v>16</v>
      </c>
      <c r="L23" s="41"/>
      <c r="M23" s="41"/>
      <c r="N23" s="41" t="s">
        <v>112</v>
      </c>
      <c r="O23" s="41" t="s">
        <v>113</v>
      </c>
      <c r="P23" s="41" t="s">
        <v>114</v>
      </c>
      <c r="Q23" s="41" t="s">
        <v>115</v>
      </c>
    </row>
    <row r="24" spans="1:17" x14ac:dyDescent="0.25">
      <c r="A24" t="s">
        <v>40</v>
      </c>
      <c r="B24">
        <v>17</v>
      </c>
      <c r="C24" s="41"/>
      <c r="D24" s="41"/>
      <c r="E24" s="41">
        <v>55109</v>
      </c>
      <c r="F24" s="41">
        <v>58895</v>
      </c>
      <c r="G24" s="41">
        <v>60334</v>
      </c>
      <c r="H24" s="41">
        <v>61775</v>
      </c>
      <c r="J24" t="s">
        <v>40</v>
      </c>
      <c r="K24">
        <v>17</v>
      </c>
      <c r="L24" s="41"/>
      <c r="M24" s="41"/>
      <c r="N24" s="41" t="s">
        <v>116</v>
      </c>
      <c r="O24" s="41" t="s">
        <v>117</v>
      </c>
      <c r="P24" s="41" t="s">
        <v>118</v>
      </c>
      <c r="Q24" s="41" t="s">
        <v>119</v>
      </c>
    </row>
    <row r="25" spans="1:17" x14ac:dyDescent="0.25">
      <c r="A25" t="s">
        <v>40</v>
      </c>
      <c r="B25">
        <v>18</v>
      </c>
      <c r="C25" s="41"/>
      <c r="D25" s="41"/>
      <c r="E25" s="41">
        <v>56172</v>
      </c>
      <c r="F25" s="41">
        <v>60005</v>
      </c>
      <c r="G25" s="41">
        <v>61488</v>
      </c>
      <c r="H25" s="41">
        <v>62926</v>
      </c>
      <c r="J25" t="s">
        <v>40</v>
      </c>
      <c r="K25">
        <v>18</v>
      </c>
      <c r="L25" s="41"/>
      <c r="M25" s="41"/>
      <c r="N25" s="41" t="s">
        <v>120</v>
      </c>
      <c r="O25" s="41" t="s">
        <v>121</v>
      </c>
      <c r="P25" s="41" t="s">
        <v>122</v>
      </c>
      <c r="Q25" s="41" t="s">
        <v>123</v>
      </c>
    </row>
    <row r="26" spans="1:17" x14ac:dyDescent="0.25">
      <c r="A26" t="s">
        <v>40</v>
      </c>
      <c r="B26">
        <v>19</v>
      </c>
      <c r="C26" s="41"/>
      <c r="D26" s="41"/>
      <c r="E26" s="41">
        <v>57446</v>
      </c>
      <c r="F26" s="41">
        <v>61318</v>
      </c>
      <c r="G26" s="41">
        <v>62845</v>
      </c>
      <c r="H26" s="41">
        <v>64329</v>
      </c>
      <c r="J26" t="s">
        <v>40</v>
      </c>
      <c r="K26">
        <v>19</v>
      </c>
      <c r="L26" s="41"/>
      <c r="M26" s="41"/>
      <c r="N26" s="41" t="s">
        <v>124</v>
      </c>
      <c r="O26" s="41" t="s">
        <v>125</v>
      </c>
      <c r="P26" s="41" t="s">
        <v>126</v>
      </c>
      <c r="Q26" s="41" t="s">
        <v>127</v>
      </c>
    </row>
    <row r="27" spans="1:17" x14ac:dyDescent="0.25">
      <c r="A27" t="s">
        <v>40</v>
      </c>
      <c r="B27">
        <v>20</v>
      </c>
      <c r="C27" s="41"/>
      <c r="D27" s="41"/>
      <c r="E27" s="41">
        <v>58425</v>
      </c>
      <c r="F27" s="41">
        <v>62342</v>
      </c>
      <c r="G27" s="41">
        <v>63911</v>
      </c>
      <c r="H27" s="41">
        <v>65438</v>
      </c>
      <c r="J27" t="s">
        <v>40</v>
      </c>
      <c r="K27">
        <v>20</v>
      </c>
      <c r="L27" s="41"/>
      <c r="M27" s="41"/>
      <c r="N27" s="41" t="s">
        <v>128</v>
      </c>
      <c r="O27" s="41" t="s">
        <v>129</v>
      </c>
      <c r="P27" s="41" t="s">
        <v>130</v>
      </c>
      <c r="Q27" s="41" t="s">
        <v>131</v>
      </c>
    </row>
    <row r="28" spans="1:17" x14ac:dyDescent="0.25">
      <c r="A28" t="s">
        <v>40</v>
      </c>
      <c r="B28">
        <v>21</v>
      </c>
      <c r="C28" s="41"/>
      <c r="D28" s="41"/>
      <c r="E28" s="41">
        <v>59397</v>
      </c>
      <c r="F28" s="41">
        <v>63382</v>
      </c>
      <c r="G28" s="41">
        <v>64979</v>
      </c>
      <c r="H28" s="41">
        <v>66532</v>
      </c>
      <c r="J28" t="s">
        <v>40</v>
      </c>
      <c r="K28">
        <v>21</v>
      </c>
      <c r="L28" s="41"/>
      <c r="M28" s="41"/>
      <c r="N28" s="41" t="s">
        <v>132</v>
      </c>
      <c r="O28" s="41" t="s">
        <v>133</v>
      </c>
      <c r="P28" s="41" t="s">
        <v>134</v>
      </c>
      <c r="Q28" s="41" t="s">
        <v>135</v>
      </c>
    </row>
    <row r="29" spans="1:17" x14ac:dyDescent="0.25">
      <c r="A29" t="s">
        <v>40</v>
      </c>
      <c r="B29">
        <v>22</v>
      </c>
      <c r="C29" s="41"/>
      <c r="D29" s="41"/>
      <c r="E29" s="41">
        <v>60350</v>
      </c>
      <c r="F29" s="41">
        <v>64379</v>
      </c>
      <c r="G29" s="41">
        <v>66019</v>
      </c>
      <c r="H29" s="41">
        <v>67616</v>
      </c>
      <c r="J29" t="s">
        <v>40</v>
      </c>
      <c r="K29">
        <v>22</v>
      </c>
      <c r="L29" s="41"/>
      <c r="M29" s="41"/>
      <c r="N29" s="41" t="s">
        <v>136</v>
      </c>
      <c r="O29" s="41" t="s">
        <v>137</v>
      </c>
      <c r="P29" s="41" t="s">
        <v>138</v>
      </c>
      <c r="Q29" s="41" t="s">
        <v>139</v>
      </c>
    </row>
    <row r="30" spans="1:17" x14ac:dyDescent="0.25">
      <c r="A30" t="s">
        <v>40</v>
      </c>
      <c r="B30">
        <v>23</v>
      </c>
      <c r="C30" s="41"/>
      <c r="D30" s="41"/>
      <c r="E30" s="41">
        <v>61259</v>
      </c>
      <c r="F30" s="41">
        <v>65330</v>
      </c>
      <c r="G30" s="41">
        <v>67016</v>
      </c>
      <c r="H30" s="41">
        <v>68655</v>
      </c>
      <c r="J30" t="s">
        <v>40</v>
      </c>
      <c r="K30">
        <v>23</v>
      </c>
      <c r="L30" s="41"/>
      <c r="M30" s="41"/>
      <c r="N30" s="41" t="s">
        <v>140</v>
      </c>
      <c r="O30" s="41" t="s">
        <v>141</v>
      </c>
      <c r="P30" s="41" t="s">
        <v>142</v>
      </c>
      <c r="Q30" s="41" t="s">
        <v>143</v>
      </c>
    </row>
    <row r="31" spans="1:17" x14ac:dyDescent="0.25">
      <c r="A31" t="s">
        <v>40</v>
      </c>
      <c r="B31">
        <v>24</v>
      </c>
      <c r="C31" s="41"/>
      <c r="D31" s="41"/>
      <c r="E31" s="41">
        <v>62374</v>
      </c>
      <c r="F31" s="41">
        <v>66487</v>
      </c>
      <c r="G31" s="41">
        <v>68217</v>
      </c>
      <c r="H31" s="41">
        <v>69901</v>
      </c>
      <c r="J31" t="s">
        <v>40</v>
      </c>
      <c r="K31">
        <v>24</v>
      </c>
      <c r="L31" s="41"/>
      <c r="M31" s="41"/>
      <c r="N31" s="41" t="s">
        <v>144</v>
      </c>
      <c r="O31" s="41" t="s">
        <v>145</v>
      </c>
      <c r="P31" s="41" t="s">
        <v>146</v>
      </c>
      <c r="Q31" s="41" t="s">
        <v>147</v>
      </c>
    </row>
    <row r="32" spans="1:17" x14ac:dyDescent="0.25">
      <c r="A32" t="s">
        <v>40</v>
      </c>
      <c r="B32">
        <v>25</v>
      </c>
      <c r="C32" s="41"/>
      <c r="D32" s="41"/>
      <c r="E32" s="41">
        <v>65169</v>
      </c>
      <c r="F32" s="41">
        <v>67353</v>
      </c>
      <c r="G32" s="41">
        <v>69125</v>
      </c>
      <c r="H32" s="41">
        <v>70854</v>
      </c>
      <c r="J32" t="s">
        <v>40</v>
      </c>
      <c r="K32">
        <v>25</v>
      </c>
      <c r="L32" s="41"/>
      <c r="M32" s="41"/>
      <c r="N32" s="41" t="s">
        <v>148</v>
      </c>
      <c r="O32" s="41" t="s">
        <v>149</v>
      </c>
      <c r="P32" s="41" t="s">
        <v>150</v>
      </c>
      <c r="Q32" s="41" t="s">
        <v>151</v>
      </c>
    </row>
    <row r="33" spans="1:17" x14ac:dyDescent="0.25">
      <c r="A33" t="s">
        <v>40</v>
      </c>
      <c r="B33">
        <v>26</v>
      </c>
      <c r="C33" s="41"/>
      <c r="D33" s="41"/>
      <c r="E33" s="41"/>
      <c r="F33" s="41">
        <v>70261</v>
      </c>
      <c r="G33" s="41">
        <v>70361</v>
      </c>
      <c r="H33" s="41">
        <v>71761</v>
      </c>
      <c r="J33" t="s">
        <v>40</v>
      </c>
      <c r="K33">
        <v>26</v>
      </c>
      <c r="L33" s="41"/>
      <c r="M33" s="41"/>
      <c r="N33" s="41"/>
      <c r="O33" s="41" t="s">
        <v>152</v>
      </c>
      <c r="P33" s="41" t="s">
        <v>153</v>
      </c>
      <c r="Q33" s="41" t="s">
        <v>154</v>
      </c>
    </row>
    <row r="34" spans="1:17" x14ac:dyDescent="0.25">
      <c r="A34" t="s">
        <v>40</v>
      </c>
      <c r="B34">
        <v>27</v>
      </c>
      <c r="C34" s="41"/>
      <c r="D34" s="41"/>
      <c r="E34" s="41"/>
      <c r="F34" s="41"/>
      <c r="G34" s="41">
        <v>72957</v>
      </c>
      <c r="H34" s="41">
        <v>73057</v>
      </c>
      <c r="J34" t="s">
        <v>40</v>
      </c>
      <c r="K34">
        <v>27</v>
      </c>
      <c r="L34" s="41"/>
      <c r="M34" s="41"/>
      <c r="N34" s="41"/>
      <c r="O34" s="41"/>
      <c r="P34" s="41" t="s">
        <v>155</v>
      </c>
      <c r="Q34" s="41" t="s">
        <v>156</v>
      </c>
    </row>
    <row r="35" spans="1:17" x14ac:dyDescent="0.25">
      <c r="A35" t="s">
        <v>40</v>
      </c>
      <c r="B35">
        <v>28</v>
      </c>
      <c r="C35" s="41"/>
      <c r="D35" s="41"/>
      <c r="E35" s="41"/>
      <c r="F35" s="41"/>
      <c r="G35" s="41"/>
      <c r="H35" s="41">
        <v>75653</v>
      </c>
      <c r="J35" t="s">
        <v>40</v>
      </c>
      <c r="K35">
        <v>28</v>
      </c>
      <c r="L35" s="41"/>
      <c r="M35" s="41"/>
      <c r="N35" s="41"/>
      <c r="O35" s="41"/>
      <c r="P35" s="41"/>
      <c r="Q35" s="41" t="s">
        <v>157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/>
  </sheetViews>
  <sheetFormatPr defaultRowHeight="13.2" x14ac:dyDescent="0.25"/>
  <cols>
    <col min="6" max="6" width="37.6640625" customWidth="1"/>
  </cols>
  <sheetData>
    <row r="1" spans="1:6" x14ac:dyDescent="0.25">
      <c r="A1" t="s">
        <v>158</v>
      </c>
      <c r="B1" t="s">
        <v>159</v>
      </c>
      <c r="F1" s="34" t="s">
        <v>160</v>
      </c>
    </row>
    <row r="2" spans="1:6" ht="16.8" x14ac:dyDescent="0.25">
      <c r="A2" s="38" t="s">
        <v>1</v>
      </c>
      <c r="B2" s="39">
        <v>0</v>
      </c>
      <c r="F2" s="42" t="s">
        <v>161</v>
      </c>
    </row>
    <row r="3" spans="1:6" ht="16.8" x14ac:dyDescent="0.25">
      <c r="A3" s="38" t="s">
        <v>2</v>
      </c>
      <c r="B3" s="39">
        <v>1</v>
      </c>
      <c r="F3" s="42" t="s">
        <v>162</v>
      </c>
    </row>
    <row r="4" spans="1:6" ht="16.8" x14ac:dyDescent="0.25">
      <c r="A4" s="38" t="s">
        <v>3</v>
      </c>
      <c r="B4" s="39">
        <v>2</v>
      </c>
      <c r="F4" s="42" t="s">
        <v>163</v>
      </c>
    </row>
    <row r="5" spans="1:6" ht="16.8" x14ac:dyDescent="0.25">
      <c r="A5" s="38" t="s">
        <v>4</v>
      </c>
      <c r="B5" s="40">
        <v>3</v>
      </c>
      <c r="F5" s="42" t="s">
        <v>164</v>
      </c>
    </row>
    <row r="6" spans="1:6" ht="13.8" x14ac:dyDescent="0.25">
      <c r="A6" s="38" t="s">
        <v>5</v>
      </c>
      <c r="B6" s="39">
        <v>4</v>
      </c>
    </row>
    <row r="7" spans="1:6" ht="13.8" x14ac:dyDescent="0.25">
      <c r="A7" s="38" t="s">
        <v>6</v>
      </c>
      <c r="B7" s="39">
        <v>5</v>
      </c>
    </row>
    <row r="8" spans="1:6" ht="13.8" x14ac:dyDescent="0.25">
      <c r="B8" s="39">
        <v>6</v>
      </c>
    </row>
    <row r="9" spans="1:6" ht="13.8" x14ac:dyDescent="0.25">
      <c r="B9" s="39">
        <v>7</v>
      </c>
    </row>
    <row r="10" spans="1:6" ht="13.8" x14ac:dyDescent="0.25">
      <c r="B10" s="39">
        <v>8</v>
      </c>
    </row>
    <row r="11" spans="1:6" ht="13.8" x14ac:dyDescent="0.25">
      <c r="B11" s="39">
        <v>9</v>
      </c>
    </row>
    <row r="12" spans="1:6" ht="13.8" x14ac:dyDescent="0.25">
      <c r="B12" s="39">
        <v>10</v>
      </c>
    </row>
    <row r="13" spans="1:6" ht="13.8" x14ac:dyDescent="0.25">
      <c r="B13" s="39">
        <v>11</v>
      </c>
    </row>
    <row r="14" spans="1:6" ht="13.8" x14ac:dyDescent="0.25">
      <c r="B14" s="39">
        <v>12</v>
      </c>
    </row>
    <row r="15" spans="1:6" ht="13.8" x14ac:dyDescent="0.25">
      <c r="B15" s="39">
        <v>13</v>
      </c>
    </row>
    <row r="16" spans="1:6" ht="13.8" x14ac:dyDescent="0.25">
      <c r="B16" s="39">
        <v>14</v>
      </c>
    </row>
    <row r="17" spans="2:2" ht="13.8" x14ac:dyDescent="0.25">
      <c r="B17" s="39">
        <v>15</v>
      </c>
    </row>
    <row r="18" spans="2:2" ht="13.8" x14ac:dyDescent="0.25">
      <c r="B18" s="39">
        <v>16</v>
      </c>
    </row>
    <row r="19" spans="2:2" ht="13.8" x14ac:dyDescent="0.25">
      <c r="B19" s="39">
        <v>17</v>
      </c>
    </row>
    <row r="20" spans="2:2" ht="13.8" x14ac:dyDescent="0.25">
      <c r="B20" s="39">
        <v>18</v>
      </c>
    </row>
    <row r="21" spans="2:2" ht="13.8" x14ac:dyDescent="0.25">
      <c r="B21" s="39">
        <v>19</v>
      </c>
    </row>
    <row r="22" spans="2:2" ht="13.8" x14ac:dyDescent="0.25">
      <c r="B22" s="39">
        <v>20</v>
      </c>
    </row>
    <row r="23" spans="2:2" ht="13.8" x14ac:dyDescent="0.25">
      <c r="B23" s="39">
        <v>21</v>
      </c>
    </row>
    <row r="24" spans="2:2" ht="13.8" x14ac:dyDescent="0.25">
      <c r="B24" s="39">
        <v>22</v>
      </c>
    </row>
    <row r="25" spans="2:2" ht="13.8" x14ac:dyDescent="0.25">
      <c r="B25" s="39">
        <v>23</v>
      </c>
    </row>
    <row r="26" spans="2:2" ht="13.8" x14ac:dyDescent="0.25">
      <c r="B26" s="39">
        <v>24</v>
      </c>
    </row>
    <row r="27" spans="2:2" ht="13.8" x14ac:dyDescent="0.25">
      <c r="B27" s="39">
        <v>25</v>
      </c>
    </row>
    <row r="28" spans="2:2" ht="13.8" x14ac:dyDescent="0.25">
      <c r="B28" s="39">
        <v>26</v>
      </c>
    </row>
    <row r="29" spans="2:2" ht="13.8" x14ac:dyDescent="0.25">
      <c r="B29" s="39">
        <v>27</v>
      </c>
    </row>
    <row r="30" spans="2:2" ht="13.8" x14ac:dyDescent="0.25">
      <c r="B30" s="39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</vt:lpstr>
      <vt:lpstr>Estimate</vt:lpstr>
      <vt:lpstr>Salary Schedule</vt:lpstr>
      <vt:lpstr>Step Verification and Lane</vt:lpstr>
    </vt:vector>
  </TitlesOfParts>
  <Manager/>
  <Company>NDSU HR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Brittnee Nikle</dc:creator>
  <cp:keywords/>
  <dc:description/>
  <cp:lastModifiedBy>Nikle, Brittnee</cp:lastModifiedBy>
  <cp:revision/>
  <dcterms:created xsi:type="dcterms:W3CDTF">2000-10-30T13:48:37Z</dcterms:created>
  <dcterms:modified xsi:type="dcterms:W3CDTF">2025-03-21T18:46:25Z</dcterms:modified>
  <cp:category/>
  <cp:contentStatus/>
</cp:coreProperties>
</file>