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maria.melendez\Desktop\"/>
    </mc:Choice>
  </mc:AlternateContent>
  <xr:revisionPtr revIDLastSave="0" documentId="13_ncr:1_{96303FEB-2A36-4625-B874-64818A7A753E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Allocations (Revised 01.27.23)" sheetId="3" r:id="rId1"/>
    <sheet name="Allocations (Original) (2)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3" l="1"/>
  <c r="D4" i="3"/>
  <c r="B65" i="3"/>
  <c r="B48" i="3"/>
  <c r="B32" i="3"/>
  <c r="B18" i="3"/>
  <c r="B65" i="2"/>
  <c r="B67" i="2" s="1"/>
  <c r="B48" i="2"/>
  <c r="B32" i="2"/>
  <c r="B18" i="2"/>
  <c r="D4" i="2"/>
  <c r="D5" i="2" s="1"/>
  <c r="B67" i="3" l="1"/>
  <c r="C58" i="3" s="1"/>
  <c r="D58" i="3" s="1"/>
  <c r="C59" i="2"/>
  <c r="D59" i="2" s="1"/>
  <c r="C51" i="2"/>
  <c r="C24" i="2"/>
  <c r="C41" i="2"/>
  <c r="C14" i="2"/>
  <c r="C62" i="2"/>
  <c r="C27" i="2"/>
  <c r="C44" i="2"/>
  <c r="C9" i="2"/>
  <c r="D9" i="2" s="1"/>
  <c r="C35" i="2"/>
  <c r="C8" i="2"/>
  <c r="C58" i="2"/>
  <c r="D58" i="2" s="1"/>
  <c r="C31" i="2"/>
  <c r="D31" i="2" s="1"/>
  <c r="C23" i="2"/>
  <c r="D23" i="2" s="1"/>
  <c r="C57" i="2"/>
  <c r="C30" i="2"/>
  <c r="D30" i="2" s="1"/>
  <c r="C22" i="2"/>
  <c r="D22" i="2" s="1"/>
  <c r="C45" i="2"/>
  <c r="D45" i="2" s="1"/>
  <c r="C10" i="2"/>
  <c r="C26" i="2"/>
  <c r="D26" i="2" s="1"/>
  <c r="C52" i="2"/>
  <c r="D52" i="2" s="1"/>
  <c r="C40" i="2"/>
  <c r="C13" i="2"/>
  <c r="C37" i="2"/>
  <c r="C54" i="2"/>
  <c r="C61" i="2"/>
  <c r="D61" i="2" s="1"/>
  <c r="C16" i="2"/>
  <c r="D16" i="2" s="1"/>
  <c r="C47" i="2"/>
  <c r="D47" i="2" s="1"/>
  <c r="C39" i="2"/>
  <c r="D39" i="2" s="1"/>
  <c r="C12" i="2"/>
  <c r="D12" i="2" s="1"/>
  <c r="C46" i="2"/>
  <c r="D46" i="2" s="1"/>
  <c r="C36" i="2"/>
  <c r="D36" i="2" s="1"/>
  <c r="C25" i="2"/>
  <c r="D25" i="2" s="1"/>
  <c r="C42" i="2"/>
  <c r="D42" i="2" s="1"/>
  <c r="C64" i="2"/>
  <c r="D64" i="2" s="1"/>
  <c r="C56" i="2"/>
  <c r="C29" i="2"/>
  <c r="D29" i="2" s="1"/>
  <c r="C21" i="2"/>
  <c r="D21" i="2" s="1"/>
  <c r="C38" i="2"/>
  <c r="D38" i="2" s="1"/>
  <c r="C11" i="2"/>
  <c r="D11" i="2" s="1"/>
  <c r="C15" i="2"/>
  <c r="D15" i="2" s="1"/>
  <c r="C53" i="2"/>
  <c r="C60" i="2"/>
  <c r="D60" i="2" s="1"/>
  <c r="C63" i="2"/>
  <c r="D63" i="2" s="1"/>
  <c r="C55" i="2"/>
  <c r="C28" i="2"/>
  <c r="D28" i="2" s="1"/>
  <c r="C17" i="2"/>
  <c r="D17" i="2" s="1"/>
  <c r="C43" i="2"/>
  <c r="D43" i="2" s="1"/>
  <c r="D41" i="2"/>
  <c r="D14" i="2"/>
  <c r="D40" i="2"/>
  <c r="D13" i="2"/>
  <c r="D24" i="2"/>
  <c r="D57" i="2"/>
  <c r="D56" i="2"/>
  <c r="D55" i="2"/>
  <c r="D62" i="2"/>
  <c r="D37" i="2"/>
  <c r="D10" i="2"/>
  <c r="D54" i="2"/>
  <c r="D27" i="2"/>
  <c r="D44" i="2"/>
  <c r="D53" i="2"/>
  <c r="D35" i="2"/>
  <c r="C18" i="2" l="1"/>
  <c r="C65" i="2"/>
  <c r="C12" i="3"/>
  <c r="D12" i="3" s="1"/>
  <c r="C25" i="3"/>
  <c r="D25" i="3" s="1"/>
  <c r="C46" i="3"/>
  <c r="D46" i="3" s="1"/>
  <c r="C59" i="3"/>
  <c r="D59" i="3" s="1"/>
  <c r="C23" i="3"/>
  <c r="D23" i="3" s="1"/>
  <c r="C27" i="3"/>
  <c r="D27" i="3" s="1"/>
  <c r="C11" i="3"/>
  <c r="D11" i="3" s="1"/>
  <c r="C38" i="3"/>
  <c r="D38" i="3" s="1"/>
  <c r="C17" i="3"/>
  <c r="D17" i="3" s="1"/>
  <c r="C43" i="3"/>
  <c r="D43" i="3" s="1"/>
  <c r="C54" i="3"/>
  <c r="D54" i="3" s="1"/>
  <c r="C15" i="3"/>
  <c r="D15" i="3" s="1"/>
  <c r="C37" i="3"/>
  <c r="D37" i="3" s="1"/>
  <c r="C63" i="3"/>
  <c r="D63" i="3" s="1"/>
  <c r="C9" i="3"/>
  <c r="D9" i="3" s="1"/>
  <c r="C35" i="3"/>
  <c r="D35" i="3" s="1"/>
  <c r="C22" i="3"/>
  <c r="D22" i="3" s="1"/>
  <c r="C44" i="3"/>
  <c r="D44" i="3" s="1"/>
  <c r="C31" i="3"/>
  <c r="D31" i="3" s="1"/>
  <c r="C21" i="3"/>
  <c r="D21" i="3" s="1"/>
  <c r="C40" i="3"/>
  <c r="D40" i="3" s="1"/>
  <c r="C51" i="3"/>
  <c r="D51" i="3" s="1"/>
  <c r="C42" i="3"/>
  <c r="D42" i="3" s="1"/>
  <c r="C55" i="3"/>
  <c r="D55" i="3" s="1"/>
  <c r="C61" i="3"/>
  <c r="D61" i="3" s="1"/>
  <c r="C16" i="3"/>
  <c r="D16" i="3" s="1"/>
  <c r="C29" i="3"/>
  <c r="D29" i="3" s="1"/>
  <c r="C10" i="3"/>
  <c r="D10" i="3" s="1"/>
  <c r="C36" i="3"/>
  <c r="D36" i="3" s="1"/>
  <c r="C13" i="3"/>
  <c r="D13" i="3" s="1"/>
  <c r="C41" i="3"/>
  <c r="D41" i="3" s="1"/>
  <c r="C14" i="3"/>
  <c r="D14" i="3" s="1"/>
  <c r="C28" i="3"/>
  <c r="D28" i="3" s="1"/>
  <c r="C53" i="3"/>
  <c r="D53" i="3" s="1"/>
  <c r="C8" i="3"/>
  <c r="C57" i="3"/>
  <c r="D57" i="3" s="1"/>
  <c r="C47" i="3"/>
  <c r="D47" i="3" s="1"/>
  <c r="C64" i="3"/>
  <c r="D64" i="3" s="1"/>
  <c r="C45" i="3"/>
  <c r="D45" i="3" s="1"/>
  <c r="C26" i="3"/>
  <c r="D26" i="3" s="1"/>
  <c r="C52" i="3"/>
  <c r="D52" i="3" s="1"/>
  <c r="C30" i="3"/>
  <c r="D30" i="3" s="1"/>
  <c r="C39" i="3"/>
  <c r="D39" i="3" s="1"/>
  <c r="C56" i="3"/>
  <c r="D56" i="3" s="1"/>
  <c r="C62" i="3"/>
  <c r="D62" i="3" s="1"/>
  <c r="C60" i="3"/>
  <c r="D60" i="3" s="1"/>
  <c r="C24" i="3"/>
  <c r="D24" i="3" s="1"/>
  <c r="D8" i="3"/>
  <c r="C48" i="2"/>
  <c r="D32" i="2"/>
  <c r="D51" i="2"/>
  <c r="D65" i="2" s="1"/>
  <c r="D8" i="2"/>
  <c r="D18" i="2" s="1"/>
  <c r="C32" i="2"/>
  <c r="C67" i="2" s="1"/>
  <c r="D48" i="2"/>
  <c r="D48" i="3" l="1"/>
  <c r="D32" i="3"/>
  <c r="D67" i="3" s="1"/>
  <c r="D65" i="3"/>
  <c r="C65" i="3"/>
  <c r="C18" i="3"/>
  <c r="C32" i="3"/>
  <c r="D18" i="3"/>
  <c r="C48" i="3"/>
  <c r="D67" i="2"/>
  <c r="C67" i="3" l="1"/>
</calcChain>
</file>

<file path=xl/sharedStrings.xml><?xml version="1.0" encoding="utf-8"?>
<sst xmlns="http://schemas.openxmlformats.org/spreadsheetml/2006/main" count="142" uniqueCount="62">
  <si>
    <t>Church of God Holiness</t>
  </si>
  <si>
    <t>Freewill Baptist</t>
  </si>
  <si>
    <t>Good Hope/St. Croix Country Day</t>
  </si>
  <si>
    <t xml:space="preserve">Reading Rainbow </t>
  </si>
  <si>
    <t>School of Good Sheppard</t>
  </si>
  <si>
    <t>Seven Day AdventistSTX</t>
  </si>
  <si>
    <t>St. Croix Christian Academy</t>
  </si>
  <si>
    <t xml:space="preserve">St. Croix Montessori </t>
  </si>
  <si>
    <t>St. Joseph</t>
  </si>
  <si>
    <t>St. Mary's</t>
  </si>
  <si>
    <t>St. Patrick's</t>
  </si>
  <si>
    <t>Coral Reef Academy</t>
  </si>
  <si>
    <t>Leap and Learn Academy</t>
  </si>
  <si>
    <t>All Saints</t>
  </si>
  <si>
    <t>Antilles School</t>
  </si>
  <si>
    <t>Bethel Baptist</t>
  </si>
  <si>
    <t>Faith Alive Christian Academy</t>
  </si>
  <si>
    <t>Montessori School and International</t>
  </si>
  <si>
    <t>Moravian School</t>
  </si>
  <si>
    <t>New Testement Academy</t>
  </si>
  <si>
    <t>Seven Day Adventist STT/STJ</t>
  </si>
  <si>
    <t>St. John Christian Academy</t>
  </si>
  <si>
    <t>St. John's School on Gift Hill</t>
  </si>
  <si>
    <t>St. Peter &amp; Paul</t>
  </si>
  <si>
    <t>St. Thomas Calvary</t>
  </si>
  <si>
    <t>Tutu Church of God</t>
  </si>
  <si>
    <t>Wesleyan Academy</t>
  </si>
  <si>
    <t>Total Enrollment</t>
  </si>
  <si>
    <t>Total Per School/Per Year</t>
  </si>
  <si>
    <t>Total (STX)</t>
  </si>
  <si>
    <t>Total (STTJ)</t>
  </si>
  <si>
    <t>Total Territory Wide</t>
  </si>
  <si>
    <t>St. Croix Educational Complex High School</t>
  </si>
  <si>
    <t>Alfredo Andrews Elementary School</t>
  </si>
  <si>
    <t>Juanita Gardine</t>
  </si>
  <si>
    <t>Claude O. Markoe Elementary School</t>
  </si>
  <si>
    <t>Eulalie Rivera</t>
  </si>
  <si>
    <t>Lew Muckle Elementary School</t>
  </si>
  <si>
    <t>Pearl B. Larsen</t>
  </si>
  <si>
    <t>Ricardo Richards Elementary School</t>
  </si>
  <si>
    <t>John H. Woodson Junior High School</t>
  </si>
  <si>
    <t>St. Croix Central High School</t>
  </si>
  <si>
    <t>Joseph Gomez Elementary School</t>
  </si>
  <si>
    <t>Joseph Sibilly Elementary School</t>
  </si>
  <si>
    <t>Jane E. Tuitt Elementary School</t>
  </si>
  <si>
    <t>Lockhart Elementary School</t>
  </si>
  <si>
    <t>Ulla F. Muller Elementary School</t>
  </si>
  <si>
    <t>Yvonne E. Milliner-Bowsky Elementary School</t>
  </si>
  <si>
    <t>Julius E. Sprauve School</t>
  </si>
  <si>
    <t>Bertha C. Boschulte Middle School</t>
  </si>
  <si>
    <t>Addelita Cancryn School</t>
  </si>
  <si>
    <t>Ivanna Eudora Kean High School</t>
  </si>
  <si>
    <t>Charlotte Amalie High School</t>
  </si>
  <si>
    <t>%</t>
  </si>
  <si>
    <t>STX PUBLIC SCHOOLS</t>
  </si>
  <si>
    <t>STT/STJ PUBLIC SCHOOLS</t>
  </si>
  <si>
    <t>STX NON PUBLIC SCHOOLS</t>
  </si>
  <si>
    <t>STT/STJ NON PUBLIC SCHOOLS</t>
  </si>
  <si>
    <t>District Allocation</t>
  </si>
  <si>
    <t>Total Allocation</t>
  </si>
  <si>
    <t>Stronger Connections Grant Program</t>
  </si>
  <si>
    <t>Administration Allocation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</si>
</sst>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(&quot;$&quot;* #,##0.00_);_(&quot;$&quot;* \(#,##0.00\);_(&quot;$&quot;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1"/>
      <name val="Century Gothic"/>
      <family val="2"/>
    </font>
    <font>
      <b/>
      <sz val="12"/>
      <color theme="1"/>
      <name val="Century Gothic"/>
      <family val="2"/>
    </font>
    <font>
      <sz val="12"/>
      <color theme="1"/>
      <name val="Century Gothic"/>
      <family val="2"/>
    </font>
    <font>
      <b/>
      <sz val="13"/>
      <color theme="1"/>
      <name val="Century Gothic"/>
      <family val="2"/>
    </font>
    <font>
      <b/>
      <sz val="15"/>
      <color theme="1"/>
      <name val="Century Gothic"/>
      <family val="2"/>
    </font>
    <font>
      <sz val="12"/>
      <color rgb="FFFF0000"/>
      <name val="Century Gothic"/>
      <family val="2"/>
    </font>
    <font>
      <sz val="12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44" fontId="4" fillId="0" borderId="0" xfId="1" applyFont="1"/>
    <xf numFmtId="164" fontId="4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center"/>
    </xf>
    <xf numFmtId="44" fontId="3" fillId="0" borderId="0" xfId="1" applyFont="1"/>
    <xf numFmtId="0" fontId="2" fillId="0" borderId="0" xfId="0" applyFont="1"/>
    <xf numFmtId="0" fontId="5" fillId="0" borderId="0" xfId="0" applyFont="1"/>
    <xf numFmtId="3" fontId="5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9" fontId="4" fillId="0" borderId="0" xfId="0" applyNumberFormat="1" applyFont="1" applyAlignment="1">
      <alignment horizontal="center"/>
    </xf>
    <xf numFmtId="9" fontId="3" fillId="0" borderId="0" xfId="0" applyNumberFormat="1" applyFont="1" applyAlignment="1">
      <alignment horizontal="center" wrapText="1"/>
    </xf>
    <xf numFmtId="9" fontId="3" fillId="0" borderId="0" xfId="0" applyNumberFormat="1" applyFont="1" applyAlignment="1">
      <alignment horizontal="center"/>
    </xf>
    <xf numFmtId="9" fontId="5" fillId="0" borderId="0" xfId="0" applyNumberFormat="1" applyFont="1" applyAlignment="1">
      <alignment horizontal="center"/>
    </xf>
    <xf numFmtId="44" fontId="5" fillId="0" borderId="0" xfId="1" applyFont="1" applyAlignment="1">
      <alignment horizontal="center"/>
    </xf>
    <xf numFmtId="0" fontId="2" fillId="0" borderId="0" xfId="0" applyFont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right"/>
    </xf>
    <xf numFmtId="44" fontId="3" fillId="2" borderId="0" xfId="1" applyFont="1" applyFill="1"/>
    <xf numFmtId="44" fontId="3" fillId="2" borderId="1" xfId="1" applyFont="1" applyFill="1" applyBorder="1"/>
    <xf numFmtId="0" fontId="4" fillId="3" borderId="0" xfId="0" applyFont="1" applyFill="1" applyAlignment="1">
      <alignment horizontal="center"/>
    </xf>
    <xf numFmtId="9" fontId="4" fillId="3" borderId="0" xfId="0" applyNumberFormat="1" applyFont="1" applyFill="1" applyAlignment="1">
      <alignment horizontal="center"/>
    </xf>
    <xf numFmtId="44" fontId="4" fillId="3" borderId="0" xfId="1" applyFont="1" applyFill="1"/>
    <xf numFmtId="0" fontId="7" fillId="0" borderId="0" xfId="0" applyFont="1"/>
    <xf numFmtId="44" fontId="8" fillId="0" borderId="0" xfId="1" applyFont="1"/>
    <xf numFmtId="0" fontId="3" fillId="0" borderId="0" xfId="0" applyFont="1" applyAlignment="1">
      <alignment horizontal="center" vertical="center"/>
    </xf>
    <xf numFmtId="0" fontId="8" fillId="0" borderId="0" xfId="0" applyFont="1"/>
    <xf numFmtId="0" fontId="8" fillId="3" borderId="0" xfId="0" applyFont="1" applyFill="1"/>
    <xf numFmtId="0" fontId="8" fillId="0" borderId="0" xfId="0" applyFont="1" applyAlignment="1">
      <alignment horizontal="center"/>
    </xf>
    <xf numFmtId="9" fontId="8" fillId="0" borderId="0" xfId="0" applyNumberFormat="1" applyFont="1" applyAlignment="1">
      <alignment horizontal="center"/>
    </xf>
    <xf numFmtId="44" fontId="3" fillId="0" borderId="0" xfId="0" applyNumberFormat="1" applyFont="1"/>
    <xf numFmtId="0" fontId="6" fillId="0" borderId="0" xfId="0" applyFont="1" applyAlignment="1">
      <alignment horizontal="center"/>
    </xf>
    <xf numFmtId="0" fontId="3" fillId="2" borderId="0" xfId="0" applyFont="1" applyFill="1" applyAlignment="1">
      <alignment horizontal="righ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7"/>
  <sheetViews>
    <sheetView tabSelected="1" zoomScaleNormal="100" zoomScaleSheetLayoutView="100" workbookViewId="0">
      <selection activeCell="A17" sqref="A17"/>
    </sheetView>
  </sheetViews>
  <sheetFormatPr defaultRowHeight="17.25" x14ac:dyDescent="0.3"/>
  <cols>
    <col min="1" max="1" width="51.42578125" style="3" bestFit="1" customWidth="1"/>
    <col min="2" max="2" width="13" style="2" customWidth="1"/>
    <col min="3" max="3" width="13" style="13" customWidth="1"/>
    <col min="4" max="4" width="21" style="3" customWidth="1"/>
    <col min="5" max="5" width="9.140625" style="3"/>
    <col min="6" max="6" width="10.5703125" style="3" customWidth="1"/>
    <col min="7" max="16384" width="9.140625" style="3"/>
  </cols>
  <sheetData>
    <row r="1" spans="1:6" s="6" customFormat="1" ht="18.75" x14ac:dyDescent="0.25">
      <c r="A1" s="34" t="s">
        <v>60</v>
      </c>
      <c r="B1" s="34"/>
      <c r="C1" s="34"/>
      <c r="D1" s="34"/>
    </row>
    <row r="3" spans="1:6" x14ac:dyDescent="0.3">
      <c r="A3" s="19"/>
      <c r="B3" s="35" t="s">
        <v>59</v>
      </c>
      <c r="C3" s="35"/>
      <c r="D3" s="21">
        <v>809852</v>
      </c>
    </row>
    <row r="4" spans="1:6" x14ac:dyDescent="0.3">
      <c r="A4" s="19"/>
      <c r="B4" s="20"/>
      <c r="C4" s="20" t="s">
        <v>61</v>
      </c>
      <c r="D4" s="22">
        <f>D3*1%</f>
        <v>8098.52</v>
      </c>
    </row>
    <row r="5" spans="1:6" x14ac:dyDescent="0.3">
      <c r="A5" s="19"/>
      <c r="B5" s="20"/>
      <c r="C5" s="20" t="s">
        <v>58</v>
      </c>
      <c r="D5" s="21">
        <f>SUM(D3-D4)</f>
        <v>801753.48</v>
      </c>
    </row>
    <row r="7" spans="1:6" s="2" customFormat="1" ht="31.5" x14ac:dyDescent="0.3">
      <c r="A7" s="18" t="s">
        <v>54</v>
      </c>
      <c r="B7" s="1" t="s">
        <v>27</v>
      </c>
      <c r="C7" s="14" t="s">
        <v>53</v>
      </c>
      <c r="D7" s="1" t="s">
        <v>28</v>
      </c>
      <c r="F7" s="28"/>
    </row>
    <row r="8" spans="1:6" x14ac:dyDescent="0.3">
      <c r="A8" s="3" t="s">
        <v>33</v>
      </c>
      <c r="B8" s="2">
        <v>439</v>
      </c>
      <c r="C8" s="13">
        <f>B8/$B$67</f>
        <v>3.417938336966677E-2</v>
      </c>
      <c r="D8" s="4">
        <f>$D$5*C8</f>
        <v>27403.439560884457</v>
      </c>
    </row>
    <row r="9" spans="1:6" x14ac:dyDescent="0.3">
      <c r="A9" s="3" t="s">
        <v>34</v>
      </c>
      <c r="B9" s="2">
        <v>348</v>
      </c>
      <c r="C9" s="13">
        <f t="shared" ref="C9:C17" si="0">B9/$B$67</f>
        <v>2.7094363126751789E-2</v>
      </c>
      <c r="D9" s="4">
        <f t="shared" ref="D9:D17" si="1">$D$5*C9</f>
        <v>21722.999925256929</v>
      </c>
    </row>
    <row r="10" spans="1:6" x14ac:dyDescent="0.3">
      <c r="A10" s="3" t="s">
        <v>35</v>
      </c>
      <c r="B10" s="2">
        <v>414</v>
      </c>
      <c r="C10" s="13">
        <f t="shared" si="0"/>
        <v>3.2232949236997821E-2</v>
      </c>
      <c r="D10" s="4">
        <f t="shared" si="1"/>
        <v>25842.879221426349</v>
      </c>
    </row>
    <row r="11" spans="1:6" x14ac:dyDescent="0.3">
      <c r="A11" s="3" t="s">
        <v>36</v>
      </c>
      <c r="B11" s="2">
        <v>587</v>
      </c>
      <c r="C11" s="13">
        <f t="shared" si="0"/>
        <v>4.5702273435066956E-2</v>
      </c>
      <c r="D11" s="4">
        <f t="shared" si="1"/>
        <v>36641.956770476485</v>
      </c>
    </row>
    <row r="12" spans="1:6" x14ac:dyDescent="0.3">
      <c r="A12" s="3" t="s">
        <v>37</v>
      </c>
      <c r="B12" s="2">
        <v>324</v>
      </c>
      <c r="C12" s="13">
        <f t="shared" si="0"/>
        <v>2.5225786359389598E-2</v>
      </c>
      <c r="D12" s="4">
        <f t="shared" si="1"/>
        <v>20224.861999377139</v>
      </c>
    </row>
    <row r="13" spans="1:6" x14ac:dyDescent="0.3">
      <c r="A13" s="3" t="s">
        <v>38</v>
      </c>
      <c r="B13" s="2">
        <v>410</v>
      </c>
      <c r="C13" s="13">
        <f t="shared" si="0"/>
        <v>3.192151977577079E-2</v>
      </c>
      <c r="D13" s="4">
        <f t="shared" si="1"/>
        <v>25593.189567113051</v>
      </c>
    </row>
    <row r="14" spans="1:6" x14ac:dyDescent="0.3">
      <c r="A14" s="3" t="s">
        <v>39</v>
      </c>
      <c r="B14" s="2">
        <v>380</v>
      </c>
      <c r="C14" s="13">
        <f t="shared" si="0"/>
        <v>2.9585798816568046E-2</v>
      </c>
      <c r="D14" s="4">
        <f t="shared" si="1"/>
        <v>23720.517159763313</v>
      </c>
    </row>
    <row r="15" spans="1:6" x14ac:dyDescent="0.3">
      <c r="A15" s="3" t="s">
        <v>40</v>
      </c>
      <c r="B15" s="2">
        <v>579</v>
      </c>
      <c r="C15" s="13">
        <f t="shared" si="0"/>
        <v>4.5079414512612895E-2</v>
      </c>
      <c r="D15" s="4">
        <f t="shared" si="1"/>
        <v>36142.577461849891</v>
      </c>
    </row>
    <row r="16" spans="1:6" x14ac:dyDescent="0.3">
      <c r="A16" s="3" t="s">
        <v>41</v>
      </c>
      <c r="B16" s="2">
        <v>764</v>
      </c>
      <c r="C16" s="13">
        <f t="shared" si="0"/>
        <v>5.9483027094363129E-2</v>
      </c>
      <c r="D16" s="4">
        <f t="shared" si="1"/>
        <v>47690.723973839929</v>
      </c>
    </row>
    <row r="17" spans="1:6" x14ac:dyDescent="0.3">
      <c r="A17" s="3" t="s">
        <v>32</v>
      </c>
      <c r="B17" s="2">
        <v>846</v>
      </c>
      <c r="C17" s="13">
        <f t="shared" si="0"/>
        <v>6.586733104951728E-2</v>
      </c>
      <c r="D17" s="4">
        <f t="shared" si="1"/>
        <v>52809.36188726253</v>
      </c>
    </row>
    <row r="18" spans="1:6" s="6" customFormat="1" ht="15" x14ac:dyDescent="0.2">
      <c r="A18" s="6" t="s">
        <v>29</v>
      </c>
      <c r="B18" s="7">
        <f>SUM(B7:B17)</f>
        <v>5091</v>
      </c>
      <c r="C18" s="15">
        <f>SUM(C8:C17)</f>
        <v>0.39637184677670512</v>
      </c>
      <c r="D18" s="8">
        <f>SUM(D8:D17)</f>
        <v>317792.50752725016</v>
      </c>
      <c r="F18" s="33"/>
    </row>
    <row r="20" spans="1:6" ht="31.5" x14ac:dyDescent="0.3">
      <c r="A20" s="9" t="s">
        <v>55</v>
      </c>
      <c r="B20" s="1" t="s">
        <v>27</v>
      </c>
      <c r="C20" s="14" t="s">
        <v>53</v>
      </c>
      <c r="D20" s="1" t="s">
        <v>28</v>
      </c>
    </row>
    <row r="21" spans="1:6" x14ac:dyDescent="0.3">
      <c r="A21" s="29" t="s">
        <v>44</v>
      </c>
      <c r="B21" s="2">
        <v>178</v>
      </c>
      <c r="C21" s="13">
        <f t="shared" ref="C21:C31" si="2">B21/$B$67</f>
        <v>1.3858611024602927E-2</v>
      </c>
      <c r="D21" s="4">
        <f t="shared" ref="D21:D31" si="3">$D$5*C21</f>
        <v>11111.189616941761</v>
      </c>
    </row>
    <row r="22" spans="1:6" x14ac:dyDescent="0.3">
      <c r="A22" s="29" t="s">
        <v>42</v>
      </c>
      <c r="B22" s="2">
        <v>459</v>
      </c>
      <c r="C22" s="13">
        <f t="shared" si="2"/>
        <v>3.5736530675801931E-2</v>
      </c>
      <c r="D22" s="4">
        <f t="shared" si="3"/>
        <v>28651.88783245095</v>
      </c>
    </row>
    <row r="23" spans="1:6" x14ac:dyDescent="0.3">
      <c r="A23" s="29" t="s">
        <v>43</v>
      </c>
      <c r="B23" s="2">
        <v>239</v>
      </c>
      <c r="C23" s="13">
        <f t="shared" si="2"/>
        <v>1.8607910308315167E-2</v>
      </c>
      <c r="D23" s="4">
        <f t="shared" si="3"/>
        <v>14918.956845219558</v>
      </c>
    </row>
    <row r="24" spans="1:6" x14ac:dyDescent="0.3">
      <c r="A24" s="29" t="s">
        <v>45</v>
      </c>
      <c r="B24" s="2">
        <v>284</v>
      </c>
      <c r="C24" s="13">
        <f t="shared" si="2"/>
        <v>2.2111491747119277E-2</v>
      </c>
      <c r="D24" s="4">
        <f t="shared" si="3"/>
        <v>17727.965456244161</v>
      </c>
    </row>
    <row r="25" spans="1:6" x14ac:dyDescent="0.3">
      <c r="A25" s="29" t="s">
        <v>46</v>
      </c>
      <c r="B25" s="2">
        <v>437</v>
      </c>
      <c r="C25" s="13">
        <f t="shared" si="2"/>
        <v>3.4023668639053255E-2</v>
      </c>
      <c r="D25" s="4">
        <f t="shared" si="3"/>
        <v>27278.594733727808</v>
      </c>
      <c r="F25" s="26"/>
    </row>
    <row r="26" spans="1:6" x14ac:dyDescent="0.3">
      <c r="A26" s="29" t="s">
        <v>47</v>
      </c>
      <c r="B26" s="2">
        <v>381</v>
      </c>
      <c r="C26" s="13">
        <f t="shared" si="2"/>
        <v>2.9663656181874807E-2</v>
      </c>
      <c r="D26" s="4">
        <f t="shared" si="3"/>
        <v>23782.939573341639</v>
      </c>
    </row>
    <row r="27" spans="1:6" x14ac:dyDescent="0.3">
      <c r="A27" s="29" t="s">
        <v>48</v>
      </c>
      <c r="B27" s="2">
        <v>199</v>
      </c>
      <c r="C27" s="13">
        <f t="shared" si="2"/>
        <v>1.5493615696044846E-2</v>
      </c>
      <c r="D27" s="4">
        <f t="shared" si="3"/>
        <v>12422.060302086576</v>
      </c>
      <c r="F27" s="26"/>
    </row>
    <row r="28" spans="1:6" x14ac:dyDescent="0.3">
      <c r="A28" s="29" t="s">
        <v>49</v>
      </c>
      <c r="B28" s="2">
        <v>515</v>
      </c>
      <c r="C28" s="13">
        <f t="shared" si="2"/>
        <v>4.0096543132980382E-2</v>
      </c>
      <c r="D28" s="4">
        <f t="shared" si="3"/>
        <v>32147.542992837123</v>
      </c>
    </row>
    <row r="29" spans="1:6" x14ac:dyDescent="0.3">
      <c r="A29" s="29" t="s">
        <v>50</v>
      </c>
      <c r="B29" s="2">
        <v>744</v>
      </c>
      <c r="C29" s="13">
        <f t="shared" si="2"/>
        <v>5.7925879788227969E-2</v>
      </c>
      <c r="D29" s="4">
        <f t="shared" si="3"/>
        <v>46442.275702273437</v>
      </c>
    </row>
    <row r="30" spans="1:6" x14ac:dyDescent="0.3">
      <c r="A30" s="29" t="s">
        <v>52</v>
      </c>
      <c r="B30" s="2">
        <v>1000</v>
      </c>
      <c r="C30" s="13">
        <f t="shared" si="2"/>
        <v>7.785736530675802E-2</v>
      </c>
      <c r="D30" s="4">
        <f t="shared" si="3"/>
        <v>62422.413578324507</v>
      </c>
    </row>
    <row r="31" spans="1:6" x14ac:dyDescent="0.3">
      <c r="A31" s="29" t="s">
        <v>51</v>
      </c>
      <c r="B31" s="2">
        <v>707</v>
      </c>
      <c r="C31" s="13">
        <f t="shared" si="2"/>
        <v>5.504515727187792E-2</v>
      </c>
      <c r="D31" s="4">
        <f t="shared" si="3"/>
        <v>44132.646399875426</v>
      </c>
    </row>
    <row r="32" spans="1:6" s="6" customFormat="1" ht="15" x14ac:dyDescent="0.2">
      <c r="A32" s="6" t="s">
        <v>30</v>
      </c>
      <c r="B32" s="7">
        <f>SUM(B21:B31)</f>
        <v>5143</v>
      </c>
      <c r="C32" s="15">
        <f>SUM(C21:C31)</f>
        <v>0.40042042977265652</v>
      </c>
      <c r="D32" s="8">
        <f>SUM(D21:D31)</f>
        <v>321038.47303332289</v>
      </c>
    </row>
    <row r="33" spans="1:6" x14ac:dyDescent="0.3">
      <c r="B33" s="7"/>
      <c r="C33" s="15"/>
      <c r="D33" s="4"/>
    </row>
    <row r="34" spans="1:6" s="2" customFormat="1" ht="31.5" x14ac:dyDescent="0.3">
      <c r="A34" s="18" t="s">
        <v>56</v>
      </c>
      <c r="B34" s="1" t="s">
        <v>27</v>
      </c>
      <c r="C34" s="14"/>
      <c r="D34" s="1" t="s">
        <v>28</v>
      </c>
    </row>
    <row r="35" spans="1:6" x14ac:dyDescent="0.3">
      <c r="A35" s="29" t="s">
        <v>0</v>
      </c>
      <c r="B35" s="2">
        <v>158</v>
      </c>
      <c r="C35" s="13">
        <f t="shared" ref="C35:C47" si="4">B35/$B$67</f>
        <v>1.2301463718467767E-2</v>
      </c>
      <c r="D35" s="4">
        <f t="shared" ref="D35:D47" si="5">$D$5*C35</f>
        <v>9862.7413453752724</v>
      </c>
      <c r="F35" s="5"/>
    </row>
    <row r="36" spans="1:6" x14ac:dyDescent="0.3">
      <c r="A36" s="29" t="s">
        <v>1</v>
      </c>
      <c r="B36" s="31">
        <v>186</v>
      </c>
      <c r="C36" s="32">
        <f t="shared" si="4"/>
        <v>1.4481469947056992E-2</v>
      </c>
      <c r="D36" s="27">
        <f t="shared" si="5"/>
        <v>11610.568925568359</v>
      </c>
    </row>
    <row r="37" spans="1:6" x14ac:dyDescent="0.3">
      <c r="A37" s="29" t="s">
        <v>2</v>
      </c>
      <c r="B37" s="31">
        <v>268</v>
      </c>
      <c r="C37" s="32">
        <f t="shared" si="4"/>
        <v>2.086577390221115E-2</v>
      </c>
      <c r="D37" s="27">
        <f t="shared" si="5"/>
        <v>16729.206838990969</v>
      </c>
    </row>
    <row r="38" spans="1:6" x14ac:dyDescent="0.3">
      <c r="A38" s="29" t="s">
        <v>3</v>
      </c>
      <c r="B38" s="31">
        <v>80</v>
      </c>
      <c r="C38" s="32">
        <f t="shared" si="4"/>
        <v>6.2285892245406418E-3</v>
      </c>
      <c r="D38" s="27">
        <f t="shared" si="5"/>
        <v>4993.7930862659605</v>
      </c>
    </row>
    <row r="39" spans="1:6" x14ac:dyDescent="0.3">
      <c r="A39" s="29" t="s">
        <v>4</v>
      </c>
      <c r="B39" s="31">
        <v>8</v>
      </c>
      <c r="C39" s="32">
        <f t="shared" si="4"/>
        <v>6.228589224540642E-4</v>
      </c>
      <c r="D39" s="27">
        <f t="shared" si="5"/>
        <v>499.37930862659613</v>
      </c>
    </row>
    <row r="40" spans="1:6" x14ac:dyDescent="0.3">
      <c r="A40" s="29" t="s">
        <v>5</v>
      </c>
      <c r="B40" s="2">
        <v>81</v>
      </c>
      <c r="C40" s="13">
        <f t="shared" si="4"/>
        <v>6.3064465898473995E-3</v>
      </c>
      <c r="D40" s="4">
        <f t="shared" si="5"/>
        <v>5056.2154998442847</v>
      </c>
    </row>
    <row r="41" spans="1:6" x14ac:dyDescent="0.3">
      <c r="A41" s="29" t="s">
        <v>6</v>
      </c>
      <c r="B41" s="2">
        <v>94</v>
      </c>
      <c r="C41" s="13">
        <f t="shared" si="4"/>
        <v>7.3185923388352538E-3</v>
      </c>
      <c r="D41" s="4">
        <f t="shared" si="5"/>
        <v>5867.7068763625039</v>
      </c>
    </row>
    <row r="42" spans="1:6" x14ac:dyDescent="0.3">
      <c r="A42" s="29" t="s">
        <v>7</v>
      </c>
      <c r="B42" s="2">
        <v>22</v>
      </c>
      <c r="C42" s="13">
        <f t="shared" si="4"/>
        <v>1.7128620367486765E-3</v>
      </c>
      <c r="D42" s="4">
        <f t="shared" si="5"/>
        <v>1373.2930987231391</v>
      </c>
    </row>
    <row r="43" spans="1:6" x14ac:dyDescent="0.3">
      <c r="A43" s="29" t="s">
        <v>8</v>
      </c>
      <c r="B43" s="2">
        <v>45</v>
      </c>
      <c r="C43" s="13">
        <f t="shared" si="4"/>
        <v>3.5035814388041111E-3</v>
      </c>
      <c r="D43" s="4">
        <f t="shared" si="5"/>
        <v>2809.0086110246029</v>
      </c>
    </row>
    <row r="44" spans="1:6" x14ac:dyDescent="0.3">
      <c r="A44" s="29" t="s">
        <v>9</v>
      </c>
      <c r="B44" s="2">
        <v>91</v>
      </c>
      <c r="C44" s="13">
        <f t="shared" si="4"/>
        <v>7.0850202429149798E-3</v>
      </c>
      <c r="D44" s="4">
        <f t="shared" si="5"/>
        <v>5680.4396356275302</v>
      </c>
    </row>
    <row r="45" spans="1:6" x14ac:dyDescent="0.3">
      <c r="A45" s="29" t="s">
        <v>10</v>
      </c>
      <c r="B45" s="2">
        <v>51</v>
      </c>
      <c r="C45" s="13">
        <f t="shared" si="4"/>
        <v>3.9707256306446594E-3</v>
      </c>
      <c r="D45" s="4">
        <f t="shared" si="5"/>
        <v>3183.5430924945504</v>
      </c>
    </row>
    <row r="46" spans="1:6" x14ac:dyDescent="0.3">
      <c r="A46" s="29" t="s">
        <v>11</v>
      </c>
      <c r="B46" s="2">
        <v>16</v>
      </c>
      <c r="C46" s="13">
        <f t="shared" si="4"/>
        <v>1.2457178449081284E-3</v>
      </c>
      <c r="D46" s="4">
        <f t="shared" si="5"/>
        <v>998.75861725319226</v>
      </c>
    </row>
    <row r="47" spans="1:6" x14ac:dyDescent="0.3">
      <c r="A47" s="29" t="s">
        <v>12</v>
      </c>
      <c r="B47" s="2">
        <v>8</v>
      </c>
      <c r="C47" s="13">
        <f t="shared" si="4"/>
        <v>6.228589224540642E-4</v>
      </c>
      <c r="D47" s="4">
        <f t="shared" si="5"/>
        <v>499.37930862659613</v>
      </c>
    </row>
    <row r="48" spans="1:6" s="6" customFormat="1" ht="15" x14ac:dyDescent="0.2">
      <c r="A48" s="6" t="s">
        <v>29</v>
      </c>
      <c r="B48" s="12">
        <f>SUM(B34:B47)</f>
        <v>1108</v>
      </c>
      <c r="C48" s="15">
        <f>SUM(C34:C47)</f>
        <v>8.6265960759887877E-2</v>
      </c>
      <c r="D48" s="8">
        <f>SUM(D35:D47)</f>
        <v>69164.034244783557</v>
      </c>
    </row>
    <row r="50" spans="1:4" ht="31.5" x14ac:dyDescent="0.3">
      <c r="A50" s="9" t="s">
        <v>57</v>
      </c>
      <c r="B50" s="1" t="s">
        <v>27</v>
      </c>
      <c r="C50" s="14"/>
      <c r="D50" s="1" t="s">
        <v>28</v>
      </c>
    </row>
    <row r="51" spans="1:4" x14ac:dyDescent="0.3">
      <c r="A51" s="29" t="s">
        <v>13</v>
      </c>
      <c r="B51" s="2">
        <v>147</v>
      </c>
      <c r="C51" s="13">
        <f t="shared" ref="C51:C64" si="6">B51/$B$67</f>
        <v>1.1445032700093428E-2</v>
      </c>
      <c r="D51" s="4">
        <f t="shared" ref="D51:D64" si="7">$D$5*C51</f>
        <v>9176.0947960137019</v>
      </c>
    </row>
    <row r="52" spans="1:4" x14ac:dyDescent="0.3">
      <c r="A52" s="29" t="s">
        <v>14</v>
      </c>
      <c r="B52" s="2">
        <v>331</v>
      </c>
      <c r="C52" s="13">
        <f t="shared" si="6"/>
        <v>2.5770787916536905E-2</v>
      </c>
      <c r="D52" s="4">
        <f t="shared" si="7"/>
        <v>20661.818894425414</v>
      </c>
    </row>
    <row r="53" spans="1:4" x14ac:dyDescent="0.3">
      <c r="A53" s="29" t="s">
        <v>15</v>
      </c>
      <c r="B53" s="2">
        <v>28</v>
      </c>
      <c r="C53" s="13">
        <f t="shared" si="6"/>
        <v>2.1800062285892243E-3</v>
      </c>
      <c r="D53" s="4">
        <f t="shared" si="7"/>
        <v>1747.8275801930861</v>
      </c>
    </row>
    <row r="54" spans="1:4" x14ac:dyDescent="0.3">
      <c r="A54" s="29" t="s">
        <v>16</v>
      </c>
      <c r="B54" s="2">
        <v>30</v>
      </c>
      <c r="C54" s="13">
        <f t="shared" si="6"/>
        <v>2.3357209592027406E-3</v>
      </c>
      <c r="D54" s="4">
        <f t="shared" si="7"/>
        <v>1872.6724073497353</v>
      </c>
    </row>
    <row r="55" spans="1:4" x14ac:dyDescent="0.3">
      <c r="A55" s="29" t="s">
        <v>17</v>
      </c>
      <c r="B55" s="2">
        <v>224</v>
      </c>
      <c r="C55" s="13">
        <f t="shared" si="6"/>
        <v>1.7440049828713795E-2</v>
      </c>
      <c r="D55" s="4">
        <f t="shared" si="7"/>
        <v>13982.620641544689</v>
      </c>
    </row>
    <row r="56" spans="1:4" x14ac:dyDescent="0.3">
      <c r="A56" s="29" t="s">
        <v>18</v>
      </c>
      <c r="B56" s="2">
        <v>118</v>
      </c>
      <c r="C56" s="13">
        <f t="shared" si="6"/>
        <v>9.1871691061974469E-3</v>
      </c>
      <c r="D56" s="4">
        <f t="shared" si="7"/>
        <v>7365.8448022422926</v>
      </c>
    </row>
    <row r="57" spans="1:4" x14ac:dyDescent="0.3">
      <c r="A57" s="29" t="s">
        <v>19</v>
      </c>
      <c r="B57" s="2">
        <v>68</v>
      </c>
      <c r="C57" s="13">
        <f t="shared" si="6"/>
        <v>5.2943008408595452E-3</v>
      </c>
      <c r="D57" s="4">
        <f t="shared" si="7"/>
        <v>4244.7241233260665</v>
      </c>
    </row>
    <row r="58" spans="1:4" x14ac:dyDescent="0.3">
      <c r="A58" s="29" t="s">
        <v>20</v>
      </c>
      <c r="B58" s="2">
        <v>139</v>
      </c>
      <c r="C58" s="13">
        <f t="shared" si="6"/>
        <v>1.0822173777639365E-2</v>
      </c>
      <c r="D58" s="4">
        <f t="shared" si="7"/>
        <v>8676.7154873871077</v>
      </c>
    </row>
    <row r="59" spans="1:4" x14ac:dyDescent="0.3">
      <c r="A59" s="30" t="s">
        <v>21</v>
      </c>
      <c r="B59" s="23">
        <v>0</v>
      </c>
      <c r="C59" s="24">
        <f t="shared" si="6"/>
        <v>0</v>
      </c>
      <c r="D59" s="25">
        <f t="shared" si="7"/>
        <v>0</v>
      </c>
    </row>
    <row r="60" spans="1:4" x14ac:dyDescent="0.3">
      <c r="A60" s="30" t="s">
        <v>22</v>
      </c>
      <c r="B60" s="23">
        <v>0</v>
      </c>
      <c r="C60" s="24">
        <f t="shared" si="6"/>
        <v>0</v>
      </c>
      <c r="D60" s="25">
        <f t="shared" si="7"/>
        <v>0</v>
      </c>
    </row>
    <row r="61" spans="1:4" x14ac:dyDescent="0.3">
      <c r="A61" s="29" t="s">
        <v>23</v>
      </c>
      <c r="B61" s="2">
        <v>122</v>
      </c>
      <c r="C61" s="13">
        <f t="shared" si="6"/>
        <v>9.4985985674244777E-3</v>
      </c>
      <c r="D61" s="4">
        <f t="shared" si="7"/>
        <v>7615.5344565555897</v>
      </c>
    </row>
    <row r="62" spans="1:4" x14ac:dyDescent="0.3">
      <c r="A62" s="29" t="s">
        <v>24</v>
      </c>
      <c r="B62" s="2">
        <v>208</v>
      </c>
      <c r="C62" s="13">
        <f t="shared" si="6"/>
        <v>1.6194331983805668E-2</v>
      </c>
      <c r="D62" s="4">
        <f t="shared" si="7"/>
        <v>12983.862024291499</v>
      </c>
    </row>
    <row r="63" spans="1:4" x14ac:dyDescent="0.3">
      <c r="A63" s="29" t="s">
        <v>25</v>
      </c>
      <c r="B63" s="2">
        <v>87</v>
      </c>
      <c r="C63" s="13">
        <f t="shared" si="6"/>
        <v>6.7735907816879474E-3</v>
      </c>
      <c r="D63" s="4">
        <f t="shared" si="7"/>
        <v>5430.7499813142322</v>
      </c>
    </row>
    <row r="64" spans="1:4" x14ac:dyDescent="0.3">
      <c r="A64" s="30" t="s">
        <v>26</v>
      </c>
      <c r="B64" s="23">
        <v>0</v>
      </c>
      <c r="C64" s="24">
        <f t="shared" si="6"/>
        <v>0</v>
      </c>
      <c r="D64" s="25">
        <f t="shared" si="7"/>
        <v>0</v>
      </c>
    </row>
    <row r="65" spans="1:4" s="6" customFormat="1" ht="15" x14ac:dyDescent="0.2">
      <c r="A65" s="6" t="s">
        <v>30</v>
      </c>
      <c r="B65" s="12">
        <f>SUM(B51:B64)</f>
        <v>1502</v>
      </c>
      <c r="C65" s="15">
        <f>SUM(C51:C64)</f>
        <v>0.11694176269075054</v>
      </c>
      <c r="D65" s="8">
        <f>SUM(D51:D64)</f>
        <v>93758.465194643417</v>
      </c>
    </row>
    <row r="66" spans="1:4" x14ac:dyDescent="0.3">
      <c r="B66" s="7"/>
      <c r="C66" s="15"/>
      <c r="D66" s="4"/>
    </row>
    <row r="67" spans="1:4" s="10" customFormat="1" ht="15.75" x14ac:dyDescent="0.2">
      <c r="A67" s="10" t="s">
        <v>31</v>
      </c>
      <c r="B67" s="11">
        <f>SUM(B65,B48,B32,B18)</f>
        <v>12844</v>
      </c>
      <c r="C67" s="16">
        <f>SUM(C65,C48,C32,C18)</f>
        <v>1</v>
      </c>
      <c r="D67" s="17">
        <f>SUM(D65,D48,D32,D18)</f>
        <v>801753.48</v>
      </c>
    </row>
  </sheetData>
  <mergeCells count="2">
    <mergeCell ref="A1:D1"/>
    <mergeCell ref="B3:C3"/>
  </mergeCells>
  <printOptions horizontalCentered="1"/>
  <pageMargins left="0" right="0" top="0.75" bottom="0.75" header="0.3" footer="0.3"/>
  <pageSetup orientation="portrait" r:id="rId1"/>
  <rowBreaks count="1" manualBreakCount="1">
    <brk id="3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67"/>
  <sheetViews>
    <sheetView view="pageBreakPreview" zoomScaleNormal="100" zoomScaleSheetLayoutView="100" workbookViewId="0">
      <selection activeCell="F15" sqref="F15"/>
    </sheetView>
  </sheetViews>
  <sheetFormatPr defaultRowHeight="17.25" x14ac:dyDescent="0.3"/>
  <cols>
    <col min="1" max="1" width="51.42578125" style="3" bestFit="1" customWidth="1"/>
    <col min="2" max="2" width="13" style="2" customWidth="1"/>
    <col min="3" max="3" width="13" style="13" customWidth="1"/>
    <col min="4" max="4" width="21" style="3" customWidth="1"/>
    <col min="5" max="5" width="9.140625" style="3"/>
    <col min="6" max="6" width="74.42578125" style="3" bestFit="1" customWidth="1"/>
    <col min="7" max="16384" width="9.140625" style="3"/>
  </cols>
  <sheetData>
    <row r="1" spans="1:4" s="6" customFormat="1" ht="18.75" x14ac:dyDescent="0.25">
      <c r="A1" s="34" t="s">
        <v>60</v>
      </c>
      <c r="B1" s="34"/>
      <c r="C1" s="34"/>
      <c r="D1" s="34"/>
    </row>
    <row r="3" spans="1:4" x14ac:dyDescent="0.3">
      <c r="A3" s="19"/>
      <c r="B3" s="35" t="s">
        <v>59</v>
      </c>
      <c r="C3" s="35"/>
      <c r="D3" s="21">
        <v>809852</v>
      </c>
    </row>
    <row r="4" spans="1:4" x14ac:dyDescent="0.3">
      <c r="A4" s="19"/>
      <c r="B4" s="20"/>
      <c r="C4" s="20" t="s">
        <v>61</v>
      </c>
      <c r="D4" s="22">
        <f>D3*1%</f>
        <v>8098.52</v>
      </c>
    </row>
    <row r="5" spans="1:4" x14ac:dyDescent="0.3">
      <c r="A5" s="19"/>
      <c r="B5" s="20"/>
      <c r="C5" s="20" t="s">
        <v>58</v>
      </c>
      <c r="D5" s="21">
        <f>SUM(D3-D4)</f>
        <v>801753.48</v>
      </c>
    </row>
    <row r="7" spans="1:4" s="2" customFormat="1" ht="31.5" x14ac:dyDescent="0.3">
      <c r="A7" s="18" t="s">
        <v>54</v>
      </c>
      <c r="B7" s="1" t="s">
        <v>27</v>
      </c>
      <c r="C7" s="14" t="s">
        <v>53</v>
      </c>
      <c r="D7" s="1" t="s">
        <v>28</v>
      </c>
    </row>
    <row r="8" spans="1:4" x14ac:dyDescent="0.3">
      <c r="A8" s="3" t="s">
        <v>33</v>
      </c>
      <c r="B8" s="2">
        <v>439</v>
      </c>
      <c r="C8" s="13">
        <f>B8/$B$67</f>
        <v>3.3521686010995727E-2</v>
      </c>
      <c r="D8" s="4">
        <f>$D$5*C8</f>
        <v>26876.128414783143</v>
      </c>
    </row>
    <row r="9" spans="1:4" x14ac:dyDescent="0.3">
      <c r="A9" s="3" t="s">
        <v>34</v>
      </c>
      <c r="B9" s="2">
        <v>348</v>
      </c>
      <c r="C9" s="13">
        <f t="shared" ref="C9:C17" si="0">B9/$B$67</f>
        <v>2.657299938912645E-2</v>
      </c>
      <c r="D9" s="4">
        <f t="shared" ref="D9:D17" si="1">$D$5*C9</f>
        <v>21304.994734270003</v>
      </c>
    </row>
    <row r="10" spans="1:4" x14ac:dyDescent="0.3">
      <c r="A10" s="3" t="s">
        <v>35</v>
      </c>
      <c r="B10" s="2">
        <v>414</v>
      </c>
      <c r="C10" s="13">
        <f t="shared" si="0"/>
        <v>3.1612706169822848E-2</v>
      </c>
      <c r="D10" s="4">
        <f t="shared" si="1"/>
        <v>25345.597183872938</v>
      </c>
    </row>
    <row r="11" spans="1:4" x14ac:dyDescent="0.3">
      <c r="A11" s="3" t="s">
        <v>36</v>
      </c>
      <c r="B11" s="2">
        <v>587</v>
      </c>
      <c r="C11" s="13">
        <f t="shared" si="0"/>
        <v>4.4822846670739158E-2</v>
      </c>
      <c r="D11" s="4">
        <f t="shared" si="1"/>
        <v>35936.873301771535</v>
      </c>
    </row>
    <row r="12" spans="1:4" x14ac:dyDescent="0.3">
      <c r="A12" s="3" t="s">
        <v>37</v>
      </c>
      <c r="B12" s="2">
        <v>324</v>
      </c>
      <c r="C12" s="13">
        <f t="shared" si="0"/>
        <v>2.474037874160049E-2</v>
      </c>
      <c r="D12" s="4">
        <f t="shared" si="1"/>
        <v>19835.684752596211</v>
      </c>
    </row>
    <row r="13" spans="1:4" x14ac:dyDescent="0.3">
      <c r="A13" s="3" t="s">
        <v>38</v>
      </c>
      <c r="B13" s="2">
        <v>410</v>
      </c>
      <c r="C13" s="13">
        <f t="shared" si="0"/>
        <v>3.1307269395235184E-2</v>
      </c>
      <c r="D13" s="4">
        <f t="shared" si="1"/>
        <v>25100.712186927303</v>
      </c>
    </row>
    <row r="14" spans="1:4" x14ac:dyDescent="0.3">
      <c r="A14" s="3" t="s">
        <v>39</v>
      </c>
      <c r="B14" s="2">
        <v>380</v>
      </c>
      <c r="C14" s="13">
        <f t="shared" si="0"/>
        <v>2.9016493585827734E-2</v>
      </c>
      <c r="D14" s="4">
        <f t="shared" si="1"/>
        <v>23264.074709835066</v>
      </c>
    </row>
    <row r="15" spans="1:4" x14ac:dyDescent="0.3">
      <c r="A15" s="3" t="s">
        <v>40</v>
      </c>
      <c r="B15" s="2">
        <v>579</v>
      </c>
      <c r="C15" s="13">
        <f t="shared" si="0"/>
        <v>4.4211973121563837E-2</v>
      </c>
      <c r="D15" s="4">
        <f t="shared" si="1"/>
        <v>35447.103307880272</v>
      </c>
    </row>
    <row r="16" spans="1:4" x14ac:dyDescent="0.3">
      <c r="A16" s="3" t="s">
        <v>41</v>
      </c>
      <c r="B16" s="2">
        <v>764</v>
      </c>
      <c r="C16" s="13">
        <f t="shared" si="0"/>
        <v>5.8338423946243126E-2</v>
      </c>
      <c r="D16" s="4">
        <f t="shared" si="1"/>
        <v>46773.034416615759</v>
      </c>
    </row>
    <row r="17" spans="1:4" x14ac:dyDescent="0.3">
      <c r="A17" s="3" t="s">
        <v>32</v>
      </c>
      <c r="B17" s="2">
        <v>846</v>
      </c>
      <c r="C17" s="13">
        <f t="shared" si="0"/>
        <v>6.459987782529017E-2</v>
      </c>
      <c r="D17" s="4">
        <f t="shared" si="1"/>
        <v>51793.176854001227</v>
      </c>
    </row>
    <row r="18" spans="1:4" s="6" customFormat="1" ht="15" x14ac:dyDescent="0.2">
      <c r="A18" s="6" t="s">
        <v>29</v>
      </c>
      <c r="B18" s="7">
        <f>SUM(B7:B17)</f>
        <v>5091</v>
      </c>
      <c r="C18" s="15">
        <f>SUM(C8:C17)</f>
        <v>0.38874465485644472</v>
      </c>
      <c r="D18" s="8">
        <f>SUM(D8:D17)</f>
        <v>311677.37986255344</v>
      </c>
    </row>
    <row r="20" spans="1:4" ht="31.5" x14ac:dyDescent="0.3">
      <c r="A20" s="9" t="s">
        <v>55</v>
      </c>
      <c r="B20" s="1" t="s">
        <v>27</v>
      </c>
      <c r="C20" s="14" t="s">
        <v>53</v>
      </c>
      <c r="D20" s="1" t="s">
        <v>28</v>
      </c>
    </row>
    <row r="21" spans="1:4" x14ac:dyDescent="0.3">
      <c r="A21" s="3" t="s">
        <v>44</v>
      </c>
      <c r="B21" s="2">
        <v>178</v>
      </c>
      <c r="C21" s="13">
        <f t="shared" ref="C21:C31" si="2">B21/$B$67</f>
        <v>1.3591936469150885E-2</v>
      </c>
      <c r="D21" s="4">
        <f t="shared" ref="D21:D31" si="3">$D$5*C21</f>
        <v>10897.382364080635</v>
      </c>
    </row>
    <row r="22" spans="1:4" x14ac:dyDescent="0.3">
      <c r="A22" s="3" t="s">
        <v>42</v>
      </c>
      <c r="B22" s="2">
        <v>459</v>
      </c>
      <c r="C22" s="13">
        <f t="shared" si="2"/>
        <v>3.5048869883934027E-2</v>
      </c>
      <c r="D22" s="4">
        <f t="shared" si="3"/>
        <v>28100.5533995113</v>
      </c>
    </row>
    <row r="23" spans="1:4" x14ac:dyDescent="0.3">
      <c r="A23" s="3" t="s">
        <v>43</v>
      </c>
      <c r="B23" s="2">
        <v>239</v>
      </c>
      <c r="C23" s="13">
        <f t="shared" si="2"/>
        <v>1.8249847281612705E-2</v>
      </c>
      <c r="D23" s="4">
        <f t="shared" si="3"/>
        <v>14631.878567501526</v>
      </c>
    </row>
    <row r="24" spans="1:4" x14ac:dyDescent="0.3">
      <c r="A24" s="3" t="s">
        <v>45</v>
      </c>
      <c r="B24" s="2">
        <v>284</v>
      </c>
      <c r="C24" s="13">
        <f t="shared" si="2"/>
        <v>2.1686010995723884E-2</v>
      </c>
      <c r="D24" s="4">
        <f t="shared" si="3"/>
        <v>17386.83478313989</v>
      </c>
    </row>
    <row r="25" spans="1:4" x14ac:dyDescent="0.3">
      <c r="A25" s="3" t="s">
        <v>46</v>
      </c>
      <c r="B25" s="2">
        <v>437</v>
      </c>
      <c r="C25" s="13">
        <f t="shared" si="2"/>
        <v>3.3368967623701895E-2</v>
      </c>
      <c r="D25" s="4">
        <f t="shared" si="3"/>
        <v>26753.685916310325</v>
      </c>
    </row>
    <row r="26" spans="1:4" x14ac:dyDescent="0.3">
      <c r="A26" s="3" t="s">
        <v>47</v>
      </c>
      <c r="B26" s="2">
        <v>381</v>
      </c>
      <c r="C26" s="13">
        <f t="shared" si="2"/>
        <v>2.909285277947465E-2</v>
      </c>
      <c r="D26" s="4">
        <f t="shared" si="3"/>
        <v>23325.295959071474</v>
      </c>
    </row>
    <row r="27" spans="1:4" x14ac:dyDescent="0.3">
      <c r="A27" s="3" t="s">
        <v>48</v>
      </c>
      <c r="B27" s="2">
        <v>199</v>
      </c>
      <c r="C27" s="13">
        <f t="shared" si="2"/>
        <v>1.5195479535736103E-2</v>
      </c>
      <c r="D27" s="4">
        <f t="shared" si="3"/>
        <v>12183.028598045204</v>
      </c>
    </row>
    <row r="28" spans="1:4" x14ac:dyDescent="0.3">
      <c r="A28" s="3" t="s">
        <v>49</v>
      </c>
      <c r="B28" s="2">
        <v>515</v>
      </c>
      <c r="C28" s="13">
        <f t="shared" si="2"/>
        <v>3.9324984728161268E-2</v>
      </c>
      <c r="D28" s="4">
        <f t="shared" si="3"/>
        <v>31528.943356750151</v>
      </c>
    </row>
    <row r="29" spans="1:4" x14ac:dyDescent="0.3">
      <c r="A29" s="3" t="s">
        <v>50</v>
      </c>
      <c r="B29" s="2">
        <v>744</v>
      </c>
      <c r="C29" s="13">
        <f t="shared" si="2"/>
        <v>5.6811240073304826E-2</v>
      </c>
      <c r="D29" s="4">
        <f t="shared" si="3"/>
        <v>45548.609431887598</v>
      </c>
    </row>
    <row r="30" spans="1:4" x14ac:dyDescent="0.3">
      <c r="A30" s="3" t="s">
        <v>52</v>
      </c>
      <c r="B30" s="2">
        <v>1000</v>
      </c>
      <c r="C30" s="13">
        <f t="shared" si="2"/>
        <v>7.6359193646915083E-2</v>
      </c>
      <c r="D30" s="4">
        <f t="shared" si="3"/>
        <v>61221.249236408061</v>
      </c>
    </row>
    <row r="31" spans="1:4" x14ac:dyDescent="0.3">
      <c r="A31" s="3" t="s">
        <v>51</v>
      </c>
      <c r="B31" s="2">
        <v>707</v>
      </c>
      <c r="C31" s="13">
        <f t="shared" si="2"/>
        <v>5.3985949908368969E-2</v>
      </c>
      <c r="D31" s="4">
        <f t="shared" si="3"/>
        <v>43283.4232101405</v>
      </c>
    </row>
    <row r="32" spans="1:4" s="6" customFormat="1" ht="15" x14ac:dyDescent="0.2">
      <c r="A32" s="6" t="s">
        <v>30</v>
      </c>
      <c r="B32" s="7">
        <f>SUM(B21:B31)</f>
        <v>5143</v>
      </c>
      <c r="C32" s="15">
        <f>SUM(C21:C31)</f>
        <v>0.39271533292608429</v>
      </c>
      <c r="D32" s="8">
        <f>SUM(D21:D31)</f>
        <v>314860.88482284668</v>
      </c>
    </row>
    <row r="33" spans="1:6" x14ac:dyDescent="0.3">
      <c r="B33" s="7"/>
      <c r="C33" s="15"/>
      <c r="D33" s="4"/>
    </row>
    <row r="34" spans="1:6" s="2" customFormat="1" ht="31.5" x14ac:dyDescent="0.3">
      <c r="A34" s="18" t="s">
        <v>56</v>
      </c>
      <c r="B34" s="1" t="s">
        <v>27</v>
      </c>
      <c r="C34" s="14"/>
      <c r="D34" s="1" t="s">
        <v>28</v>
      </c>
    </row>
    <row r="35" spans="1:6" x14ac:dyDescent="0.3">
      <c r="A35" s="3" t="s">
        <v>0</v>
      </c>
      <c r="B35" s="2">
        <v>158</v>
      </c>
      <c r="C35" s="13">
        <f t="shared" ref="C35:C47" si="4">B35/$B$67</f>
        <v>1.2064752596212584E-2</v>
      </c>
      <c r="D35" s="4">
        <f t="shared" ref="D35:D47" si="5">$D$5*C35</f>
        <v>9672.9573793524742</v>
      </c>
      <c r="F35" s="5"/>
    </row>
    <row r="36" spans="1:6" x14ac:dyDescent="0.3">
      <c r="A36" s="3" t="s">
        <v>1</v>
      </c>
      <c r="B36" s="2">
        <v>186</v>
      </c>
      <c r="C36" s="13">
        <f t="shared" si="4"/>
        <v>1.4202810018326207E-2</v>
      </c>
      <c r="D36" s="4">
        <f t="shared" si="5"/>
        <v>11387.1523579719</v>
      </c>
    </row>
    <row r="37" spans="1:6" x14ac:dyDescent="0.3">
      <c r="A37" s="3" t="s">
        <v>2</v>
      </c>
      <c r="B37" s="2">
        <v>268</v>
      </c>
      <c r="C37" s="13">
        <f t="shared" si="4"/>
        <v>2.0464263897373245E-2</v>
      </c>
      <c r="D37" s="4">
        <f t="shared" si="5"/>
        <v>16407.29479535736</v>
      </c>
    </row>
    <row r="38" spans="1:6" x14ac:dyDescent="0.3">
      <c r="A38" s="3" t="s">
        <v>3</v>
      </c>
      <c r="B38" s="2">
        <v>80</v>
      </c>
      <c r="C38" s="13">
        <f t="shared" si="4"/>
        <v>6.1087354917532073E-3</v>
      </c>
      <c r="D38" s="4">
        <f t="shared" si="5"/>
        <v>4897.6999389126449</v>
      </c>
    </row>
    <row r="39" spans="1:6" x14ac:dyDescent="0.3">
      <c r="A39" s="3" t="s">
        <v>4</v>
      </c>
      <c r="B39" s="2">
        <v>8</v>
      </c>
      <c r="C39" s="13">
        <f t="shared" si="4"/>
        <v>6.1087354917532073E-4</v>
      </c>
      <c r="D39" s="4">
        <f t="shared" si="5"/>
        <v>489.76999389126451</v>
      </c>
    </row>
    <row r="40" spans="1:6" x14ac:dyDescent="0.3">
      <c r="A40" s="3" t="s">
        <v>5</v>
      </c>
      <c r="B40" s="2">
        <v>81</v>
      </c>
      <c r="C40" s="13">
        <f t="shared" si="4"/>
        <v>6.1850946854001224E-3</v>
      </c>
      <c r="D40" s="4">
        <f t="shared" si="5"/>
        <v>4958.9211881490528</v>
      </c>
    </row>
    <row r="41" spans="1:6" x14ac:dyDescent="0.3">
      <c r="A41" s="3" t="s">
        <v>6</v>
      </c>
      <c r="B41" s="2">
        <v>94</v>
      </c>
      <c r="C41" s="13">
        <f t="shared" si="4"/>
        <v>7.1777642028100185E-3</v>
      </c>
      <c r="D41" s="4">
        <f t="shared" si="5"/>
        <v>5754.7974282223577</v>
      </c>
    </row>
    <row r="42" spans="1:6" x14ac:dyDescent="0.3">
      <c r="A42" s="3" t="s">
        <v>7</v>
      </c>
      <c r="B42" s="2">
        <v>22</v>
      </c>
      <c r="C42" s="13">
        <f t="shared" si="4"/>
        <v>1.6799022602321319E-3</v>
      </c>
      <c r="D42" s="4">
        <f t="shared" si="5"/>
        <v>1346.8674832009774</v>
      </c>
    </row>
    <row r="43" spans="1:6" x14ac:dyDescent="0.3">
      <c r="A43" s="3" t="s">
        <v>8</v>
      </c>
      <c r="B43" s="2">
        <v>45</v>
      </c>
      <c r="C43" s="13">
        <f t="shared" si="4"/>
        <v>3.4361637141111789E-3</v>
      </c>
      <c r="D43" s="4">
        <f t="shared" si="5"/>
        <v>2754.9562156383627</v>
      </c>
    </row>
    <row r="44" spans="1:6" x14ac:dyDescent="0.3">
      <c r="A44" s="3" t="s">
        <v>9</v>
      </c>
      <c r="B44" s="2">
        <v>91</v>
      </c>
      <c r="C44" s="13">
        <f t="shared" si="4"/>
        <v>6.948686621869273E-3</v>
      </c>
      <c r="D44" s="4">
        <f t="shared" si="5"/>
        <v>5571.1336805131332</v>
      </c>
    </row>
    <row r="45" spans="1:6" x14ac:dyDescent="0.3">
      <c r="A45" s="3" t="s">
        <v>10</v>
      </c>
      <c r="B45" s="2">
        <v>51</v>
      </c>
      <c r="C45" s="13">
        <f t="shared" si="4"/>
        <v>3.8943188759926694E-3</v>
      </c>
      <c r="D45" s="4">
        <f t="shared" si="5"/>
        <v>3122.2837110568112</v>
      </c>
    </row>
    <row r="46" spans="1:6" x14ac:dyDescent="0.3">
      <c r="A46" s="3" t="s">
        <v>11</v>
      </c>
      <c r="B46" s="2">
        <v>16</v>
      </c>
      <c r="C46" s="13">
        <f t="shared" si="4"/>
        <v>1.2217470983506415E-3</v>
      </c>
      <c r="D46" s="4">
        <f t="shared" si="5"/>
        <v>979.53998778252901</v>
      </c>
    </row>
    <row r="47" spans="1:6" x14ac:dyDescent="0.3">
      <c r="A47" s="3" t="s">
        <v>12</v>
      </c>
      <c r="B47" s="2">
        <v>8</v>
      </c>
      <c r="C47" s="13">
        <f t="shared" si="4"/>
        <v>6.1087354917532073E-4</v>
      </c>
      <c r="D47" s="4">
        <f t="shared" si="5"/>
        <v>489.76999389126451</v>
      </c>
    </row>
    <row r="48" spans="1:6" s="6" customFormat="1" ht="15" x14ac:dyDescent="0.2">
      <c r="A48" s="6" t="s">
        <v>29</v>
      </c>
      <c r="B48" s="12">
        <f>SUM(B34:B47)</f>
        <v>1108</v>
      </c>
      <c r="C48" s="15">
        <f>SUM(C34:C47)</f>
        <v>8.4605986560781915E-2</v>
      </c>
      <c r="D48" s="8">
        <f>SUM(D35:D47)</f>
        <v>67833.144153940142</v>
      </c>
    </row>
    <row r="50" spans="1:4" ht="31.5" x14ac:dyDescent="0.3">
      <c r="A50" s="9" t="s">
        <v>57</v>
      </c>
      <c r="B50" s="1" t="s">
        <v>27</v>
      </c>
      <c r="C50" s="14"/>
      <c r="D50" s="1" t="s">
        <v>28</v>
      </c>
    </row>
    <row r="51" spans="1:4" x14ac:dyDescent="0.3">
      <c r="A51" s="3" t="s">
        <v>13</v>
      </c>
      <c r="B51" s="2">
        <v>147</v>
      </c>
      <c r="C51" s="13">
        <f t="shared" ref="C51:C64" si="6">B51/$B$67</f>
        <v>1.1224801466096519E-2</v>
      </c>
      <c r="D51" s="4">
        <f t="shared" ref="D51:D64" si="7">$D$5*C51</f>
        <v>8999.523637751985</v>
      </c>
    </row>
    <row r="52" spans="1:4" x14ac:dyDescent="0.3">
      <c r="A52" s="3" t="s">
        <v>14</v>
      </c>
      <c r="B52" s="2">
        <v>331</v>
      </c>
      <c r="C52" s="13">
        <f t="shared" si="6"/>
        <v>2.5274893097128895E-2</v>
      </c>
      <c r="D52" s="4">
        <f t="shared" si="7"/>
        <v>20264.233497251069</v>
      </c>
    </row>
    <row r="53" spans="1:4" x14ac:dyDescent="0.3">
      <c r="A53" s="3" t="s">
        <v>15</v>
      </c>
      <c r="B53" s="2">
        <v>28</v>
      </c>
      <c r="C53" s="13">
        <f t="shared" si="6"/>
        <v>2.1380574221136223E-3</v>
      </c>
      <c r="D53" s="4">
        <f t="shared" si="7"/>
        <v>1714.1949786194257</v>
      </c>
    </row>
    <row r="54" spans="1:4" x14ac:dyDescent="0.3">
      <c r="A54" s="3" t="s">
        <v>16</v>
      </c>
      <c r="B54" s="2">
        <v>30</v>
      </c>
      <c r="C54" s="13">
        <f t="shared" si="6"/>
        <v>2.2907758094074526E-3</v>
      </c>
      <c r="D54" s="4">
        <f t="shared" si="7"/>
        <v>1836.6374770922419</v>
      </c>
    </row>
    <row r="55" spans="1:4" x14ac:dyDescent="0.3">
      <c r="A55" s="3" t="s">
        <v>17</v>
      </c>
      <c r="B55" s="2">
        <v>224</v>
      </c>
      <c r="C55" s="13">
        <f t="shared" si="6"/>
        <v>1.7104459376908979E-2</v>
      </c>
      <c r="D55" s="4">
        <f t="shared" si="7"/>
        <v>13713.559828955405</v>
      </c>
    </row>
    <row r="56" spans="1:4" x14ac:dyDescent="0.3">
      <c r="A56" s="3" t="s">
        <v>18</v>
      </c>
      <c r="B56" s="2">
        <v>118</v>
      </c>
      <c r="C56" s="13">
        <f t="shared" si="6"/>
        <v>9.0103848503359802E-3</v>
      </c>
      <c r="D56" s="4">
        <f t="shared" si="7"/>
        <v>7224.1074098961508</v>
      </c>
    </row>
    <row r="57" spans="1:4" x14ac:dyDescent="0.3">
      <c r="A57" s="3" t="s">
        <v>19</v>
      </c>
      <c r="B57" s="2">
        <v>68</v>
      </c>
      <c r="C57" s="13">
        <f t="shared" si="6"/>
        <v>5.1924251679902264E-3</v>
      </c>
      <c r="D57" s="4">
        <f t="shared" si="7"/>
        <v>4163.0449480757488</v>
      </c>
    </row>
    <row r="58" spans="1:4" x14ac:dyDescent="0.3">
      <c r="A58" s="3" t="s">
        <v>20</v>
      </c>
      <c r="B58" s="2">
        <v>139</v>
      </c>
      <c r="C58" s="13">
        <f t="shared" si="6"/>
        <v>1.0613927916921197E-2</v>
      </c>
      <c r="D58" s="4">
        <f t="shared" si="7"/>
        <v>8509.7536438607203</v>
      </c>
    </row>
    <row r="59" spans="1:4" x14ac:dyDescent="0.3">
      <c r="A59" s="3" t="s">
        <v>21</v>
      </c>
      <c r="B59" s="2">
        <v>44</v>
      </c>
      <c r="C59" s="13">
        <f t="shared" si="6"/>
        <v>3.3598045204642638E-3</v>
      </c>
      <c r="D59" s="4">
        <f t="shared" si="7"/>
        <v>2693.7349664019548</v>
      </c>
    </row>
    <row r="60" spans="1:4" x14ac:dyDescent="0.3">
      <c r="A60" s="3" t="s">
        <v>22</v>
      </c>
      <c r="B60" s="2">
        <v>131</v>
      </c>
      <c r="C60" s="13">
        <f t="shared" si="6"/>
        <v>1.0003054367745876E-2</v>
      </c>
      <c r="D60" s="4">
        <f t="shared" si="7"/>
        <v>8019.9836499694557</v>
      </c>
    </row>
    <row r="61" spans="1:4" x14ac:dyDescent="0.3">
      <c r="A61" s="3" t="s">
        <v>23</v>
      </c>
      <c r="B61" s="2">
        <v>122</v>
      </c>
      <c r="C61" s="13">
        <f t="shared" si="6"/>
        <v>9.3158216249236408E-3</v>
      </c>
      <c r="D61" s="4">
        <f t="shared" si="7"/>
        <v>7468.9924068417831</v>
      </c>
    </row>
    <row r="62" spans="1:4" x14ac:dyDescent="0.3">
      <c r="A62" s="3" t="s">
        <v>24</v>
      </c>
      <c r="B62" s="2">
        <v>208</v>
      </c>
      <c r="C62" s="13">
        <f t="shared" si="6"/>
        <v>1.588271227855834E-2</v>
      </c>
      <c r="D62" s="4">
        <f t="shared" si="7"/>
        <v>12734.019841172878</v>
      </c>
    </row>
    <row r="63" spans="1:4" x14ac:dyDescent="0.3">
      <c r="A63" s="3" t="s">
        <v>25</v>
      </c>
      <c r="B63" s="2">
        <v>87</v>
      </c>
      <c r="C63" s="13">
        <f t="shared" si="6"/>
        <v>6.6432498472816124E-3</v>
      </c>
      <c r="D63" s="4">
        <f t="shared" si="7"/>
        <v>5326.2486835675008</v>
      </c>
    </row>
    <row r="64" spans="1:4" x14ac:dyDescent="0.3">
      <c r="A64" s="3" t="s">
        <v>26</v>
      </c>
      <c r="B64" s="2">
        <v>77</v>
      </c>
      <c r="C64" s="13">
        <f t="shared" si="6"/>
        <v>5.8796579108124618E-3</v>
      </c>
      <c r="D64" s="4">
        <f t="shared" si="7"/>
        <v>4714.0361912034205</v>
      </c>
    </row>
    <row r="65" spans="1:4" s="6" customFormat="1" ht="15" x14ac:dyDescent="0.2">
      <c r="A65" s="6" t="s">
        <v>30</v>
      </c>
      <c r="B65" s="12">
        <f>SUM(B51:B64)</f>
        <v>1754</v>
      </c>
      <c r="C65" s="15">
        <f>SUM(C51:C64)</f>
        <v>0.13393402565668905</v>
      </c>
      <c r="D65" s="8">
        <f>SUM(D51:D64)</f>
        <v>107382.07116065975</v>
      </c>
    </row>
    <row r="66" spans="1:4" x14ac:dyDescent="0.3">
      <c r="B66" s="7"/>
      <c r="C66" s="15"/>
      <c r="D66" s="4"/>
    </row>
    <row r="67" spans="1:4" s="10" customFormat="1" ht="15.75" x14ac:dyDescent="0.2">
      <c r="A67" s="10" t="s">
        <v>31</v>
      </c>
      <c r="B67" s="11">
        <f>SUM(B65,B48,B32,B18)</f>
        <v>13096</v>
      </c>
      <c r="C67" s="16">
        <f>SUM(C65,C48,C32,C18)</f>
        <v>1</v>
      </c>
      <c r="D67" s="17">
        <f>SUM(D65,D48,D32,D18)</f>
        <v>801753.48</v>
      </c>
    </row>
  </sheetData>
  <mergeCells count="2">
    <mergeCell ref="A1:D1"/>
    <mergeCell ref="B3:C3"/>
  </mergeCells>
  <printOptions horizontalCentered="1"/>
  <pageMargins left="0" right="0" top="0.75" bottom="0.75" header="0.3" footer="0.3"/>
  <pageSetup orientation="portrait" r:id="rId1"/>
  <rowBreaks count="1" manualBreakCount="1">
    <brk id="32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ormVersion xmlns="a5f60834-afc6-492d-aa89-b8d5fdaf91cd" xsi:nil="true"/>
    <FormLocale xmlns="a5f60834-afc6-492d-aa89-b8d5fdaf91cd" xsi:nil="true"/>
    <CustomContentTypeId xmlns="a5f60834-afc6-492d-aa89-b8d5fdaf91cd" xsi:nil="true"/>
    <FormDescription xmlns="a5f60834-afc6-492d-aa89-b8d5fdaf91cd" xsi:nil="true"/>
    <FormName xmlns="a5f60834-afc6-492d-aa89-b8d5fdaf91cd" xsi:nil="true"/>
    <FormId xmlns="a5f60834-afc6-492d-aa89-b8d5fdaf91cd" xsi:nil="true"/>
    <FormCategory xmlns="a5f60834-afc6-492d-aa89-b8d5fdaf91cd" xsi:nil="true"/>
    <ShowInCatalog xmlns="a5f60834-afc6-492d-aa89-b8d5fdaf91cd">false</ShowInCatalog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InfoPath Form Template" ma:contentTypeID="0x010100F8EF98760CBA4A94994F13BA881038FA0046A9326CAD8F5F4792647CD23A9AD810" ma:contentTypeVersion="0" ma:contentTypeDescription="A Microsoft InfoPath Form Template." ma:contentTypeScope="" ma:versionID="05bba1404021df14e6fe7484a141d7b4">
  <xsd:schema xmlns:xsd="http://www.w3.org/2001/XMLSchema" xmlns:xs="http://www.w3.org/2001/XMLSchema" xmlns:p="http://schemas.microsoft.com/office/2006/metadata/properties" xmlns:ns2="a5f60834-afc6-492d-aa89-b8d5fdaf91cd" targetNamespace="http://schemas.microsoft.com/office/2006/metadata/properties" ma:root="true" ma:fieldsID="d75eb16b958776d335286691fe5b63b5" ns2:_="">
    <xsd:import namespace="a5f60834-afc6-492d-aa89-b8d5fdaf91cd"/>
    <xsd:element name="properties">
      <xsd:complexType>
        <xsd:sequence>
          <xsd:element name="documentManagement">
            <xsd:complexType>
              <xsd:all>
                <xsd:element ref="ns2:FormName" minOccurs="0"/>
                <xsd:element ref="ns2:FormCategory" minOccurs="0"/>
                <xsd:element ref="ns2:FormVersion" minOccurs="0"/>
                <xsd:element ref="ns2:FormId" minOccurs="0"/>
                <xsd:element ref="ns2:FormLocale" minOccurs="0"/>
                <xsd:element ref="ns2:FormDescription" minOccurs="0"/>
                <xsd:element ref="ns2:CustomContentTypeId" minOccurs="0"/>
                <xsd:element ref="ns2:ShowInCatalog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f60834-afc6-492d-aa89-b8d5fdaf91cd" elementFormDefault="qualified">
    <xsd:import namespace="http://schemas.microsoft.com/office/2006/documentManagement/types"/>
    <xsd:import namespace="http://schemas.microsoft.com/office/infopath/2007/PartnerControls"/>
    <xsd:element name="FormName" ma:index="8" nillable="true" ma:displayName="Form Name" ma:internalName="FormName">
      <xsd:simpleType>
        <xsd:restriction base="dms:Text"/>
      </xsd:simpleType>
    </xsd:element>
    <xsd:element name="FormCategory" ma:index="9" nillable="true" ma:displayName="Form Category" ma:internalName="FormCategory">
      <xsd:simpleType>
        <xsd:restriction base="dms:Text"/>
      </xsd:simpleType>
    </xsd:element>
    <xsd:element name="FormVersion" ma:index="10" nillable="true" ma:displayName="Form Version" ma:internalName="FormVersion">
      <xsd:simpleType>
        <xsd:restriction base="dms:Text"/>
      </xsd:simpleType>
    </xsd:element>
    <xsd:element name="FormId" ma:index="11" nillable="true" ma:displayName="Form ID" ma:internalName="FormId">
      <xsd:simpleType>
        <xsd:restriction base="dms:Text"/>
      </xsd:simpleType>
    </xsd:element>
    <xsd:element name="FormLocale" ma:index="12" nillable="true" ma:displayName="Form Locale" ma:internalName="FormLocale">
      <xsd:simpleType>
        <xsd:restriction base="dms:Text"/>
      </xsd:simpleType>
    </xsd:element>
    <xsd:element name="FormDescription" ma:index="13" nillable="true" ma:displayName="Form Description" ma:internalName="FormDescription">
      <xsd:simpleType>
        <xsd:restriction base="dms:Text"/>
      </xsd:simpleType>
    </xsd:element>
    <xsd:element name="CustomContentTypeId" ma:index="14" nillable="true" ma:displayName="Content Type ID" ma:hidden="true" ma:internalName="CustomContentTypeId">
      <xsd:simpleType>
        <xsd:restriction base="dms:Text"/>
      </xsd:simpleType>
    </xsd:element>
    <xsd:element name="ShowInCatalog" ma:index="15" nillable="true" ma:displayName="Show in Catalog" ma:default="TRUE" ma:internalName="ShowInCatalog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1740607-9596-4FDE-8279-7B8287870466}">
  <ds:schemaRefs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www.w3.org/XML/1998/namespace"/>
    <ds:schemaRef ds:uri="http://schemas.openxmlformats.org/package/2006/metadata/core-properties"/>
    <ds:schemaRef ds:uri="a5f60834-afc6-492d-aa89-b8d5fdaf91cd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4FA31E1-3528-4155-AA72-4C494D84EB9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1DA9F92-1946-4435-8FF0-005EC2C8EE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5f60834-afc6-492d-aa89-b8d5fdaf91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Allocations (Revised 01.27.23)</vt:lpstr>
      <vt:lpstr>Allocations (Original)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Sana Joseph Smith</dc:creator>
  <cp:lastModifiedBy>Melendez-Tirado, Ed.D, Maria</cp:lastModifiedBy>
  <cp:lastPrinted>2023-01-29T01:02:03Z</cp:lastPrinted>
  <dcterms:created xsi:type="dcterms:W3CDTF">2022-10-12T13:50:00Z</dcterms:created>
  <dcterms:modified xsi:type="dcterms:W3CDTF">2025-03-03T18:15:14Z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0x010100F8EF98760CBA4A94994F13BA881038FA0046A9326CAD8F5F4792647CD23A9AD810</vt:lpwstr>
  </property>
</Properties>
</file>