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ldcreekfoods.sharepoint.com/sites/CommoditySales/Shared Documents/25-26 School Year/25-26 Pricing/Texas/"/>
    </mc:Choice>
  </mc:AlternateContent>
  <xr:revisionPtr revIDLastSave="1" documentId="8_{22967299-C63B-4EB6-A65C-F0A77230464D}" xr6:coauthVersionLast="47" xr6:coauthVersionMax="47" xr10:uidLastSave="{0D73C6B7-6E67-473C-B886-C225A94E15F1}"/>
  <bookViews>
    <workbookView xWindow="-120" yWindow="-120" windowWidth="20730" windowHeight="11160" xr2:uid="{00000000-000D-0000-FFFF-FFFF00000000}"/>
  </bookViews>
  <sheets>
    <sheet name="Gold Creek" sheetId="1" r:id="rId1"/>
  </sheets>
  <definedNames>
    <definedName name="_xlnm.Print_Area" localSheetId="0">'Gold Creek'!$A$1:$R$48</definedName>
    <definedName name="_xlnm.Print_Titles" localSheetId="0">'Gold Creek'!$1:$2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3" i="1" l="1"/>
  <c r="K34" i="1"/>
  <c r="K35" i="1"/>
  <c r="K27" i="1"/>
  <c r="K28" i="1"/>
  <c r="K29" i="1"/>
  <c r="K30" i="1"/>
  <c r="K31" i="1"/>
  <c r="K32" i="1"/>
  <c r="N38" i="1" l="1"/>
  <c r="M38" i="1"/>
  <c r="K38" i="1"/>
  <c r="P38" i="1" s="1"/>
  <c r="P30" i="1"/>
  <c r="P31" i="1"/>
  <c r="P32" i="1"/>
  <c r="P33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P6" i="1"/>
  <c r="P7" i="1"/>
  <c r="P8" i="1"/>
  <c r="M6" i="1"/>
  <c r="N6" i="1"/>
  <c r="M7" i="1"/>
  <c r="Q7" i="1" s="1"/>
  <c r="R7" i="1" s="1"/>
  <c r="N7" i="1"/>
  <c r="M8" i="1"/>
  <c r="N8" i="1"/>
  <c r="P19" i="1"/>
  <c r="M19" i="1"/>
  <c r="N19" i="1"/>
  <c r="M21" i="1"/>
  <c r="N21" i="1"/>
  <c r="P21" i="1"/>
  <c r="P12" i="1"/>
  <c r="N12" i="1"/>
  <c r="M12" i="1"/>
  <c r="P5" i="1"/>
  <c r="P9" i="1"/>
  <c r="P10" i="1"/>
  <c r="P11" i="1"/>
  <c r="P13" i="1"/>
  <c r="P14" i="1"/>
  <c r="P15" i="1"/>
  <c r="P16" i="1"/>
  <c r="P17" i="1"/>
  <c r="P18" i="1"/>
  <c r="P46" i="1"/>
  <c r="N46" i="1"/>
  <c r="M46" i="1"/>
  <c r="Q32" i="1" l="1"/>
  <c r="R32" i="1" s="1"/>
  <c r="Q31" i="1"/>
  <c r="R31" i="1" s="1"/>
  <c r="Q19" i="1"/>
  <c r="R19" i="1" s="1"/>
  <c r="Q8" i="1"/>
  <c r="R8" i="1" s="1"/>
  <c r="Q6" i="1"/>
  <c r="R6" i="1" s="1"/>
  <c r="Q38" i="1"/>
  <c r="R38" i="1" s="1"/>
  <c r="Q30" i="1"/>
  <c r="R30" i="1" s="1"/>
  <c r="Q33" i="1"/>
  <c r="R33" i="1" s="1"/>
  <c r="Q21" i="1"/>
  <c r="R21" i="1" s="1"/>
  <c r="Q12" i="1"/>
  <c r="R12" i="1" s="1"/>
  <c r="Q46" i="1"/>
  <c r="R46" i="1" s="1"/>
  <c r="N18" i="1"/>
  <c r="M18" i="1"/>
  <c r="N17" i="1"/>
  <c r="M17" i="1"/>
  <c r="Q17" i="1" l="1"/>
  <c r="R17" i="1" s="1"/>
  <c r="Q18" i="1"/>
  <c r="R18" i="1" s="1"/>
  <c r="N16" i="1"/>
  <c r="M16" i="1"/>
  <c r="N14" i="1"/>
  <c r="M14" i="1"/>
  <c r="Q16" i="1" l="1"/>
  <c r="R16" i="1" s="1"/>
  <c r="Q14" i="1"/>
  <c r="R14" i="1" s="1"/>
  <c r="K22" i="1"/>
  <c r="P22" i="1" s="1"/>
  <c r="K23" i="1"/>
  <c r="P23" i="1" s="1"/>
  <c r="K24" i="1"/>
  <c r="P24" i="1" s="1"/>
  <c r="K25" i="1"/>
  <c r="P25" i="1" s="1"/>
  <c r="K26" i="1"/>
  <c r="P26" i="1" s="1"/>
  <c r="Q26" i="1" s="1"/>
  <c r="R26" i="1" s="1"/>
  <c r="P27" i="1"/>
  <c r="Q27" i="1" s="1"/>
  <c r="R27" i="1" s="1"/>
  <c r="P28" i="1"/>
  <c r="Q28" i="1" s="1"/>
  <c r="R28" i="1" s="1"/>
  <c r="P29" i="1"/>
  <c r="Q29" i="1" s="1"/>
  <c r="R29" i="1" s="1"/>
  <c r="P34" i="1"/>
  <c r="P35" i="1"/>
  <c r="M22" i="1" l="1"/>
  <c r="N22" i="1"/>
  <c r="M23" i="1"/>
  <c r="N23" i="1"/>
  <c r="M24" i="1"/>
  <c r="N24" i="1"/>
  <c r="M25" i="1"/>
  <c r="N25" i="1"/>
  <c r="Q24" i="1" l="1"/>
  <c r="R24" i="1" s="1"/>
  <c r="Q25" i="1"/>
  <c r="R25" i="1" s="1"/>
  <c r="Q23" i="1"/>
  <c r="R23" i="1" s="1"/>
  <c r="Q22" i="1"/>
  <c r="R22" i="1" s="1"/>
  <c r="K40" i="1"/>
  <c r="K42" i="1"/>
  <c r="K43" i="1"/>
  <c r="K44" i="1"/>
  <c r="K39" i="1"/>
  <c r="N34" i="1" l="1"/>
  <c r="M34" i="1"/>
  <c r="Q34" i="1" l="1"/>
  <c r="R34" i="1" s="1"/>
  <c r="M10" i="1" l="1"/>
  <c r="N10" i="1"/>
  <c r="Q10" i="1" l="1"/>
  <c r="R10" i="1" s="1"/>
  <c r="P45" i="1"/>
  <c r="N45" i="1"/>
  <c r="M45" i="1"/>
  <c r="P44" i="1"/>
  <c r="N44" i="1"/>
  <c r="M44" i="1"/>
  <c r="P42" i="1"/>
  <c r="N42" i="1"/>
  <c r="M42" i="1"/>
  <c r="P40" i="1"/>
  <c r="N40" i="1"/>
  <c r="M40" i="1"/>
  <c r="P41" i="1"/>
  <c r="N41" i="1"/>
  <c r="M41" i="1"/>
  <c r="P43" i="1"/>
  <c r="N43" i="1"/>
  <c r="M43" i="1"/>
  <c r="P39" i="1"/>
  <c r="N39" i="1"/>
  <c r="M39" i="1"/>
  <c r="N35" i="1"/>
  <c r="M35" i="1"/>
  <c r="N9" i="1"/>
  <c r="M9" i="1"/>
  <c r="N5" i="1"/>
  <c r="M5" i="1"/>
  <c r="N4" i="1"/>
  <c r="M4" i="1"/>
  <c r="Q44" i="1" l="1"/>
  <c r="Q9" i="1"/>
  <c r="Q43" i="1"/>
  <c r="Q5" i="1"/>
  <c r="Q45" i="1"/>
  <c r="Q40" i="1"/>
  <c r="Q39" i="1"/>
  <c r="Q41" i="1"/>
  <c r="Q42" i="1"/>
  <c r="R5" i="1" l="1"/>
  <c r="R44" i="1"/>
  <c r="R41" i="1"/>
  <c r="R43" i="1"/>
  <c r="R9" i="1"/>
  <c r="R45" i="1"/>
  <c r="R40" i="1"/>
  <c r="R42" i="1"/>
  <c r="R39" i="1"/>
  <c r="M15" i="1"/>
  <c r="Q15" i="1" s="1"/>
  <c r="R15" i="1" s="1"/>
  <c r="N15" i="1"/>
  <c r="N11" i="1"/>
  <c r="M11" i="1"/>
  <c r="Q11" i="1" s="1"/>
  <c r="R11" i="1" s="1"/>
  <c r="N13" i="1"/>
  <c r="M13" i="1"/>
  <c r="Q13" i="1" s="1"/>
  <c r="R13" i="1" s="1"/>
  <c r="P4" i="1"/>
  <c r="Q4" i="1" s="1"/>
  <c r="R4" i="1" s="1"/>
  <c r="Q35" i="1"/>
  <c r="R35" i="1" s="1"/>
</calcChain>
</file>

<file path=xl/sharedStrings.xml><?xml version="1.0" encoding="utf-8"?>
<sst xmlns="http://schemas.openxmlformats.org/spreadsheetml/2006/main" count="88" uniqueCount="74">
  <si>
    <t xml:space="preserve"> Item Code</t>
  </si>
  <si>
    <t>Product Description</t>
  </si>
  <si>
    <t>Case Weight (lb)</t>
  </si>
  <si>
    <t>Pieces /serv</t>
  </si>
  <si>
    <t>Piece Size (oz)</t>
  </si>
  <si>
    <t>Serving Size (oz)</t>
  </si>
  <si>
    <t>Servings per case</t>
  </si>
  <si>
    <t>Meat /Meat Alt</t>
  </si>
  <si>
    <t>Grain Serving</t>
  </si>
  <si>
    <t>Cases per 36,000 Pounds Diverted</t>
  </si>
  <si>
    <t>Drawdown Pounds Per Case</t>
  </si>
  <si>
    <t>FFS Price /  Pound</t>
  </si>
  <si>
    <t>FFS  Price /  CASE</t>
  </si>
  <si>
    <t>Est. Cost per serving</t>
  </si>
  <si>
    <t>USDA Value</t>
  </si>
  <si>
    <t>Donated Food Value/Case</t>
  </si>
  <si>
    <t xml:space="preserve">Commercial Price per CASE </t>
  </si>
  <si>
    <t>Commercial Price per SERVING</t>
  </si>
  <si>
    <t>24 Karat Whole Muscle Breast Items</t>
  </si>
  <si>
    <t>25,200 lb</t>
  </si>
  <si>
    <t>Whole Grain Whole Muscle Breast Chunks</t>
  </si>
  <si>
    <r>
      <t xml:space="preserve">Whole Grain Whole Muscle </t>
    </r>
    <r>
      <rPr>
        <b/>
        <i/>
        <sz val="14"/>
        <rFont val="Calibri"/>
        <family val="2"/>
        <scheme val="minor"/>
      </rPr>
      <t>Spicy</t>
    </r>
    <r>
      <rPr>
        <sz val="14"/>
        <rFont val="Calibri"/>
        <family val="2"/>
        <scheme val="minor"/>
      </rPr>
      <t xml:space="preserve"> Breast Chunks</t>
    </r>
  </si>
  <si>
    <t>Whole Grain Whole Muscle Chicken Breast Filet</t>
  </si>
  <si>
    <t>Whole Grain Whole Muscle Chicken Breast Filet w/ foil bags</t>
  </si>
  <si>
    <r>
      <t xml:space="preserve">Whole Grain Whole Muscle </t>
    </r>
    <r>
      <rPr>
        <b/>
        <i/>
        <sz val="14"/>
        <color rgb="FF000000"/>
        <rFont val="Calibri"/>
        <family val="2"/>
        <scheme val="minor"/>
      </rPr>
      <t>Breakfast</t>
    </r>
    <r>
      <rPr>
        <sz val="14"/>
        <color indexed="8"/>
        <rFont val="Calibri"/>
        <family val="2"/>
        <scheme val="minor"/>
      </rPr>
      <t xml:space="preserve"> Filet </t>
    </r>
  </si>
  <si>
    <r>
      <t>Whole Grain Whole Muscle</t>
    </r>
    <r>
      <rPr>
        <b/>
        <i/>
        <sz val="14"/>
        <rFont val="Calibri"/>
        <family val="2"/>
        <scheme val="minor"/>
      </rPr>
      <t xml:space="preserve"> Spicy</t>
    </r>
    <r>
      <rPr>
        <sz val="14"/>
        <rFont val="Calibri"/>
        <family val="2"/>
        <scheme val="minor"/>
      </rPr>
      <t xml:space="preserve"> Breast Filet</t>
    </r>
  </si>
  <si>
    <r>
      <t xml:space="preserve">Whole Grain Whole Muscle </t>
    </r>
    <r>
      <rPr>
        <b/>
        <i/>
        <sz val="14"/>
        <rFont val="Calibri"/>
        <family val="2"/>
        <scheme val="minor"/>
      </rPr>
      <t>Spicy</t>
    </r>
    <r>
      <rPr>
        <sz val="14"/>
        <rFont val="Calibri"/>
        <family val="2"/>
        <scheme val="minor"/>
      </rPr>
      <t xml:space="preserve"> Breast Filet w/ foil bags</t>
    </r>
  </si>
  <si>
    <t>Whole Grain Breast Tenders</t>
  </si>
  <si>
    <t>Whole Grain Breast Tenders with boxes</t>
  </si>
  <si>
    <r>
      <t xml:space="preserve">Whole Grain </t>
    </r>
    <r>
      <rPr>
        <b/>
        <i/>
        <sz val="14"/>
        <color rgb="FF000000"/>
        <rFont val="Calibri"/>
        <family val="2"/>
        <scheme val="minor"/>
      </rPr>
      <t>Spicy</t>
    </r>
    <r>
      <rPr>
        <sz val="14"/>
        <color indexed="8"/>
        <rFont val="Calibri"/>
        <family val="2"/>
        <scheme val="minor"/>
      </rPr>
      <t xml:space="preserve"> Breast Tenders</t>
    </r>
  </si>
  <si>
    <r>
      <t xml:space="preserve">Whole Grain </t>
    </r>
    <r>
      <rPr>
        <b/>
        <i/>
        <sz val="14"/>
        <color rgb="FF000000"/>
        <rFont val="Calibri"/>
        <family val="2"/>
        <scheme val="minor"/>
      </rPr>
      <t>Spicy</t>
    </r>
    <r>
      <rPr>
        <sz val="14"/>
        <color indexed="8"/>
        <rFont val="Calibri"/>
        <family val="2"/>
        <scheme val="minor"/>
      </rPr>
      <t xml:space="preserve"> Breast Tenders w/ boxes</t>
    </r>
  </si>
  <si>
    <t>18 Karat Dark Meat Items</t>
  </si>
  <si>
    <t>10,800 lb</t>
  </si>
  <si>
    <t>varies</t>
  </si>
  <si>
    <t>WG Breaded Dark Meat with Korean BBQ Sauce</t>
  </si>
  <si>
    <t>WG Breaded Dark Meat with Hunan Orange Sauce</t>
  </si>
  <si>
    <t>WG Breaded Dark Meat with Sweet Thai Chili Sauce</t>
  </si>
  <si>
    <t>WG Breaded Dark Meat with General Tso Sauce</t>
  </si>
  <si>
    <t>Dark Meat Unbreaded Strips with Korean BBQ Sauce</t>
  </si>
  <si>
    <t>Varies</t>
  </si>
  <si>
    <t>Dark Meat Unbreaded Strips with Hunan Orange Sauce</t>
  </si>
  <si>
    <t>Dark Meat Unbreaded Strips with Sweet Thai Chili Sauce</t>
  </si>
  <si>
    <t>Dark Meat Unbreaded Strips with Teriyaki Sauce</t>
  </si>
  <si>
    <t>Whole Grain Breaded Drumsticks &amp; Thighs</t>
  </si>
  <si>
    <t>Fully Cooked Roasted Drumsticks &amp; Thighs</t>
  </si>
  <si>
    <t>CN Whole Grain Breaded Dark Meat Popcorn</t>
  </si>
  <si>
    <t>Unbreaded Dark Meat Chicken Strips</t>
  </si>
  <si>
    <t xml:space="preserve">When Purchasing COMMODITY Whole Muscle product you must purchase both the white meat and dark meat with a 70/30 ratio of DONATED USDA POUNDS.  </t>
  </si>
  <si>
    <t>14 Karat Natural Proportion White/Dark Chicken Items</t>
  </si>
  <si>
    <t>36,000 lb</t>
  </si>
  <si>
    <t>CN Whole Grain Chicken Nuggets</t>
  </si>
  <si>
    <t>CN Whole Grain Chicken Patties</t>
  </si>
  <si>
    <t>CN WG Homestyle Breakfast Patty</t>
  </si>
  <si>
    <t>CN Whole Grain Hot &amp; Spicy Patty</t>
  </si>
  <si>
    <t>CN Whole Grain Chicken Tenders</t>
  </si>
  <si>
    <t xml:space="preserve">CN Whole Grain Popcorn Chicken </t>
  </si>
  <si>
    <t>CN Whole Grain Breaded Large Popcorn</t>
  </si>
  <si>
    <t>Shredded Chicken</t>
  </si>
  <si>
    <t xml:space="preserve"> </t>
  </si>
  <si>
    <t>Delivered Pricing:  7/1/25 - 6/30/26</t>
  </si>
  <si>
    <r>
      <t xml:space="preserve">Whole Grain Whole Muscle </t>
    </r>
    <r>
      <rPr>
        <b/>
        <i/>
        <sz val="14"/>
        <rFont val="Calibri"/>
        <family val="2"/>
        <scheme val="minor"/>
      </rPr>
      <t>Cheezy HOTZ</t>
    </r>
    <r>
      <rPr>
        <sz val="14"/>
        <rFont val="Calibri"/>
        <family val="2"/>
        <scheme val="minor"/>
      </rPr>
      <t xml:space="preserve"> Breast Chunks</t>
    </r>
  </si>
  <si>
    <r>
      <rPr>
        <b/>
        <i/>
        <sz val="14"/>
        <rFont val="Calibri"/>
        <family val="2"/>
        <scheme val="minor"/>
      </rPr>
      <t>NEW</t>
    </r>
    <r>
      <rPr>
        <sz val="14"/>
        <rFont val="Calibri"/>
        <family val="2"/>
        <scheme val="minor"/>
      </rPr>
      <t xml:space="preserve"> - Whole Grain Whole Muscle </t>
    </r>
    <r>
      <rPr>
        <b/>
        <i/>
        <sz val="14"/>
        <rFont val="Calibri"/>
        <family val="2"/>
        <scheme val="minor"/>
      </rPr>
      <t>DILL</t>
    </r>
    <r>
      <rPr>
        <sz val="14"/>
        <rFont val="Calibri"/>
        <family val="2"/>
        <scheme val="minor"/>
      </rPr>
      <t xml:space="preserve"> Breast Chunks</t>
    </r>
  </si>
  <si>
    <r>
      <rPr>
        <b/>
        <i/>
        <sz val="14"/>
        <rFont val="Calibri"/>
        <family val="2"/>
        <scheme val="minor"/>
      </rPr>
      <t>NEW</t>
    </r>
    <r>
      <rPr>
        <sz val="14"/>
        <rFont val="Calibri"/>
        <family val="2"/>
        <scheme val="minor"/>
      </rPr>
      <t xml:space="preserve"> - Unbreaded Whole Muscle Breast Chunks</t>
    </r>
  </si>
  <si>
    <r>
      <t xml:space="preserve">Whole Grain Whole Muscle </t>
    </r>
    <r>
      <rPr>
        <b/>
        <i/>
        <sz val="14"/>
        <color rgb="FF000000"/>
        <rFont val="Calibri"/>
        <family val="2"/>
        <scheme val="minor"/>
      </rPr>
      <t>Dill</t>
    </r>
    <r>
      <rPr>
        <sz val="14"/>
        <color indexed="8"/>
        <rFont val="Calibri"/>
        <family val="2"/>
        <scheme val="minor"/>
      </rPr>
      <t xml:space="preserve"> Breast Filet</t>
    </r>
  </si>
  <si>
    <t>Whole Grain Southern Gravy Crunchers</t>
  </si>
  <si>
    <r>
      <rPr>
        <b/>
        <i/>
        <sz val="14"/>
        <rFont val="Calibri"/>
        <family val="2"/>
        <scheme val="minor"/>
      </rPr>
      <t>NEW</t>
    </r>
    <r>
      <rPr>
        <sz val="14"/>
        <rFont val="Calibri"/>
        <family val="2"/>
        <scheme val="minor"/>
      </rPr>
      <t xml:space="preserve"> - Whole Grain Breaded Drumstick</t>
    </r>
  </si>
  <si>
    <r>
      <rPr>
        <b/>
        <i/>
        <sz val="14"/>
        <rFont val="Calibri"/>
        <family val="2"/>
        <scheme val="minor"/>
      </rPr>
      <t>NEW</t>
    </r>
    <r>
      <rPr>
        <sz val="14"/>
        <rFont val="Calibri"/>
        <family val="2"/>
        <scheme val="minor"/>
      </rPr>
      <t xml:space="preserve"> - Fully Cooked Roasted Drumstick</t>
    </r>
  </si>
  <si>
    <r>
      <rPr>
        <b/>
        <i/>
        <sz val="14"/>
        <rFont val="Calibri"/>
        <family val="2"/>
        <scheme val="minor"/>
      </rPr>
      <t>NEW</t>
    </r>
    <r>
      <rPr>
        <sz val="14"/>
        <rFont val="Calibri"/>
        <family val="2"/>
        <scheme val="minor"/>
      </rPr>
      <t xml:space="preserve"> - Whole Muscle Unbreaded Breast Filet</t>
    </r>
  </si>
  <si>
    <r>
      <rPr>
        <b/>
        <i/>
        <sz val="14"/>
        <rFont val="Calibri"/>
        <family val="2"/>
        <scheme val="minor"/>
      </rPr>
      <t>NEW</t>
    </r>
    <r>
      <rPr>
        <sz val="14"/>
        <rFont val="Calibri"/>
        <family val="2"/>
        <scheme val="minor"/>
      </rPr>
      <t xml:space="preserve"> - </t>
    </r>
    <r>
      <rPr>
        <b/>
        <i/>
        <sz val="14"/>
        <color theme="5" tint="-0.499984740745262"/>
        <rFont val="Calibri"/>
        <family val="2"/>
        <scheme val="minor"/>
      </rPr>
      <t>HALAL</t>
    </r>
    <r>
      <rPr>
        <sz val="14"/>
        <rFont val="Calibri"/>
        <family val="2"/>
        <scheme val="minor"/>
      </rPr>
      <t xml:space="preserve"> CN Whole Grain Chicken Patties</t>
    </r>
  </si>
  <si>
    <t>All Commodity items above are also available for Commercial purchase</t>
  </si>
  <si>
    <t>Pricing based on a freight rate of $ to XXX</t>
  </si>
  <si>
    <t>Approx 5.0</t>
  </si>
  <si>
    <t>Approx 3.15</t>
  </si>
  <si>
    <t>Region One - TX - 2025-2026 Commodity Processing Price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</si>
</sst>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4" formatCode="_(&quot;$&quot;* #,##0.00_);_(&quot;$&quot;* \(#,##0.00\);_(&quot;$&quot;* &quot;-&quot;??_);_(@_)"/>
    <numFmt numFmtId="164" formatCode="0.000"/>
    <numFmt numFmtId="165" formatCode="#,##0.0000"/>
    <numFmt numFmtId="166" formatCode="0.0000"/>
    <numFmt numFmtId="167" formatCode="&quot;$&quot;#,##0.000"/>
    <numFmt numFmtId="168" formatCode="&quot;$&quot;#,##0.00"/>
  </numFmts>
  <fonts count="26" x14ac:knownFonts="1">
    <font>
      <sz val="10"/>
      <name val="Arial"/>
    </font>
    <font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sz val="14"/>
      <name val="Calibri"/>
      <family val="2"/>
      <scheme val="minor"/>
    </font>
    <font>
      <sz val="12"/>
      <color indexed="16"/>
      <name val="Calibri"/>
      <family val="2"/>
      <scheme val="minor"/>
    </font>
    <font>
      <sz val="10"/>
      <color indexed="16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i/>
      <sz val="12"/>
      <color indexed="16"/>
      <name val="Calibri"/>
      <family val="2"/>
      <scheme val="minor"/>
    </font>
    <font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i/>
      <sz val="14"/>
      <color theme="3" tint="-0.499984740745262"/>
      <name val="Calibri"/>
      <family val="2"/>
      <scheme val="minor"/>
    </font>
    <font>
      <b/>
      <sz val="12"/>
      <color theme="3" tint="-0.499984740745262"/>
      <name val="Calibri"/>
      <family val="2"/>
      <scheme val="minor"/>
    </font>
    <font>
      <b/>
      <i/>
      <sz val="20"/>
      <name val="Calibri"/>
      <family val="2"/>
      <scheme val="minor"/>
    </font>
    <font>
      <b/>
      <i/>
      <sz val="22"/>
      <color theme="3" tint="-0.499984740745262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8"/>
      <color indexed="16"/>
      <name val="Calibri"/>
      <family val="2"/>
      <scheme val="minor"/>
    </font>
    <font>
      <b/>
      <i/>
      <sz val="14"/>
      <color theme="5" tint="-0.499984740745262"/>
      <name val="Calibri"/>
      <family val="2"/>
      <scheme val="minor"/>
    </font>
    <font>
      <b/>
      <sz val="12"/>
      <name val="Calibri"/>
      <family val="2"/>
    </font>
    <font>
      <b/>
      <i/>
      <sz val="12"/>
      <name val="Calibri"/>
      <family val="2"/>
    </font>
    <font>
      <i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8185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rgb="FF000000"/>
      </patternFill>
    </fill>
  </fills>
  <borders count="38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1" fontId="0" fillId="0" borderId="0" xfId="0" applyNumberFormat="1"/>
    <xf numFmtId="164" fontId="0" fillId="0" borderId="0" xfId="0" applyNumberFormat="1"/>
    <xf numFmtId="168" fontId="3" fillId="0" borderId="0" xfId="0" applyNumberFormat="1" applyFont="1"/>
    <xf numFmtId="166" fontId="0" fillId="0" borderId="0" xfId="0" applyNumberFormat="1" applyAlignment="1">
      <alignment horizontal="center"/>
    </xf>
    <xf numFmtId="165" fontId="2" fillId="0" borderId="0" xfId="0" applyNumberFormat="1" applyFont="1"/>
    <xf numFmtId="167" fontId="0" fillId="0" borderId="0" xfId="0" applyNumberFormat="1"/>
    <xf numFmtId="168" fontId="2" fillId="0" borderId="0" xfId="0" applyNumberFormat="1" applyFont="1" applyAlignment="1">
      <alignment vertical="center"/>
    </xf>
    <xf numFmtId="41" fontId="7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1" fontId="8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1" fontId="8" fillId="0" borderId="2" xfId="0" applyNumberFormat="1" applyFont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1" fontId="8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/>
    </xf>
    <xf numFmtId="0" fontId="11" fillId="0" borderId="0" xfId="0" applyFont="1"/>
    <xf numFmtId="1" fontId="11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41" fontId="11" fillId="0" borderId="0" xfId="0" applyNumberFormat="1" applyFont="1"/>
    <xf numFmtId="164" fontId="11" fillId="0" borderId="0" xfId="0" applyNumberFormat="1" applyFont="1"/>
    <xf numFmtId="168" fontId="12" fillId="0" borderId="0" xfId="0" applyNumberFormat="1" applyFont="1"/>
    <xf numFmtId="166" fontId="11" fillId="0" borderId="0" xfId="0" applyNumberFormat="1" applyFont="1" applyAlignment="1">
      <alignment horizontal="center"/>
    </xf>
    <xf numFmtId="165" fontId="11" fillId="0" borderId="0" xfId="0" applyNumberFormat="1" applyFont="1"/>
    <xf numFmtId="0" fontId="13" fillId="0" borderId="0" xfId="0" applyFont="1" applyAlignment="1">
      <alignment horizontal="left" vertical="center"/>
    </xf>
    <xf numFmtId="41" fontId="7" fillId="0" borderId="7" xfId="0" applyNumberFormat="1" applyFont="1" applyBorder="1" applyAlignment="1">
      <alignment horizontal="center" wrapText="1"/>
    </xf>
    <xf numFmtId="0" fontId="0" fillId="0" borderId="10" xfId="0" applyBorder="1"/>
    <xf numFmtId="0" fontId="2" fillId="0" borderId="14" xfId="0" applyFont="1" applyBorder="1"/>
    <xf numFmtId="167" fontId="8" fillId="3" borderId="2" xfId="1" applyNumberFormat="1" applyFont="1" applyFill="1" applyBorder="1" applyAlignment="1">
      <alignment horizontal="right" vertical="center"/>
    </xf>
    <xf numFmtId="168" fontId="8" fillId="3" borderId="3" xfId="1" applyNumberFormat="1" applyFont="1" applyFill="1" applyBorder="1" applyAlignment="1">
      <alignment horizontal="right" vertical="center"/>
    </xf>
    <xf numFmtId="165" fontId="9" fillId="0" borderId="2" xfId="0" applyNumberFormat="1" applyFont="1" applyBorder="1" applyAlignment="1">
      <alignment horizontal="right" vertical="center" wrapText="1"/>
    </xf>
    <xf numFmtId="168" fontId="5" fillId="0" borderId="2" xfId="0" applyNumberFormat="1" applyFont="1" applyBorder="1" applyAlignment="1">
      <alignment horizontal="right" vertical="center"/>
    </xf>
    <xf numFmtId="168" fontId="5" fillId="4" borderId="3" xfId="0" applyNumberFormat="1" applyFont="1" applyFill="1" applyBorder="1" applyAlignment="1">
      <alignment horizontal="right" vertical="center"/>
    </xf>
    <xf numFmtId="167" fontId="5" fillId="4" borderId="15" xfId="0" applyNumberFormat="1" applyFont="1" applyFill="1" applyBorder="1" applyAlignment="1">
      <alignment horizontal="right" vertical="center"/>
    </xf>
    <xf numFmtId="168" fontId="8" fillId="3" borderId="2" xfId="1" applyNumberFormat="1" applyFont="1" applyFill="1" applyBorder="1" applyAlignment="1">
      <alignment horizontal="right" vertical="center"/>
    </xf>
    <xf numFmtId="168" fontId="5" fillId="4" borderId="2" xfId="0" applyNumberFormat="1" applyFont="1" applyFill="1" applyBorder="1" applyAlignment="1">
      <alignment horizontal="right" vertical="center"/>
    </xf>
    <xf numFmtId="1" fontId="15" fillId="0" borderId="17" xfId="0" applyNumberFormat="1" applyFont="1" applyBorder="1" applyAlignment="1">
      <alignment horizontal="center" wrapText="1"/>
    </xf>
    <xf numFmtId="0" fontId="15" fillId="0" borderId="17" xfId="0" applyFont="1" applyBorder="1" applyAlignment="1">
      <alignment horizontal="center" wrapText="1"/>
    </xf>
    <xf numFmtId="164" fontId="15" fillId="0" borderId="17" xfId="0" applyNumberFormat="1" applyFont="1" applyBorder="1" applyAlignment="1">
      <alignment horizontal="center" wrapText="1"/>
    </xf>
    <xf numFmtId="168" fontId="15" fillId="3" borderId="17" xfId="0" applyNumberFormat="1" applyFont="1" applyFill="1" applyBorder="1" applyAlignment="1">
      <alignment horizontal="center" wrapText="1"/>
    </xf>
    <xf numFmtId="166" fontId="15" fillId="3" borderId="17" xfId="0" applyNumberFormat="1" applyFont="1" applyFill="1" applyBorder="1" applyAlignment="1">
      <alignment horizontal="center" wrapText="1"/>
    </xf>
    <xf numFmtId="165" fontId="15" fillId="0" borderId="17" xfId="0" applyNumberFormat="1" applyFont="1" applyBorder="1" applyAlignment="1">
      <alignment horizontal="center" wrapText="1"/>
    </xf>
    <xf numFmtId="166" fontId="15" fillId="0" borderId="17" xfId="0" applyNumberFormat="1" applyFont="1" applyBorder="1" applyAlignment="1">
      <alignment horizontal="center" wrapText="1"/>
    </xf>
    <xf numFmtId="168" fontId="15" fillId="4" borderId="17" xfId="0" applyNumberFormat="1" applyFont="1" applyFill="1" applyBorder="1" applyAlignment="1">
      <alignment horizontal="center" wrapText="1"/>
    </xf>
    <xf numFmtId="168" fontId="15" fillId="4" borderId="18" xfId="0" applyNumberFormat="1" applyFont="1" applyFill="1" applyBorder="1" applyAlignment="1">
      <alignment horizontal="center" wrapText="1"/>
    </xf>
    <xf numFmtId="167" fontId="8" fillId="5" borderId="2" xfId="1" applyNumberFormat="1" applyFont="1" applyFill="1" applyBorder="1" applyAlignment="1">
      <alignment horizontal="right" vertical="center"/>
    </xf>
    <xf numFmtId="39" fontId="8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0" fillId="0" borderId="19" xfId="0" applyBorder="1"/>
    <xf numFmtId="0" fontId="10" fillId="0" borderId="20" xfId="0" applyFont="1" applyBorder="1" applyAlignment="1">
      <alignment horizontal="left"/>
    </xf>
    <xf numFmtId="0" fontId="15" fillId="0" borderId="21" xfId="0" applyFont="1" applyBorder="1" applyAlignment="1">
      <alignment horizontal="left" wrapText="1"/>
    </xf>
    <xf numFmtId="0" fontId="6" fillId="6" borderId="22" xfId="0" applyFont="1" applyFill="1" applyBorder="1" applyAlignment="1">
      <alignment horizontal="left" wrapText="1"/>
    </xf>
    <xf numFmtId="0" fontId="5" fillId="0" borderId="23" xfId="0" applyFont="1" applyBorder="1" applyAlignment="1">
      <alignment horizontal="left" vertical="center" wrapText="1"/>
    </xf>
    <xf numFmtId="0" fontId="8" fillId="0" borderId="23" xfId="0" applyFont="1" applyBorder="1" applyAlignment="1">
      <alignment horizontal="left" vertical="center"/>
    </xf>
    <xf numFmtId="0" fontId="8" fillId="6" borderId="23" xfId="0" applyFont="1" applyFill="1" applyBorder="1" applyAlignment="1">
      <alignment horizontal="left" vertical="center"/>
    </xf>
    <xf numFmtId="0" fontId="15" fillId="0" borderId="25" xfId="0" applyFont="1" applyBorder="1" applyAlignment="1">
      <alignment horizontal="left" wrapText="1"/>
    </xf>
    <xf numFmtId="41" fontId="18" fillId="0" borderId="17" xfId="0" applyNumberFormat="1" applyFont="1" applyBorder="1" applyAlignment="1">
      <alignment horizontal="center" wrapText="1"/>
    </xf>
    <xf numFmtId="0" fontId="21" fillId="0" borderId="26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  <xf numFmtId="0" fontId="5" fillId="0" borderId="30" xfId="0" applyFont="1" applyBorder="1" applyAlignment="1">
      <alignment horizontal="center" vertical="center" wrapText="1"/>
    </xf>
    <xf numFmtId="0" fontId="5" fillId="7" borderId="2" xfId="0" applyFont="1" applyFill="1" applyBorder="1" applyAlignment="1">
      <alignment horizontal="left" vertical="center" wrapText="1"/>
    </xf>
    <xf numFmtId="0" fontId="5" fillId="7" borderId="2" xfId="0" applyFont="1" applyFill="1" applyBorder="1" applyAlignment="1">
      <alignment horizontal="left" vertical="center"/>
    </xf>
    <xf numFmtId="0" fontId="8" fillId="7" borderId="23" xfId="0" applyFont="1" applyFill="1" applyBorder="1" applyAlignment="1">
      <alignment horizontal="left" vertical="center"/>
    </xf>
    <xf numFmtId="0" fontId="5" fillId="7" borderId="23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1" fontId="8" fillId="0" borderId="30" xfId="0" applyNumberFormat="1" applyFont="1" applyBorder="1" applyAlignment="1">
      <alignment horizontal="center" vertical="center"/>
    </xf>
    <xf numFmtId="164" fontId="5" fillId="0" borderId="30" xfId="0" applyNumberFormat="1" applyFont="1" applyBorder="1" applyAlignment="1">
      <alignment horizontal="center" vertical="center"/>
    </xf>
    <xf numFmtId="2" fontId="5" fillId="0" borderId="30" xfId="0" applyNumberFormat="1" applyFont="1" applyBorder="1" applyAlignment="1">
      <alignment horizontal="center" vertical="center"/>
    </xf>
    <xf numFmtId="3" fontId="8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41" fontId="8" fillId="0" borderId="30" xfId="0" applyNumberFormat="1" applyFont="1" applyBorder="1" applyAlignment="1">
      <alignment horizontal="center" vertical="center"/>
    </xf>
    <xf numFmtId="2" fontId="8" fillId="0" borderId="30" xfId="0" applyNumberFormat="1" applyFont="1" applyBorder="1" applyAlignment="1">
      <alignment horizontal="center" vertical="center"/>
    </xf>
    <xf numFmtId="167" fontId="8" fillId="3" borderId="30" xfId="1" applyNumberFormat="1" applyFont="1" applyFill="1" applyBorder="1" applyAlignment="1">
      <alignment horizontal="right" vertical="center"/>
    </xf>
    <xf numFmtId="168" fontId="8" fillId="3" borderId="31" xfId="1" applyNumberFormat="1" applyFont="1" applyFill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 wrapText="1"/>
    </xf>
    <xf numFmtId="168" fontId="5" fillId="0" borderId="30" xfId="0" applyNumberFormat="1" applyFont="1" applyBorder="1" applyAlignment="1">
      <alignment horizontal="right" vertical="center"/>
    </xf>
    <xf numFmtId="168" fontId="5" fillId="4" borderId="31" xfId="0" applyNumberFormat="1" applyFont="1" applyFill="1" applyBorder="1" applyAlignment="1">
      <alignment horizontal="right" vertical="center"/>
    </xf>
    <xf numFmtId="167" fontId="5" fillId="4" borderId="32" xfId="0" applyNumberFormat="1" applyFont="1" applyFill="1" applyBorder="1" applyAlignment="1">
      <alignment horizontal="right" vertical="center"/>
    </xf>
    <xf numFmtId="164" fontId="25" fillId="0" borderId="2" xfId="0" applyNumberFormat="1" applyFont="1" applyBorder="1" applyAlignment="1">
      <alignment horizontal="center" vertical="center"/>
    </xf>
    <xf numFmtId="0" fontId="24" fillId="4" borderId="35" xfId="0" applyFont="1" applyFill="1" applyBorder="1" applyAlignment="1">
      <alignment horizontal="center" vertical="center"/>
    </xf>
    <xf numFmtId="0" fontId="24" fillId="4" borderId="37" xfId="0" applyFont="1" applyFill="1" applyBorder="1" applyAlignment="1">
      <alignment horizontal="center" vertical="center"/>
    </xf>
    <xf numFmtId="0" fontId="24" fillId="4" borderId="24" xfId="0" applyFont="1" applyFill="1" applyBorder="1" applyAlignment="1">
      <alignment horizontal="center" vertical="center"/>
    </xf>
    <xf numFmtId="0" fontId="24" fillId="4" borderId="33" xfId="0" applyFont="1" applyFill="1" applyBorder="1" applyAlignment="1">
      <alignment horizontal="center" vertical="center"/>
    </xf>
    <xf numFmtId="0" fontId="23" fillId="8" borderId="35" xfId="0" applyFont="1" applyFill="1" applyBorder="1" applyAlignment="1">
      <alignment horizontal="center" vertical="center"/>
    </xf>
    <xf numFmtId="0" fontId="23" fillId="8" borderId="36" xfId="0" applyFont="1" applyFill="1" applyBorder="1" applyAlignment="1">
      <alignment horizontal="center" vertical="center"/>
    </xf>
    <xf numFmtId="0" fontId="23" fillId="8" borderId="37" xfId="0" applyFont="1" applyFill="1" applyBorder="1" applyAlignment="1">
      <alignment horizontal="center" vertical="center"/>
    </xf>
    <xf numFmtId="0" fontId="23" fillId="8" borderId="24" xfId="0" applyFont="1" applyFill="1" applyBorder="1" applyAlignment="1">
      <alignment horizontal="center" vertical="center"/>
    </xf>
    <xf numFmtId="0" fontId="23" fillId="8" borderId="34" xfId="0" applyFont="1" applyFill="1" applyBorder="1" applyAlignment="1">
      <alignment horizontal="center" vertical="center"/>
    </xf>
    <xf numFmtId="0" fontId="23" fillId="8" borderId="33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164" fontId="7" fillId="0" borderId="27" xfId="0" applyNumberFormat="1" applyFont="1" applyBorder="1" applyAlignment="1">
      <alignment horizontal="center" wrapText="1"/>
    </xf>
    <xf numFmtId="164" fontId="7" fillId="0" borderId="28" xfId="0" applyNumberFormat="1" applyFont="1" applyBorder="1" applyAlignment="1">
      <alignment horizontal="center" wrapText="1"/>
    </xf>
    <xf numFmtId="164" fontId="7" fillId="0" borderId="29" xfId="0" applyNumberFormat="1" applyFont="1" applyBorder="1" applyAlignment="1">
      <alignment horizontal="center" wrapText="1"/>
    </xf>
    <xf numFmtId="166" fontId="5" fillId="0" borderId="3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5" fillId="0" borderId="16" xfId="0" applyNumberFormat="1" applyFont="1" applyBorder="1" applyAlignment="1">
      <alignment horizontal="center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</cellXfs>
  <cellStyles count="2">
    <cellStyle name="Currency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CC"/>
      <color rgb="FFCCFF99"/>
      <color rgb="FFFFFF99"/>
      <color rgb="FF818547"/>
      <color rgb="FFF2DCDB"/>
      <color rgb="FF800000"/>
      <color rgb="FFCEDD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2073088</xdr:colOff>
      <xdr:row>1</xdr:row>
      <xdr:rowOff>67235</xdr:rowOff>
    </xdr:from>
    <xdr:to>
      <xdr:col>1</xdr:col>
      <xdr:colOff>4067736</xdr:colOff>
      <xdr:row>1</xdr:row>
      <xdr:rowOff>638734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4D062C-BD1F-4C5D-B262-7A2CE777A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4235" y="627529"/>
          <a:ext cx="1994648" cy="571499"/>
        </a:xfrm>
        <a:prstGeom prst="rect">
          <a:avLst/>
        </a:prstGeom>
      </xdr:spPr>
    </xdr:pic>
    <xdr:clientData/>
  </xdr:twoCellAnchor>
  <xdr:twoCellAnchor editAs="oneCell">
    <xdr:from>
      <xdr:col>1</xdr:col>
      <xdr:colOff>4157383</xdr:colOff>
      <xdr:row>7</xdr:row>
      <xdr:rowOff>22412</xdr:rowOff>
    </xdr:from>
    <xdr:to>
      <xdr:col>1</xdr:col>
      <xdr:colOff>4762501</xdr:colOff>
      <xdr:row>7</xdr:row>
      <xdr:rowOff>268942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D49558-0938-CDFD-E227-49C0CFEA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8530" y="2532530"/>
          <a:ext cx="605118" cy="24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4179795</xdr:colOff>
      <xdr:row>18</xdr:row>
      <xdr:rowOff>22412</xdr:rowOff>
    </xdr:from>
    <xdr:to>
      <xdr:col>1</xdr:col>
      <xdr:colOff>4784913</xdr:colOff>
      <xdr:row>18</xdr:row>
      <xdr:rowOff>268942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D5C7FB8-185B-4925-8464-7669FE913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0942" y="5860677"/>
          <a:ext cx="605118" cy="24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4247030</xdr:colOff>
      <xdr:row>31</xdr:row>
      <xdr:rowOff>33618</xdr:rowOff>
    </xdr:from>
    <xdr:to>
      <xdr:col>1</xdr:col>
      <xdr:colOff>4852148</xdr:colOff>
      <xdr:row>31</xdr:row>
      <xdr:rowOff>280148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BBFA7C1-AB65-4905-98B0-50184001A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8177" y="9805147"/>
          <a:ext cx="605118" cy="24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4247030</xdr:colOff>
      <xdr:row>32</xdr:row>
      <xdr:rowOff>44823</xdr:rowOff>
    </xdr:from>
    <xdr:to>
      <xdr:col>1</xdr:col>
      <xdr:colOff>4852148</xdr:colOff>
      <xdr:row>32</xdr:row>
      <xdr:rowOff>291353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81365C05-90C3-4B41-B98C-C9F34A8E7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08177" y="10118911"/>
          <a:ext cx="605118" cy="24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4258236</xdr:colOff>
      <xdr:row>34</xdr:row>
      <xdr:rowOff>33617</xdr:rowOff>
    </xdr:from>
    <xdr:to>
      <xdr:col>1</xdr:col>
      <xdr:colOff>4863354</xdr:colOff>
      <xdr:row>34</xdr:row>
      <xdr:rowOff>280147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68D4D51E-74D6-49EB-B20A-1A717E93F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9383" y="10712823"/>
          <a:ext cx="605118" cy="24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4258235</xdr:colOff>
      <xdr:row>45</xdr:row>
      <xdr:rowOff>22411</xdr:rowOff>
    </xdr:from>
    <xdr:to>
      <xdr:col>1</xdr:col>
      <xdr:colOff>4863353</xdr:colOff>
      <xdr:row>45</xdr:row>
      <xdr:rowOff>268941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765CD86-DD3D-42E5-9AF1-201D30A5C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9382" y="14029764"/>
          <a:ext cx="605118" cy="24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89"/>
  <sheetViews>
    <sheetView tabSelected="1" zoomScale="85" zoomScaleNormal="85" workbookViewId="0">
      <selection activeCell="E9" sqref="E9"/>
    </sheetView>
  </sheetViews>
  <sheetFormatPr defaultRowHeight="15" x14ac:dyDescent="0.2"/>
  <cols>
    <col min="1" max="1" width="9.85546875" style="5" bestFit="1" customWidth="1"/>
    <col min="2" max="2" width="75" customWidth="1"/>
    <col min="3" max="3" width="8.85546875" style="6" customWidth="1"/>
    <col min="4" max="4" width="8.7109375" style="6" customWidth="1"/>
    <col min="5" max="5" width="11.5703125" style="7" customWidth="1"/>
    <col min="6" max="6" width="12.42578125" style="1" customWidth="1"/>
    <col min="7" max="7" width="9.5703125" style="8" bestFit="1" customWidth="1"/>
    <col min="8" max="8" width="10.5703125" style="8" bestFit="1" customWidth="1"/>
    <col min="9" max="9" width="8.5703125" style="8" bestFit="1" customWidth="1"/>
    <col min="10" max="10" width="12" style="9" customWidth="1"/>
    <col min="11" max="11" width="12.42578125" style="10" bestFit="1" customWidth="1"/>
    <col min="12" max="12" width="13.140625" style="11" bestFit="1" customWidth="1"/>
    <col min="13" max="13" width="11.7109375" style="11" customWidth="1"/>
    <col min="14" max="14" width="9.7109375" style="12" bestFit="1" customWidth="1"/>
    <col min="15" max="15" width="13.140625" style="13" customWidth="1"/>
    <col min="16" max="16" width="12.28515625" bestFit="1" customWidth="1"/>
    <col min="17" max="17" width="13.85546875" customWidth="1"/>
    <col min="18" max="18" width="15.42578125" style="14" customWidth="1"/>
    <col min="22" max="25" width="0" hidden="1" customWidth="1"/>
  </cols>
  <sheetData>
    <row r="1" spans="1:19" s="45" customFormat="1" ht="26.25" x14ac:dyDescent="0.25">
      <c r="A1" s="69"/>
      <c r="B1" s="77" t="s">
        <v>59</v>
      </c>
      <c r="C1" s="113" t="s">
        <v>73</v>
      </c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5"/>
    </row>
    <row r="2" spans="1:19" s="1" customFormat="1" ht="51.75" x14ac:dyDescent="0.25">
      <c r="A2" s="70" t="s">
        <v>0</v>
      </c>
      <c r="B2" s="75" t="s">
        <v>1</v>
      </c>
      <c r="C2" s="55" t="s">
        <v>2</v>
      </c>
      <c r="D2" s="55" t="s">
        <v>3</v>
      </c>
      <c r="E2" s="55" t="s">
        <v>4</v>
      </c>
      <c r="F2" s="56" t="s">
        <v>5</v>
      </c>
      <c r="G2" s="56" t="s">
        <v>6</v>
      </c>
      <c r="H2" s="56" t="s">
        <v>7</v>
      </c>
      <c r="I2" s="56" t="s">
        <v>8</v>
      </c>
      <c r="J2" s="76" t="s">
        <v>9</v>
      </c>
      <c r="K2" s="57" t="s">
        <v>10</v>
      </c>
      <c r="L2" s="58" t="s">
        <v>11</v>
      </c>
      <c r="M2" s="58" t="s">
        <v>12</v>
      </c>
      <c r="N2" s="59" t="s">
        <v>13</v>
      </c>
      <c r="O2" s="60" t="s">
        <v>14</v>
      </c>
      <c r="P2" s="61" t="s">
        <v>15</v>
      </c>
      <c r="Q2" s="62" t="s">
        <v>16</v>
      </c>
      <c r="R2" s="63" t="s">
        <v>17</v>
      </c>
    </row>
    <row r="3" spans="1:19" s="1" customFormat="1" ht="24" customHeight="1" x14ac:dyDescent="0.25">
      <c r="A3" s="71"/>
      <c r="B3" s="128" t="s">
        <v>18</v>
      </c>
      <c r="C3" s="129"/>
      <c r="D3" s="129"/>
      <c r="E3" s="129"/>
      <c r="F3" s="129"/>
      <c r="G3" s="129"/>
      <c r="H3" s="129"/>
      <c r="I3" s="130"/>
      <c r="J3" s="44" t="s">
        <v>19</v>
      </c>
      <c r="K3" s="116"/>
      <c r="L3" s="117"/>
      <c r="M3" s="117"/>
      <c r="N3" s="117"/>
      <c r="O3" s="117"/>
      <c r="P3" s="117"/>
      <c r="Q3" s="117"/>
      <c r="R3" s="118"/>
    </row>
    <row r="4" spans="1:19" s="2" customFormat="1" ht="24" customHeight="1" x14ac:dyDescent="0.2">
      <c r="A4" s="72">
        <v>792401</v>
      </c>
      <c r="B4" s="17" t="s">
        <v>20</v>
      </c>
      <c r="C4" s="18">
        <v>32</v>
      </c>
      <c r="D4" s="19">
        <v>4</v>
      </c>
      <c r="E4" s="78">
        <v>1</v>
      </c>
      <c r="F4" s="78">
        <v>4</v>
      </c>
      <c r="G4" s="18">
        <v>128</v>
      </c>
      <c r="H4" s="18">
        <v>2</v>
      </c>
      <c r="I4" s="19">
        <v>1</v>
      </c>
      <c r="J4" s="20">
        <v>795</v>
      </c>
      <c r="K4" s="65">
        <v>31.68</v>
      </c>
      <c r="L4" s="47">
        <v>2.09</v>
      </c>
      <c r="M4" s="53">
        <f t="shared" ref="M4:M15" si="0">L4*C4</f>
        <v>66.88</v>
      </c>
      <c r="N4" s="47">
        <f t="shared" ref="N4:N15" si="1">((C4*L4)/G4)</f>
        <v>0.52249999999999996</v>
      </c>
      <c r="O4" s="49">
        <v>1.4903</v>
      </c>
      <c r="P4" s="50">
        <f t="shared" ref="P4:P35" si="2">O4*K4</f>
        <v>47.212703999999995</v>
      </c>
      <c r="Q4" s="54">
        <f t="shared" ref="Q4:Q35" si="3">M4+P4</f>
        <v>114.092704</v>
      </c>
      <c r="R4" s="52">
        <f t="shared" ref="R4:R15" si="4">Q4/G4</f>
        <v>0.89134924999999998</v>
      </c>
      <c r="S4" s="15"/>
    </row>
    <row r="5" spans="1:19" s="2" customFormat="1" ht="24" customHeight="1" x14ac:dyDescent="0.2">
      <c r="A5" s="72">
        <v>792402</v>
      </c>
      <c r="B5" s="17" t="s">
        <v>21</v>
      </c>
      <c r="C5" s="18">
        <v>32</v>
      </c>
      <c r="D5" s="19">
        <v>4</v>
      </c>
      <c r="E5" s="78">
        <v>1</v>
      </c>
      <c r="F5" s="78">
        <v>4</v>
      </c>
      <c r="G5" s="18">
        <v>128</v>
      </c>
      <c r="H5" s="18">
        <v>2</v>
      </c>
      <c r="I5" s="19">
        <v>1</v>
      </c>
      <c r="J5" s="20">
        <v>795</v>
      </c>
      <c r="K5" s="65">
        <v>31.68</v>
      </c>
      <c r="L5" s="47">
        <v>2.13</v>
      </c>
      <c r="M5" s="53">
        <f t="shared" si="0"/>
        <v>68.16</v>
      </c>
      <c r="N5" s="47">
        <f t="shared" si="1"/>
        <v>0.53249999999999997</v>
      </c>
      <c r="O5" s="49">
        <v>1.4903</v>
      </c>
      <c r="P5" s="50">
        <f t="shared" si="2"/>
        <v>47.212703999999995</v>
      </c>
      <c r="Q5" s="54">
        <f t="shared" si="3"/>
        <v>115.372704</v>
      </c>
      <c r="R5" s="52">
        <f t="shared" si="4"/>
        <v>0.90134924999999999</v>
      </c>
      <c r="S5" s="15"/>
    </row>
    <row r="6" spans="1:19" s="2" customFormat="1" ht="24" customHeight="1" x14ac:dyDescent="0.2">
      <c r="A6" s="86">
        <v>792404</v>
      </c>
      <c r="B6" s="83" t="s">
        <v>61</v>
      </c>
      <c r="C6" s="18">
        <v>32</v>
      </c>
      <c r="D6" s="19">
        <v>4</v>
      </c>
      <c r="E6" s="78">
        <v>1</v>
      </c>
      <c r="F6" s="78">
        <v>4</v>
      </c>
      <c r="G6" s="18">
        <v>128</v>
      </c>
      <c r="H6" s="18">
        <v>2</v>
      </c>
      <c r="I6" s="19">
        <v>1</v>
      </c>
      <c r="J6" s="20">
        <v>836</v>
      </c>
      <c r="K6" s="65">
        <v>30.14</v>
      </c>
      <c r="L6" s="47">
        <v>2.2200000000000002</v>
      </c>
      <c r="M6" s="53">
        <f t="shared" ref="M6:M8" si="5">L6*C6</f>
        <v>71.040000000000006</v>
      </c>
      <c r="N6" s="47">
        <f t="shared" ref="N6:N8" si="6">((C6*L6)/G6)</f>
        <v>0.55500000000000005</v>
      </c>
      <c r="O6" s="49">
        <v>1.4903</v>
      </c>
      <c r="P6" s="50">
        <f t="shared" si="2"/>
        <v>44.917642000000001</v>
      </c>
      <c r="Q6" s="54">
        <f t="shared" ref="Q6:Q8" si="7">M6+P6</f>
        <v>115.95764200000001</v>
      </c>
      <c r="R6" s="52">
        <f t="shared" ref="R6:R8" si="8">Q6/G6</f>
        <v>0.90591907812500005</v>
      </c>
      <c r="S6" s="15"/>
    </row>
    <row r="7" spans="1:19" s="2" customFormat="1" ht="24" customHeight="1" x14ac:dyDescent="0.2">
      <c r="A7" s="72">
        <v>792405</v>
      </c>
      <c r="B7" s="17" t="s">
        <v>60</v>
      </c>
      <c r="C7" s="18">
        <v>32</v>
      </c>
      <c r="D7" s="19">
        <v>5</v>
      </c>
      <c r="E7" s="78">
        <v>1</v>
      </c>
      <c r="F7" s="78">
        <v>5</v>
      </c>
      <c r="G7" s="18">
        <v>102</v>
      </c>
      <c r="H7" s="18">
        <v>2</v>
      </c>
      <c r="I7" s="19">
        <v>1.5</v>
      </c>
      <c r="J7" s="20">
        <v>1192</v>
      </c>
      <c r="K7" s="65">
        <v>21.14</v>
      </c>
      <c r="L7" s="47">
        <v>2.27</v>
      </c>
      <c r="M7" s="53">
        <f t="shared" si="5"/>
        <v>72.64</v>
      </c>
      <c r="N7" s="47">
        <f t="shared" si="6"/>
        <v>0.71215686274509804</v>
      </c>
      <c r="O7" s="49">
        <v>1.4903</v>
      </c>
      <c r="P7" s="50">
        <f t="shared" si="2"/>
        <v>31.504942</v>
      </c>
      <c r="Q7" s="54">
        <f t="shared" si="7"/>
        <v>104.144942</v>
      </c>
      <c r="R7" s="52">
        <f t="shared" si="8"/>
        <v>1.0210288431372549</v>
      </c>
      <c r="S7" s="15"/>
    </row>
    <row r="8" spans="1:19" s="2" customFormat="1" ht="24" customHeight="1" x14ac:dyDescent="0.2">
      <c r="A8" s="86">
        <v>792408</v>
      </c>
      <c r="B8" s="83" t="s">
        <v>62</v>
      </c>
      <c r="C8" s="82">
        <v>32</v>
      </c>
      <c r="D8" s="19">
        <v>4</v>
      </c>
      <c r="E8" s="78">
        <v>0.89</v>
      </c>
      <c r="F8" s="78">
        <v>3.56</v>
      </c>
      <c r="G8" s="18">
        <v>144</v>
      </c>
      <c r="H8" s="18">
        <v>2</v>
      </c>
      <c r="I8" s="19">
        <v>0</v>
      </c>
      <c r="J8" s="20">
        <v>671</v>
      </c>
      <c r="K8" s="65">
        <v>37.54</v>
      </c>
      <c r="L8" s="47">
        <v>2.69</v>
      </c>
      <c r="M8" s="53">
        <f t="shared" si="5"/>
        <v>86.08</v>
      </c>
      <c r="N8" s="47">
        <f t="shared" si="6"/>
        <v>0.59777777777777774</v>
      </c>
      <c r="O8" s="49">
        <v>1.4903</v>
      </c>
      <c r="P8" s="50">
        <f t="shared" si="2"/>
        <v>55.945861999999998</v>
      </c>
      <c r="Q8" s="54">
        <f t="shared" si="7"/>
        <v>142.02586199999999</v>
      </c>
      <c r="R8" s="52">
        <f t="shared" si="8"/>
        <v>0.98629070833333321</v>
      </c>
      <c r="S8" s="15"/>
    </row>
    <row r="9" spans="1:19" s="2" customFormat="1" ht="24" customHeight="1" x14ac:dyDescent="0.2">
      <c r="A9" s="72">
        <v>792421</v>
      </c>
      <c r="B9" s="17" t="s">
        <v>22</v>
      </c>
      <c r="C9" s="18">
        <v>32</v>
      </c>
      <c r="D9" s="19">
        <v>1</v>
      </c>
      <c r="E9" s="66">
        <v>4</v>
      </c>
      <c r="F9" s="78">
        <v>4</v>
      </c>
      <c r="G9" s="18">
        <v>128</v>
      </c>
      <c r="H9" s="18">
        <v>2</v>
      </c>
      <c r="I9" s="19">
        <v>1</v>
      </c>
      <c r="J9" s="20">
        <v>795</v>
      </c>
      <c r="K9" s="65">
        <v>31.68</v>
      </c>
      <c r="L9" s="47">
        <v>2.15</v>
      </c>
      <c r="M9" s="53">
        <f t="shared" si="0"/>
        <v>68.8</v>
      </c>
      <c r="N9" s="47">
        <f t="shared" si="1"/>
        <v>0.53749999999999998</v>
      </c>
      <c r="O9" s="49">
        <v>1.4903</v>
      </c>
      <c r="P9" s="50">
        <f t="shared" si="2"/>
        <v>47.212703999999995</v>
      </c>
      <c r="Q9" s="54">
        <f t="shared" si="3"/>
        <v>116.01270399999999</v>
      </c>
      <c r="R9" s="52">
        <f t="shared" si="4"/>
        <v>0.90634924999999988</v>
      </c>
      <c r="S9" s="15"/>
    </row>
    <row r="10" spans="1:19" s="2" customFormat="1" ht="24" customHeight="1" x14ac:dyDescent="0.2">
      <c r="A10" s="72">
        <v>792422</v>
      </c>
      <c r="B10" s="17" t="s">
        <v>23</v>
      </c>
      <c r="C10" s="18">
        <v>32</v>
      </c>
      <c r="D10" s="19">
        <v>1</v>
      </c>
      <c r="E10" s="78">
        <v>4</v>
      </c>
      <c r="F10" s="78">
        <v>4</v>
      </c>
      <c r="G10" s="18">
        <v>128</v>
      </c>
      <c r="H10" s="18">
        <v>2</v>
      </c>
      <c r="I10" s="19">
        <v>1</v>
      </c>
      <c r="J10" s="20">
        <v>795</v>
      </c>
      <c r="K10" s="65">
        <v>31.68</v>
      </c>
      <c r="L10" s="47">
        <v>2.5499999999999998</v>
      </c>
      <c r="M10" s="53">
        <f t="shared" si="0"/>
        <v>81.599999999999994</v>
      </c>
      <c r="N10" s="47">
        <f t="shared" si="1"/>
        <v>0.63749999999999996</v>
      </c>
      <c r="O10" s="49">
        <v>1.4903</v>
      </c>
      <c r="P10" s="50">
        <f t="shared" si="2"/>
        <v>47.212703999999995</v>
      </c>
      <c r="Q10" s="54">
        <f t="shared" ref="Q10" si="9">M10+P10</f>
        <v>128.812704</v>
      </c>
      <c r="R10" s="52">
        <f t="shared" si="4"/>
        <v>1.00634925</v>
      </c>
      <c r="S10" s="15"/>
    </row>
    <row r="11" spans="1:19" s="3" customFormat="1" ht="24" customHeight="1" x14ac:dyDescent="0.2">
      <c r="A11" s="73">
        <v>792426</v>
      </c>
      <c r="B11" s="22" t="s">
        <v>24</v>
      </c>
      <c r="C11" s="23">
        <v>32</v>
      </c>
      <c r="D11" s="23">
        <v>1</v>
      </c>
      <c r="E11" s="67">
        <v>2</v>
      </c>
      <c r="F11" s="78">
        <v>2</v>
      </c>
      <c r="G11" s="24">
        <v>256</v>
      </c>
      <c r="H11" s="24">
        <v>1</v>
      </c>
      <c r="I11" s="25">
        <v>0.5</v>
      </c>
      <c r="J11" s="20">
        <v>764</v>
      </c>
      <c r="K11" s="65">
        <v>32.97</v>
      </c>
      <c r="L11" s="47">
        <v>2.06</v>
      </c>
      <c r="M11" s="53">
        <f t="shared" si="0"/>
        <v>65.92</v>
      </c>
      <c r="N11" s="47">
        <f t="shared" si="1"/>
        <v>0.25750000000000001</v>
      </c>
      <c r="O11" s="49">
        <v>1.4903</v>
      </c>
      <c r="P11" s="50">
        <f t="shared" si="2"/>
        <v>49.135190999999999</v>
      </c>
      <c r="Q11" s="54">
        <f t="shared" ref="Q11:Q16" si="10">M11+P11</f>
        <v>115.05519100000001</v>
      </c>
      <c r="R11" s="52">
        <f t="shared" si="4"/>
        <v>0.44943433984375003</v>
      </c>
      <c r="S11" s="15"/>
    </row>
    <row r="12" spans="1:19" s="3" customFormat="1" ht="24" customHeight="1" x14ac:dyDescent="0.2">
      <c r="A12" s="73">
        <v>792429</v>
      </c>
      <c r="B12" s="22" t="s">
        <v>63</v>
      </c>
      <c r="C12" s="18">
        <v>32</v>
      </c>
      <c r="D12" s="26">
        <v>1</v>
      </c>
      <c r="E12" s="66">
        <v>4</v>
      </c>
      <c r="F12" s="78">
        <v>4</v>
      </c>
      <c r="G12" s="24">
        <v>128</v>
      </c>
      <c r="H12" s="24">
        <v>2</v>
      </c>
      <c r="I12" s="24">
        <v>1</v>
      </c>
      <c r="J12" s="20">
        <v>811</v>
      </c>
      <c r="K12" s="65">
        <v>31.07</v>
      </c>
      <c r="L12" s="47">
        <v>2.2200000000000002</v>
      </c>
      <c r="M12" s="53">
        <f t="shared" ref="M12" si="11">L12*C12</f>
        <v>71.040000000000006</v>
      </c>
      <c r="N12" s="47">
        <f t="shared" ref="N12" si="12">((C12*L12)/G12)</f>
        <v>0.55500000000000005</v>
      </c>
      <c r="O12" s="49">
        <v>1.4903</v>
      </c>
      <c r="P12" s="50">
        <f t="shared" ref="P12" si="13">O12*K12</f>
        <v>46.303621</v>
      </c>
      <c r="Q12" s="54">
        <f t="shared" ref="Q12" si="14">M12+P12</f>
        <v>117.34362100000001</v>
      </c>
      <c r="R12" s="52">
        <f t="shared" ref="R12" si="15">Q12/G12</f>
        <v>0.9167470390625001</v>
      </c>
      <c r="S12" s="15"/>
    </row>
    <row r="13" spans="1:19" s="4" customFormat="1" ht="24" customHeight="1" x14ac:dyDescent="0.2">
      <c r="A13" s="73">
        <v>792431</v>
      </c>
      <c r="B13" s="17" t="s">
        <v>25</v>
      </c>
      <c r="C13" s="26">
        <v>32</v>
      </c>
      <c r="D13" s="26">
        <v>1</v>
      </c>
      <c r="E13" s="66">
        <v>4</v>
      </c>
      <c r="F13" s="78">
        <v>4</v>
      </c>
      <c r="G13" s="24">
        <v>128</v>
      </c>
      <c r="H13" s="24">
        <v>2</v>
      </c>
      <c r="I13" s="24">
        <v>1</v>
      </c>
      <c r="J13" s="20">
        <v>795</v>
      </c>
      <c r="K13" s="65">
        <v>31.68</v>
      </c>
      <c r="L13" s="64">
        <v>2.19</v>
      </c>
      <c r="M13" s="53">
        <f t="shared" si="0"/>
        <v>70.08</v>
      </c>
      <c r="N13" s="47">
        <f t="shared" si="1"/>
        <v>0.54749999999999999</v>
      </c>
      <c r="O13" s="49">
        <v>1.4903</v>
      </c>
      <c r="P13" s="50">
        <f t="shared" si="2"/>
        <v>47.212703999999995</v>
      </c>
      <c r="Q13" s="54">
        <f t="shared" si="10"/>
        <v>117.29270399999999</v>
      </c>
      <c r="R13" s="52">
        <f t="shared" si="4"/>
        <v>0.91634924999999989</v>
      </c>
      <c r="S13" s="15"/>
    </row>
    <row r="14" spans="1:19" s="4" customFormat="1" ht="24" customHeight="1" x14ac:dyDescent="0.2">
      <c r="A14" s="73">
        <v>792432</v>
      </c>
      <c r="B14" s="17" t="s">
        <v>26</v>
      </c>
      <c r="C14" s="26">
        <v>32</v>
      </c>
      <c r="D14" s="26">
        <v>1</v>
      </c>
      <c r="E14" s="66">
        <v>4</v>
      </c>
      <c r="F14" s="78">
        <v>4</v>
      </c>
      <c r="G14" s="24">
        <v>128</v>
      </c>
      <c r="H14" s="24">
        <v>2</v>
      </c>
      <c r="I14" s="24">
        <v>1</v>
      </c>
      <c r="J14" s="20">
        <v>795</v>
      </c>
      <c r="K14" s="65">
        <v>31.68</v>
      </c>
      <c r="L14" s="64">
        <v>2.59</v>
      </c>
      <c r="M14" s="53">
        <f t="shared" ref="M14" si="16">L14*C14</f>
        <v>82.88</v>
      </c>
      <c r="N14" s="47">
        <f t="shared" ref="N14" si="17">((C14*L14)/G14)</f>
        <v>0.64749999999999996</v>
      </c>
      <c r="O14" s="49">
        <v>1.4903</v>
      </c>
      <c r="P14" s="50">
        <f t="shared" si="2"/>
        <v>47.212703999999995</v>
      </c>
      <c r="Q14" s="54">
        <f t="shared" si="10"/>
        <v>130.092704</v>
      </c>
      <c r="R14" s="52">
        <f t="shared" ref="R14" si="18">Q14/G14</f>
        <v>1.01634925</v>
      </c>
      <c r="S14" s="15"/>
    </row>
    <row r="15" spans="1:19" s="3" customFormat="1" ht="24" customHeight="1" x14ac:dyDescent="0.2">
      <c r="A15" s="73">
        <v>792441</v>
      </c>
      <c r="B15" s="22" t="s">
        <v>27</v>
      </c>
      <c r="C15" s="26">
        <v>32</v>
      </c>
      <c r="D15" s="26">
        <v>3</v>
      </c>
      <c r="E15" s="66">
        <v>1.5</v>
      </c>
      <c r="F15" s="66">
        <v>4.5</v>
      </c>
      <c r="G15" s="24">
        <v>113</v>
      </c>
      <c r="H15" s="24">
        <v>2</v>
      </c>
      <c r="I15" s="24">
        <v>1</v>
      </c>
      <c r="J15" s="20">
        <v>795</v>
      </c>
      <c r="K15" s="65">
        <v>31.68</v>
      </c>
      <c r="L15" s="64">
        <v>1.88</v>
      </c>
      <c r="M15" s="53">
        <f t="shared" si="0"/>
        <v>60.16</v>
      </c>
      <c r="N15" s="47">
        <f t="shared" si="1"/>
        <v>0.5323893805309734</v>
      </c>
      <c r="O15" s="49">
        <v>1.4903</v>
      </c>
      <c r="P15" s="50">
        <f t="shared" si="2"/>
        <v>47.212703999999995</v>
      </c>
      <c r="Q15" s="54">
        <f t="shared" si="10"/>
        <v>107.372704</v>
      </c>
      <c r="R15" s="52">
        <f t="shared" si="4"/>
        <v>0.95020092035398229</v>
      </c>
      <c r="S15" s="15"/>
    </row>
    <row r="16" spans="1:19" s="3" customFormat="1" ht="24" customHeight="1" x14ac:dyDescent="0.2">
      <c r="A16" s="73">
        <v>792442</v>
      </c>
      <c r="B16" s="22" t="s">
        <v>28</v>
      </c>
      <c r="C16" s="26">
        <v>32</v>
      </c>
      <c r="D16" s="26">
        <v>3</v>
      </c>
      <c r="E16" s="66">
        <v>1.5</v>
      </c>
      <c r="F16" s="66">
        <v>4.5</v>
      </c>
      <c r="G16" s="24">
        <v>113</v>
      </c>
      <c r="H16" s="24">
        <v>2</v>
      </c>
      <c r="I16" s="24">
        <v>1</v>
      </c>
      <c r="J16" s="20">
        <v>795</v>
      </c>
      <c r="K16" s="65">
        <v>31.68</v>
      </c>
      <c r="L16" s="64">
        <v>2.2200000000000002</v>
      </c>
      <c r="M16" s="53">
        <f t="shared" ref="M16:M17" si="19">L16*C16</f>
        <v>71.040000000000006</v>
      </c>
      <c r="N16" s="47">
        <f t="shared" ref="N16:N17" si="20">((C16*L16)/G16)</f>
        <v>0.62867256637168145</v>
      </c>
      <c r="O16" s="49">
        <v>1.4903</v>
      </c>
      <c r="P16" s="50">
        <f t="shared" si="2"/>
        <v>47.212703999999995</v>
      </c>
      <c r="Q16" s="54">
        <f t="shared" si="10"/>
        <v>118.25270399999999</v>
      </c>
      <c r="R16" s="52">
        <f t="shared" ref="R16:R17" si="21">Q16/G16</f>
        <v>1.0464841061946901</v>
      </c>
      <c r="S16" s="15"/>
    </row>
    <row r="17" spans="1:19" s="3" customFormat="1" ht="24" customHeight="1" x14ac:dyDescent="0.2">
      <c r="A17" s="73">
        <v>792451</v>
      </c>
      <c r="B17" s="22" t="s">
        <v>29</v>
      </c>
      <c r="C17" s="26">
        <v>32</v>
      </c>
      <c r="D17" s="26">
        <v>3</v>
      </c>
      <c r="E17" s="66">
        <v>1.5</v>
      </c>
      <c r="F17" s="66">
        <v>4.5</v>
      </c>
      <c r="G17" s="24">
        <v>113</v>
      </c>
      <c r="H17" s="24">
        <v>2</v>
      </c>
      <c r="I17" s="24">
        <v>1</v>
      </c>
      <c r="J17" s="20">
        <v>795</v>
      </c>
      <c r="K17" s="65">
        <v>31.68</v>
      </c>
      <c r="L17" s="64">
        <v>1.93</v>
      </c>
      <c r="M17" s="53">
        <f t="shared" si="19"/>
        <v>61.76</v>
      </c>
      <c r="N17" s="47">
        <f t="shared" si="20"/>
        <v>0.54654867256637163</v>
      </c>
      <c r="O17" s="49">
        <v>1.4903</v>
      </c>
      <c r="P17" s="50">
        <f t="shared" si="2"/>
        <v>47.212703999999995</v>
      </c>
      <c r="Q17" s="54">
        <f t="shared" ref="Q17:Q18" si="22">M17+P17</f>
        <v>108.97270399999999</v>
      </c>
      <c r="R17" s="52">
        <f t="shared" si="21"/>
        <v>0.96436021238938052</v>
      </c>
      <c r="S17" s="15"/>
    </row>
    <row r="18" spans="1:19" s="3" customFormat="1" ht="24" customHeight="1" x14ac:dyDescent="0.2">
      <c r="A18" s="73">
        <v>792452</v>
      </c>
      <c r="B18" s="22" t="s">
        <v>30</v>
      </c>
      <c r="C18" s="26">
        <v>32</v>
      </c>
      <c r="D18" s="26">
        <v>3</v>
      </c>
      <c r="E18" s="66">
        <v>1.5</v>
      </c>
      <c r="F18" s="66">
        <v>4.5</v>
      </c>
      <c r="G18" s="24">
        <v>113</v>
      </c>
      <c r="H18" s="24">
        <v>2</v>
      </c>
      <c r="I18" s="24">
        <v>1</v>
      </c>
      <c r="J18" s="20">
        <v>795</v>
      </c>
      <c r="K18" s="65">
        <v>31.68</v>
      </c>
      <c r="L18" s="64">
        <v>2.29</v>
      </c>
      <c r="M18" s="53">
        <f t="shared" ref="M18" si="23">L18*C18</f>
        <v>73.28</v>
      </c>
      <c r="N18" s="47">
        <f t="shared" ref="N18" si="24">((C18*L18)/G18)</f>
        <v>0.64849557522123891</v>
      </c>
      <c r="O18" s="49">
        <v>1.4903</v>
      </c>
      <c r="P18" s="50">
        <f t="shared" si="2"/>
        <v>47.212703999999995</v>
      </c>
      <c r="Q18" s="54">
        <f t="shared" si="22"/>
        <v>120.492704</v>
      </c>
      <c r="R18" s="52">
        <f t="shared" ref="R18" si="25">Q18/G18</f>
        <v>1.0663071150442478</v>
      </c>
      <c r="S18" s="15"/>
    </row>
    <row r="19" spans="1:19" s="3" customFormat="1" ht="24" customHeight="1" x14ac:dyDescent="0.2">
      <c r="A19" s="85">
        <v>792480</v>
      </c>
      <c r="B19" s="84" t="s">
        <v>67</v>
      </c>
      <c r="C19" s="26">
        <v>32</v>
      </c>
      <c r="D19" s="26">
        <v>1</v>
      </c>
      <c r="E19" s="66">
        <v>3</v>
      </c>
      <c r="F19" s="66">
        <v>3</v>
      </c>
      <c r="G19" s="24">
        <v>170</v>
      </c>
      <c r="H19" s="24">
        <v>2</v>
      </c>
      <c r="I19" s="24">
        <v>0</v>
      </c>
      <c r="J19" s="20">
        <v>600</v>
      </c>
      <c r="K19" s="65">
        <v>41.98</v>
      </c>
      <c r="L19" s="64">
        <v>2.95</v>
      </c>
      <c r="M19" s="53">
        <f t="shared" ref="M19" si="26">L19*C19</f>
        <v>94.4</v>
      </c>
      <c r="N19" s="47">
        <f t="shared" ref="N19" si="27">((C19*L19)/G19)</f>
        <v>0.55529411764705883</v>
      </c>
      <c r="O19" s="49">
        <v>1.4903</v>
      </c>
      <c r="P19" s="50">
        <f t="shared" si="2"/>
        <v>62.562793999999997</v>
      </c>
      <c r="Q19" s="54">
        <f t="shared" ref="Q19" si="28">M19+P19</f>
        <v>156.962794</v>
      </c>
      <c r="R19" s="52">
        <f t="shared" ref="R19" si="29">Q19/G19</f>
        <v>0.92331055294117648</v>
      </c>
      <c r="S19" s="15"/>
    </row>
    <row r="20" spans="1:19" s="3" customFormat="1" ht="24" customHeight="1" x14ac:dyDescent="0.2">
      <c r="A20" s="74"/>
      <c r="B20" s="125" t="s">
        <v>31</v>
      </c>
      <c r="C20" s="126"/>
      <c r="D20" s="126"/>
      <c r="E20" s="126"/>
      <c r="F20" s="126"/>
      <c r="G20" s="126"/>
      <c r="H20" s="126"/>
      <c r="I20" s="127"/>
      <c r="J20" s="16" t="s">
        <v>32</v>
      </c>
      <c r="K20" s="119"/>
      <c r="L20" s="120"/>
      <c r="M20" s="120"/>
      <c r="N20" s="120"/>
      <c r="O20" s="120"/>
      <c r="P20" s="120"/>
      <c r="Q20" s="120"/>
      <c r="R20" s="121"/>
      <c r="S20" s="15"/>
    </row>
    <row r="21" spans="1:19" s="3" customFormat="1" ht="24" customHeight="1" x14ac:dyDescent="0.2">
      <c r="A21" s="73">
        <v>791863</v>
      </c>
      <c r="B21" s="27" t="s">
        <v>64</v>
      </c>
      <c r="C21" s="26">
        <v>32</v>
      </c>
      <c r="D21" s="26" t="s">
        <v>33</v>
      </c>
      <c r="E21" s="21" t="s">
        <v>33</v>
      </c>
      <c r="F21" s="66">
        <v>4.8</v>
      </c>
      <c r="G21" s="24">
        <v>107</v>
      </c>
      <c r="H21" s="24">
        <v>2</v>
      </c>
      <c r="I21" s="19">
        <v>1.25</v>
      </c>
      <c r="J21" s="20">
        <v>263</v>
      </c>
      <c r="K21" s="66">
        <v>41.06</v>
      </c>
      <c r="L21" s="64">
        <v>1.9</v>
      </c>
      <c r="M21" s="53">
        <f t="shared" ref="M21" si="30">L21*C21</f>
        <v>60.8</v>
      </c>
      <c r="N21" s="47">
        <f t="shared" ref="N21" si="31">((C21*L21)/G21)</f>
        <v>0.56822429906542049</v>
      </c>
      <c r="O21" s="49">
        <v>1.4903</v>
      </c>
      <c r="P21" s="50">
        <f t="shared" ref="P21" si="32">O21*K21</f>
        <v>61.191718000000002</v>
      </c>
      <c r="Q21" s="54">
        <f t="shared" ref="Q21" si="33">M21+P21</f>
        <v>121.99171799999999</v>
      </c>
      <c r="R21" s="52">
        <f t="shared" ref="R21" si="34">Q21/G21</f>
        <v>1.1401095140186914</v>
      </c>
      <c r="S21" s="15"/>
    </row>
    <row r="22" spans="1:19" s="3" customFormat="1" ht="24" customHeight="1" x14ac:dyDescent="0.2">
      <c r="A22" s="73">
        <v>791871</v>
      </c>
      <c r="B22" s="27" t="s">
        <v>34</v>
      </c>
      <c r="C22" s="26">
        <v>44</v>
      </c>
      <c r="D22" s="26">
        <v>10</v>
      </c>
      <c r="E22" s="66">
        <v>0.45</v>
      </c>
      <c r="F22" s="66">
        <v>4.5</v>
      </c>
      <c r="G22" s="24">
        <v>113</v>
      </c>
      <c r="H22" s="24">
        <v>2</v>
      </c>
      <c r="I22" s="19">
        <v>1.25</v>
      </c>
      <c r="J22" s="20">
        <v>232</v>
      </c>
      <c r="K22" s="66">
        <f t="shared" ref="K22:K35" si="35">10800/J22</f>
        <v>46.551724137931032</v>
      </c>
      <c r="L22" s="47">
        <v>1.75</v>
      </c>
      <c r="M22" s="53">
        <f t="shared" ref="M22:M25" si="36">L22*C22</f>
        <v>77</v>
      </c>
      <c r="N22" s="47">
        <f t="shared" ref="N22:N25" si="37">((C22*L22)/G22)</f>
        <v>0.68141592920353977</v>
      </c>
      <c r="O22" s="49">
        <v>1.4903</v>
      </c>
      <c r="P22" s="50">
        <f t="shared" si="2"/>
        <v>69.376034482758612</v>
      </c>
      <c r="Q22" s="54">
        <f t="shared" ref="Q22:Q25" si="38">M22+P22</f>
        <v>146.3760344827586</v>
      </c>
      <c r="R22" s="52">
        <f t="shared" ref="R22:R25" si="39">Q22/G22</f>
        <v>1.2953631370155627</v>
      </c>
      <c r="S22" s="15"/>
    </row>
    <row r="23" spans="1:19" s="3" customFormat="1" ht="24" customHeight="1" x14ac:dyDescent="0.2">
      <c r="A23" s="73">
        <v>791872</v>
      </c>
      <c r="B23" s="27" t="s">
        <v>35</v>
      </c>
      <c r="C23" s="26">
        <v>44</v>
      </c>
      <c r="D23" s="26">
        <v>10</v>
      </c>
      <c r="E23" s="66">
        <v>0.45</v>
      </c>
      <c r="F23" s="66">
        <v>4.5</v>
      </c>
      <c r="G23" s="24">
        <v>113</v>
      </c>
      <c r="H23" s="24">
        <v>2</v>
      </c>
      <c r="I23" s="19">
        <v>1.25</v>
      </c>
      <c r="J23" s="20">
        <v>232</v>
      </c>
      <c r="K23" s="66">
        <f t="shared" si="35"/>
        <v>46.551724137931032</v>
      </c>
      <c r="L23" s="47">
        <v>1.61</v>
      </c>
      <c r="M23" s="53">
        <f t="shared" si="36"/>
        <v>70.84</v>
      </c>
      <c r="N23" s="47">
        <f t="shared" si="37"/>
        <v>0.62690265486725671</v>
      </c>
      <c r="O23" s="49">
        <v>1.4903</v>
      </c>
      <c r="P23" s="50">
        <f t="shared" si="2"/>
        <v>69.376034482758612</v>
      </c>
      <c r="Q23" s="54">
        <f t="shared" si="38"/>
        <v>140.21603448275863</v>
      </c>
      <c r="R23" s="52">
        <f t="shared" si="39"/>
        <v>1.2408498626792799</v>
      </c>
      <c r="S23" s="15"/>
    </row>
    <row r="24" spans="1:19" s="3" customFormat="1" ht="24" customHeight="1" x14ac:dyDescent="0.2">
      <c r="A24" s="73">
        <v>791873</v>
      </c>
      <c r="B24" s="27" t="s">
        <v>36</v>
      </c>
      <c r="C24" s="26">
        <v>44</v>
      </c>
      <c r="D24" s="26">
        <v>10</v>
      </c>
      <c r="E24" s="66">
        <v>0.45</v>
      </c>
      <c r="F24" s="66">
        <v>4.5</v>
      </c>
      <c r="G24" s="24">
        <v>113</v>
      </c>
      <c r="H24" s="24">
        <v>2</v>
      </c>
      <c r="I24" s="19">
        <v>1.25</v>
      </c>
      <c r="J24" s="20">
        <v>232</v>
      </c>
      <c r="K24" s="66">
        <f t="shared" si="35"/>
        <v>46.551724137931032</v>
      </c>
      <c r="L24" s="47">
        <v>1.61</v>
      </c>
      <c r="M24" s="53">
        <f t="shared" si="36"/>
        <v>70.84</v>
      </c>
      <c r="N24" s="47">
        <f t="shared" si="37"/>
        <v>0.62690265486725671</v>
      </c>
      <c r="O24" s="49">
        <v>1.4903</v>
      </c>
      <c r="P24" s="50">
        <f t="shared" si="2"/>
        <v>69.376034482758612</v>
      </c>
      <c r="Q24" s="54">
        <f t="shared" si="38"/>
        <v>140.21603448275863</v>
      </c>
      <c r="R24" s="52">
        <f t="shared" si="39"/>
        <v>1.2408498626792799</v>
      </c>
      <c r="S24" s="15"/>
    </row>
    <row r="25" spans="1:19" s="3" customFormat="1" ht="24" customHeight="1" x14ac:dyDescent="0.2">
      <c r="A25" s="73">
        <v>791874</v>
      </c>
      <c r="B25" s="27" t="s">
        <v>37</v>
      </c>
      <c r="C25" s="26">
        <v>44</v>
      </c>
      <c r="D25" s="26">
        <v>10</v>
      </c>
      <c r="E25" s="66">
        <v>0.45</v>
      </c>
      <c r="F25" s="66">
        <v>4.5</v>
      </c>
      <c r="G25" s="24">
        <v>113</v>
      </c>
      <c r="H25" s="24">
        <v>2</v>
      </c>
      <c r="I25" s="19">
        <v>1.25</v>
      </c>
      <c r="J25" s="20">
        <v>232</v>
      </c>
      <c r="K25" s="66">
        <f t="shared" si="35"/>
        <v>46.551724137931032</v>
      </c>
      <c r="L25" s="47">
        <v>1.61</v>
      </c>
      <c r="M25" s="53">
        <f t="shared" si="36"/>
        <v>70.84</v>
      </c>
      <c r="N25" s="47">
        <f t="shared" si="37"/>
        <v>0.62690265486725671</v>
      </c>
      <c r="O25" s="49">
        <v>1.4903</v>
      </c>
      <c r="P25" s="50">
        <f t="shared" si="2"/>
        <v>69.376034482758612</v>
      </c>
      <c r="Q25" s="54">
        <f t="shared" si="38"/>
        <v>140.21603448275863</v>
      </c>
      <c r="R25" s="52">
        <f t="shared" si="39"/>
        <v>1.2408498626792799</v>
      </c>
      <c r="S25" s="15"/>
    </row>
    <row r="26" spans="1:19" s="3" customFormat="1" ht="24" customHeight="1" x14ac:dyDescent="0.2">
      <c r="A26" s="73">
        <v>791876</v>
      </c>
      <c r="B26" s="27" t="s">
        <v>38</v>
      </c>
      <c r="C26" s="26">
        <v>44</v>
      </c>
      <c r="D26" s="26" t="s">
        <v>39</v>
      </c>
      <c r="E26" s="21" t="s">
        <v>39</v>
      </c>
      <c r="F26" s="78">
        <v>2.14</v>
      </c>
      <c r="G26" s="18">
        <v>239</v>
      </c>
      <c r="H26" s="18">
        <v>2</v>
      </c>
      <c r="I26" s="19">
        <v>0</v>
      </c>
      <c r="J26" s="20">
        <v>185</v>
      </c>
      <c r="K26" s="66">
        <f t="shared" si="35"/>
        <v>58.378378378378379</v>
      </c>
      <c r="L26" s="47">
        <v>2.97</v>
      </c>
      <c r="M26" s="53">
        <f t="shared" ref="M26:M33" si="40">L26*C26</f>
        <v>130.68</v>
      </c>
      <c r="N26" s="47">
        <f t="shared" ref="N26:N33" si="41">((C26*L26)/G26)</f>
        <v>0.54677824267782427</v>
      </c>
      <c r="O26" s="49">
        <v>1.4903</v>
      </c>
      <c r="P26" s="50">
        <f t="shared" ref="P26:P33" si="42">O26*K26</f>
        <v>87.001297297297299</v>
      </c>
      <c r="Q26" s="54">
        <f t="shared" ref="Q26:Q33" si="43">M26+P26</f>
        <v>217.68129729729731</v>
      </c>
      <c r="R26" s="52">
        <f t="shared" ref="R26:R33" si="44">Q26/G26</f>
        <v>0.91080040710166232</v>
      </c>
      <c r="S26" s="15"/>
    </row>
    <row r="27" spans="1:19" s="3" customFormat="1" ht="24" customHeight="1" x14ac:dyDescent="0.2">
      <c r="A27" s="73">
        <v>791877</v>
      </c>
      <c r="B27" s="27" t="s">
        <v>40</v>
      </c>
      <c r="C27" s="26">
        <v>44</v>
      </c>
      <c r="D27" s="26" t="s">
        <v>39</v>
      </c>
      <c r="E27" s="21" t="s">
        <v>39</v>
      </c>
      <c r="F27" s="78">
        <v>2.14</v>
      </c>
      <c r="G27" s="18">
        <v>239</v>
      </c>
      <c r="H27" s="18">
        <v>2</v>
      </c>
      <c r="I27" s="19">
        <v>0</v>
      </c>
      <c r="J27" s="20">
        <v>185</v>
      </c>
      <c r="K27" s="66">
        <f t="shared" si="35"/>
        <v>58.378378378378379</v>
      </c>
      <c r="L27" s="47">
        <v>2.95</v>
      </c>
      <c r="M27" s="53">
        <f t="shared" si="40"/>
        <v>129.80000000000001</v>
      </c>
      <c r="N27" s="47">
        <f t="shared" si="41"/>
        <v>0.5430962343096235</v>
      </c>
      <c r="O27" s="49">
        <v>1.4903</v>
      </c>
      <c r="P27" s="50">
        <f t="shared" si="42"/>
        <v>87.001297297297299</v>
      </c>
      <c r="Q27" s="54">
        <f t="shared" si="43"/>
        <v>216.80129729729731</v>
      </c>
      <c r="R27" s="52">
        <f t="shared" si="44"/>
        <v>0.90711839873346156</v>
      </c>
      <c r="S27" s="15"/>
    </row>
    <row r="28" spans="1:19" s="3" customFormat="1" ht="24" customHeight="1" x14ac:dyDescent="0.2">
      <c r="A28" s="73">
        <v>791878</v>
      </c>
      <c r="B28" s="27" t="s">
        <v>41</v>
      </c>
      <c r="C28" s="26">
        <v>44</v>
      </c>
      <c r="D28" s="26" t="s">
        <v>39</v>
      </c>
      <c r="E28" s="21" t="s">
        <v>39</v>
      </c>
      <c r="F28" s="78">
        <v>2.14</v>
      </c>
      <c r="G28" s="18">
        <v>239</v>
      </c>
      <c r="H28" s="18">
        <v>2</v>
      </c>
      <c r="I28" s="19">
        <v>0</v>
      </c>
      <c r="J28" s="20">
        <v>185</v>
      </c>
      <c r="K28" s="66">
        <f t="shared" si="35"/>
        <v>58.378378378378379</v>
      </c>
      <c r="L28" s="47">
        <v>2.95</v>
      </c>
      <c r="M28" s="53">
        <f t="shared" si="40"/>
        <v>129.80000000000001</v>
      </c>
      <c r="N28" s="47">
        <f t="shared" si="41"/>
        <v>0.5430962343096235</v>
      </c>
      <c r="O28" s="49">
        <v>1.4903</v>
      </c>
      <c r="P28" s="50">
        <f t="shared" si="42"/>
        <v>87.001297297297299</v>
      </c>
      <c r="Q28" s="54">
        <f t="shared" si="43"/>
        <v>216.80129729729731</v>
      </c>
      <c r="R28" s="52">
        <f t="shared" si="44"/>
        <v>0.90711839873346156</v>
      </c>
      <c r="S28" s="15"/>
    </row>
    <row r="29" spans="1:19" s="3" customFormat="1" ht="24" customHeight="1" x14ac:dyDescent="0.2">
      <c r="A29" s="73">
        <v>791879</v>
      </c>
      <c r="B29" s="27" t="s">
        <v>42</v>
      </c>
      <c r="C29" s="26">
        <v>44</v>
      </c>
      <c r="D29" s="26" t="s">
        <v>39</v>
      </c>
      <c r="E29" s="21" t="s">
        <v>39</v>
      </c>
      <c r="F29" s="78">
        <v>2.14</v>
      </c>
      <c r="G29" s="18">
        <v>239</v>
      </c>
      <c r="H29" s="18">
        <v>2</v>
      </c>
      <c r="I29" s="19">
        <v>0</v>
      </c>
      <c r="J29" s="20">
        <v>185</v>
      </c>
      <c r="K29" s="66">
        <f t="shared" si="35"/>
        <v>58.378378378378379</v>
      </c>
      <c r="L29" s="47">
        <v>2.95</v>
      </c>
      <c r="M29" s="53">
        <f t="shared" si="40"/>
        <v>129.80000000000001</v>
      </c>
      <c r="N29" s="47">
        <f t="shared" si="41"/>
        <v>0.5430962343096235</v>
      </c>
      <c r="O29" s="49">
        <v>1.4903</v>
      </c>
      <c r="P29" s="50">
        <f t="shared" si="42"/>
        <v>87.001297297297299</v>
      </c>
      <c r="Q29" s="54">
        <f t="shared" si="43"/>
        <v>216.80129729729731</v>
      </c>
      <c r="R29" s="52">
        <f t="shared" si="44"/>
        <v>0.90711839873346156</v>
      </c>
      <c r="S29" s="15"/>
    </row>
    <row r="30" spans="1:19" s="2" customFormat="1" ht="24" customHeight="1" x14ac:dyDescent="0.2">
      <c r="A30" s="72">
        <v>791880</v>
      </c>
      <c r="B30" s="22" t="s">
        <v>43</v>
      </c>
      <c r="C30" s="18">
        <v>32</v>
      </c>
      <c r="D30" s="19">
        <v>1</v>
      </c>
      <c r="E30" s="21" t="s">
        <v>39</v>
      </c>
      <c r="F30" s="78">
        <v>4.57</v>
      </c>
      <c r="G30" s="18">
        <v>112</v>
      </c>
      <c r="H30" s="18">
        <v>2</v>
      </c>
      <c r="I30" s="19">
        <v>0.5</v>
      </c>
      <c r="J30" s="20">
        <v>279</v>
      </c>
      <c r="K30" s="66">
        <f t="shared" si="35"/>
        <v>38.70967741935484</v>
      </c>
      <c r="L30" s="47">
        <v>2.02</v>
      </c>
      <c r="M30" s="53">
        <f t="shared" si="40"/>
        <v>64.64</v>
      </c>
      <c r="N30" s="47">
        <f t="shared" si="41"/>
        <v>0.57714285714285718</v>
      </c>
      <c r="O30" s="49">
        <v>1.4903</v>
      </c>
      <c r="P30" s="50">
        <f t="shared" si="42"/>
        <v>57.689032258064515</v>
      </c>
      <c r="Q30" s="54">
        <f t="shared" si="43"/>
        <v>122.32903225806452</v>
      </c>
      <c r="R30" s="52">
        <f t="shared" si="44"/>
        <v>1.0922235023041476</v>
      </c>
      <c r="S30" s="15"/>
    </row>
    <row r="31" spans="1:19" s="2" customFormat="1" ht="24" customHeight="1" x14ac:dyDescent="0.2">
      <c r="A31" s="86">
        <v>791885</v>
      </c>
      <c r="B31" s="84" t="s">
        <v>65</v>
      </c>
      <c r="C31" s="18">
        <v>32</v>
      </c>
      <c r="D31" s="19">
        <v>1</v>
      </c>
      <c r="E31" s="102" t="s">
        <v>71</v>
      </c>
      <c r="F31" s="78">
        <v>5</v>
      </c>
      <c r="G31" s="18">
        <v>102</v>
      </c>
      <c r="H31" s="18">
        <v>2</v>
      </c>
      <c r="I31" s="19">
        <v>0.5</v>
      </c>
      <c r="J31" s="20">
        <v>279</v>
      </c>
      <c r="K31" s="66">
        <f t="shared" si="35"/>
        <v>38.70967741935484</v>
      </c>
      <c r="L31" s="47">
        <v>2.06</v>
      </c>
      <c r="M31" s="53">
        <f t="shared" si="40"/>
        <v>65.92</v>
      </c>
      <c r="N31" s="47">
        <f t="shared" si="41"/>
        <v>0.64627450980392154</v>
      </c>
      <c r="O31" s="49">
        <v>1.4903</v>
      </c>
      <c r="P31" s="50">
        <f t="shared" si="42"/>
        <v>57.689032258064515</v>
      </c>
      <c r="Q31" s="54">
        <f t="shared" si="43"/>
        <v>123.60903225806452</v>
      </c>
      <c r="R31" s="52">
        <f t="shared" si="44"/>
        <v>1.2118532574320051</v>
      </c>
      <c r="S31" s="15"/>
    </row>
    <row r="32" spans="1:19" s="2" customFormat="1" ht="24" customHeight="1" x14ac:dyDescent="0.2">
      <c r="A32" s="73">
        <v>791890</v>
      </c>
      <c r="B32" s="22" t="s">
        <v>44</v>
      </c>
      <c r="C32" s="18">
        <v>32</v>
      </c>
      <c r="D32" s="19">
        <v>1</v>
      </c>
      <c r="E32" s="21" t="s">
        <v>39</v>
      </c>
      <c r="F32" s="78">
        <v>3.71</v>
      </c>
      <c r="G32" s="18">
        <v>138</v>
      </c>
      <c r="H32" s="18">
        <v>2</v>
      </c>
      <c r="I32" s="19">
        <v>0</v>
      </c>
      <c r="J32" s="20">
        <v>227</v>
      </c>
      <c r="K32" s="66">
        <f t="shared" si="35"/>
        <v>47.577092511013213</v>
      </c>
      <c r="L32" s="47">
        <v>2.0499999999999998</v>
      </c>
      <c r="M32" s="53">
        <f t="shared" si="40"/>
        <v>65.599999999999994</v>
      </c>
      <c r="N32" s="47">
        <f t="shared" si="41"/>
        <v>0.47536231884057967</v>
      </c>
      <c r="O32" s="49">
        <v>1.4903</v>
      </c>
      <c r="P32" s="50">
        <f t="shared" si="42"/>
        <v>70.904140969162995</v>
      </c>
      <c r="Q32" s="54">
        <f t="shared" si="43"/>
        <v>136.50414096916299</v>
      </c>
      <c r="R32" s="52">
        <f t="shared" si="44"/>
        <v>0.98916044180552887</v>
      </c>
      <c r="S32" s="15"/>
    </row>
    <row r="33" spans="1:19" s="2" customFormat="1" ht="24" customHeight="1" x14ac:dyDescent="0.2">
      <c r="A33" s="85">
        <v>791895</v>
      </c>
      <c r="B33" s="84" t="s">
        <v>66</v>
      </c>
      <c r="C33" s="18">
        <v>32</v>
      </c>
      <c r="D33" s="19">
        <v>1</v>
      </c>
      <c r="E33" s="102" t="s">
        <v>72</v>
      </c>
      <c r="F33" s="78">
        <v>3.15</v>
      </c>
      <c r="G33" s="18">
        <v>163</v>
      </c>
      <c r="H33" s="18">
        <v>2</v>
      </c>
      <c r="I33" s="19">
        <v>0</v>
      </c>
      <c r="J33" s="20">
        <v>227</v>
      </c>
      <c r="K33" s="66">
        <f t="shared" si="35"/>
        <v>47.577092511013213</v>
      </c>
      <c r="L33" s="47">
        <v>2.16</v>
      </c>
      <c r="M33" s="53">
        <f t="shared" si="40"/>
        <v>69.12</v>
      </c>
      <c r="N33" s="47">
        <f t="shared" si="41"/>
        <v>0.42404907975460127</v>
      </c>
      <c r="O33" s="49">
        <v>1.4903</v>
      </c>
      <c r="P33" s="50">
        <f t="shared" si="42"/>
        <v>70.904140969162995</v>
      </c>
      <c r="Q33" s="54">
        <f t="shared" si="43"/>
        <v>140.024140969163</v>
      </c>
      <c r="R33" s="52">
        <f t="shared" si="44"/>
        <v>0.85904380962676685</v>
      </c>
      <c r="S33" s="15"/>
    </row>
    <row r="34" spans="1:19" s="2" customFormat="1" ht="24" customHeight="1" x14ac:dyDescent="0.2">
      <c r="A34" s="73">
        <v>791893</v>
      </c>
      <c r="B34" s="22" t="s">
        <v>45</v>
      </c>
      <c r="C34" s="18">
        <v>32</v>
      </c>
      <c r="D34" s="19">
        <v>10</v>
      </c>
      <c r="E34" s="66">
        <v>0.45</v>
      </c>
      <c r="F34" s="66">
        <v>4.5</v>
      </c>
      <c r="G34" s="24">
        <v>113</v>
      </c>
      <c r="H34" s="18">
        <v>2</v>
      </c>
      <c r="I34" s="19">
        <v>1.25</v>
      </c>
      <c r="J34" s="20">
        <v>232</v>
      </c>
      <c r="K34" s="66">
        <f t="shared" si="35"/>
        <v>46.551724137931032</v>
      </c>
      <c r="L34" s="47">
        <v>1.53</v>
      </c>
      <c r="M34" s="53">
        <f>L34*C34</f>
        <v>48.96</v>
      </c>
      <c r="N34" s="47">
        <f>((C34*L34)/G34)</f>
        <v>0.43327433628318585</v>
      </c>
      <c r="O34" s="49">
        <v>1.4903</v>
      </c>
      <c r="P34" s="50">
        <f t="shared" si="2"/>
        <v>69.376034482758612</v>
      </c>
      <c r="Q34" s="54">
        <f t="shared" ref="Q34" si="45">M34+P34</f>
        <v>118.33603448275861</v>
      </c>
      <c r="R34" s="52">
        <f>Q34/G34</f>
        <v>1.0472215440952088</v>
      </c>
      <c r="S34" s="15"/>
    </row>
    <row r="35" spans="1:19" s="2" customFormat="1" ht="24" customHeight="1" x14ac:dyDescent="0.2">
      <c r="A35" s="72">
        <v>791896</v>
      </c>
      <c r="B35" s="17" t="s">
        <v>46</v>
      </c>
      <c r="C35" s="18">
        <v>32</v>
      </c>
      <c r="D35" s="26" t="s">
        <v>39</v>
      </c>
      <c r="E35" s="21" t="s">
        <v>39</v>
      </c>
      <c r="F35" s="78">
        <v>2.2000000000000002</v>
      </c>
      <c r="G35" s="18">
        <v>239</v>
      </c>
      <c r="H35" s="18">
        <v>2</v>
      </c>
      <c r="I35" s="19">
        <v>0</v>
      </c>
      <c r="J35" s="20">
        <v>185</v>
      </c>
      <c r="K35" s="66">
        <f t="shared" si="35"/>
        <v>58.378378378378379</v>
      </c>
      <c r="L35" s="47">
        <v>2.81</v>
      </c>
      <c r="M35" s="53">
        <f>L35*C35</f>
        <v>89.92</v>
      </c>
      <c r="N35" s="47">
        <f>((C35*L35)/G35)</f>
        <v>0.37623430962343096</v>
      </c>
      <c r="O35" s="49">
        <v>1.4903</v>
      </c>
      <c r="P35" s="50">
        <f t="shared" si="2"/>
        <v>87.001297297297299</v>
      </c>
      <c r="Q35" s="54">
        <f t="shared" si="3"/>
        <v>176.92129729729731</v>
      </c>
      <c r="R35" s="52">
        <f>Q35/G35</f>
        <v>0.74025647404726913</v>
      </c>
      <c r="S35" s="15"/>
    </row>
    <row r="36" spans="1:19" s="1" customFormat="1" ht="24" customHeight="1" x14ac:dyDescent="0.2">
      <c r="A36" s="46"/>
      <c r="B36" s="122" t="s">
        <v>47</v>
      </c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4"/>
      <c r="S36" s="15"/>
    </row>
    <row r="37" spans="1:19" ht="24" customHeight="1" x14ac:dyDescent="0.2">
      <c r="A37" s="74"/>
      <c r="B37" s="125" t="s">
        <v>48</v>
      </c>
      <c r="C37" s="126"/>
      <c r="D37" s="126"/>
      <c r="E37" s="126"/>
      <c r="F37" s="126"/>
      <c r="G37" s="126"/>
      <c r="H37" s="126"/>
      <c r="I37" s="127"/>
      <c r="J37" s="16" t="s">
        <v>49</v>
      </c>
      <c r="K37" s="119"/>
      <c r="L37" s="120"/>
      <c r="M37" s="120"/>
      <c r="N37" s="120"/>
      <c r="O37" s="120"/>
      <c r="P37" s="120"/>
      <c r="Q37" s="120"/>
      <c r="R37" s="121"/>
      <c r="S37" s="15"/>
    </row>
    <row r="38" spans="1:19" ht="24" customHeight="1" x14ac:dyDescent="0.2">
      <c r="A38" s="85">
        <v>771421</v>
      </c>
      <c r="B38" s="84" t="s">
        <v>68</v>
      </c>
      <c r="C38" s="23">
        <v>32</v>
      </c>
      <c r="D38" s="23">
        <v>1</v>
      </c>
      <c r="E38" s="67">
        <v>3</v>
      </c>
      <c r="F38" s="67">
        <v>3</v>
      </c>
      <c r="G38" s="24">
        <v>170</v>
      </c>
      <c r="H38" s="24">
        <v>2</v>
      </c>
      <c r="I38" s="28">
        <v>1</v>
      </c>
      <c r="J38" s="20">
        <v>1480</v>
      </c>
      <c r="K38" s="67">
        <f>36000/J38</f>
        <v>24.324324324324323</v>
      </c>
      <c r="L38" s="47">
        <v>1.81</v>
      </c>
      <c r="M38" s="48">
        <f t="shared" ref="M38" si="46">L38*C38</f>
        <v>57.92</v>
      </c>
      <c r="N38" s="47">
        <f t="shared" ref="N38" si="47">((C38*L38)/G38)</f>
        <v>0.34070588235294119</v>
      </c>
      <c r="O38" s="49">
        <v>1.4903</v>
      </c>
      <c r="P38" s="50">
        <f t="shared" ref="P38" si="48">O38*K38</f>
        <v>36.250540540540534</v>
      </c>
      <c r="Q38" s="51">
        <f t="shared" ref="Q38" si="49">M38+P38</f>
        <v>94.170540540540543</v>
      </c>
      <c r="R38" s="52">
        <f t="shared" ref="R38" si="50">Q38/G38</f>
        <v>0.55394435612082671</v>
      </c>
      <c r="S38" s="15"/>
    </row>
    <row r="39" spans="1:19" ht="24" customHeight="1" x14ac:dyDescent="0.2">
      <c r="A39" s="73">
        <v>791401</v>
      </c>
      <c r="B39" s="22" t="s">
        <v>50</v>
      </c>
      <c r="C39" s="23">
        <v>32</v>
      </c>
      <c r="D39" s="23">
        <v>5</v>
      </c>
      <c r="E39" s="67">
        <v>0.61</v>
      </c>
      <c r="F39" s="67">
        <v>3.05</v>
      </c>
      <c r="G39" s="24">
        <v>167</v>
      </c>
      <c r="H39" s="24">
        <v>2</v>
      </c>
      <c r="I39" s="28">
        <v>1</v>
      </c>
      <c r="J39" s="20">
        <v>1466</v>
      </c>
      <c r="K39" s="67">
        <f>36000/J39</f>
        <v>24.556616643929058</v>
      </c>
      <c r="L39" s="47">
        <v>1.47</v>
      </c>
      <c r="M39" s="48">
        <f t="shared" ref="M39:M46" si="51">L39*C39</f>
        <v>47.04</v>
      </c>
      <c r="N39" s="47">
        <f t="shared" ref="N39:N46" si="52">((C39*L39)/G39)</f>
        <v>0.28167664670658682</v>
      </c>
      <c r="O39" s="49">
        <v>1.4903</v>
      </c>
      <c r="P39" s="50">
        <f t="shared" ref="P39:P43" si="53">O39*K39</f>
        <v>36.596725784447472</v>
      </c>
      <c r="Q39" s="51">
        <f t="shared" ref="Q39:Q43" si="54">M39+P39</f>
        <v>83.636725784447464</v>
      </c>
      <c r="R39" s="52">
        <f t="shared" ref="R39:R46" si="55">Q39/G39</f>
        <v>0.50081871727214045</v>
      </c>
      <c r="S39" s="15"/>
    </row>
    <row r="40" spans="1:19" ht="24" customHeight="1" x14ac:dyDescent="0.2">
      <c r="A40" s="73">
        <v>791421</v>
      </c>
      <c r="B40" s="29" t="s">
        <v>51</v>
      </c>
      <c r="C40" s="30">
        <v>32</v>
      </c>
      <c r="D40" s="30">
        <v>1</v>
      </c>
      <c r="E40" s="79">
        <v>3</v>
      </c>
      <c r="F40" s="79">
        <v>3</v>
      </c>
      <c r="G40" s="24">
        <v>170</v>
      </c>
      <c r="H40" s="24">
        <v>2</v>
      </c>
      <c r="I40" s="31">
        <v>1</v>
      </c>
      <c r="J40" s="20">
        <v>1480</v>
      </c>
      <c r="K40" s="67">
        <f t="shared" ref="K40:K44" si="56">36000/J40</f>
        <v>24.324324324324323</v>
      </c>
      <c r="L40" s="47">
        <v>1.54</v>
      </c>
      <c r="M40" s="48">
        <f>L40*C40</f>
        <v>49.28</v>
      </c>
      <c r="N40" s="47">
        <f>((C40*L40)/G40)</f>
        <v>0.28988235294117648</v>
      </c>
      <c r="O40" s="49">
        <v>1.4903</v>
      </c>
      <c r="P40" s="50">
        <f>O40*K40</f>
        <v>36.250540540540534</v>
      </c>
      <c r="Q40" s="51">
        <f>M40+P40</f>
        <v>85.530540540540528</v>
      </c>
      <c r="R40" s="52">
        <f>Q40/G40</f>
        <v>0.50312082670906189</v>
      </c>
      <c r="S40" s="15"/>
    </row>
    <row r="41" spans="1:19" ht="24" customHeight="1" x14ac:dyDescent="0.2">
      <c r="A41" s="73">
        <v>791426</v>
      </c>
      <c r="B41" s="22" t="s">
        <v>52</v>
      </c>
      <c r="C41" s="23">
        <v>32</v>
      </c>
      <c r="D41" s="23">
        <v>1</v>
      </c>
      <c r="E41" s="67">
        <v>1.9</v>
      </c>
      <c r="F41" s="67">
        <v>1.9</v>
      </c>
      <c r="G41" s="24">
        <v>270</v>
      </c>
      <c r="H41" s="24">
        <v>1</v>
      </c>
      <c r="I41" s="28">
        <v>0.5</v>
      </c>
      <c r="J41" s="20">
        <v>1409</v>
      </c>
      <c r="K41" s="67">
        <v>25.55</v>
      </c>
      <c r="L41" s="47">
        <v>1.4</v>
      </c>
      <c r="M41" s="48">
        <f>L41*C41</f>
        <v>44.8</v>
      </c>
      <c r="N41" s="47">
        <f>((C41*L41)/G41)</f>
        <v>0.16592592592592592</v>
      </c>
      <c r="O41" s="49">
        <v>1.4903</v>
      </c>
      <c r="P41" s="50">
        <f>O41*K41</f>
        <v>38.077165000000001</v>
      </c>
      <c r="Q41" s="51">
        <f>M41+P41</f>
        <v>82.877164999999991</v>
      </c>
      <c r="R41" s="52">
        <f>Q41/G41</f>
        <v>0.30695246296296291</v>
      </c>
      <c r="S41" s="15"/>
    </row>
    <row r="42" spans="1:19" ht="24" customHeight="1" x14ac:dyDescent="0.2">
      <c r="A42" s="73">
        <v>791431</v>
      </c>
      <c r="B42" s="27" t="s">
        <v>53</v>
      </c>
      <c r="C42" s="26">
        <v>32</v>
      </c>
      <c r="D42" s="26">
        <v>1</v>
      </c>
      <c r="E42" s="66">
        <v>3</v>
      </c>
      <c r="F42" s="66">
        <v>3</v>
      </c>
      <c r="G42" s="32">
        <v>170</v>
      </c>
      <c r="H42" s="24">
        <v>2</v>
      </c>
      <c r="I42" s="28">
        <v>1</v>
      </c>
      <c r="J42" s="20">
        <v>1480</v>
      </c>
      <c r="K42" s="67">
        <f t="shared" si="56"/>
        <v>24.324324324324323</v>
      </c>
      <c r="L42" s="47">
        <v>1.57</v>
      </c>
      <c r="M42" s="48">
        <f>L42*C42</f>
        <v>50.24</v>
      </c>
      <c r="N42" s="47">
        <f>((C42*L42)/G42)</f>
        <v>0.29552941176470587</v>
      </c>
      <c r="O42" s="49">
        <v>1.4903</v>
      </c>
      <c r="P42" s="50">
        <f>O42*K42</f>
        <v>36.250540540540534</v>
      </c>
      <c r="Q42" s="51">
        <f>M42+P42</f>
        <v>86.490540540540536</v>
      </c>
      <c r="R42" s="52">
        <f>Q42/G42</f>
        <v>0.50876788553259134</v>
      </c>
      <c r="S42" s="15"/>
    </row>
    <row r="43" spans="1:19" s="3" customFormat="1" ht="24" customHeight="1" x14ac:dyDescent="0.2">
      <c r="A43" s="73">
        <v>791441</v>
      </c>
      <c r="B43" s="22" t="s">
        <v>54</v>
      </c>
      <c r="C43" s="23">
        <v>32</v>
      </c>
      <c r="D43" s="23">
        <v>3</v>
      </c>
      <c r="E43" s="67">
        <v>1</v>
      </c>
      <c r="F43" s="67">
        <v>3</v>
      </c>
      <c r="G43" s="24">
        <v>170</v>
      </c>
      <c r="H43" s="24">
        <v>2</v>
      </c>
      <c r="I43" s="28">
        <v>1</v>
      </c>
      <c r="J43" s="20">
        <v>1470</v>
      </c>
      <c r="K43" s="67">
        <f t="shared" si="56"/>
        <v>24.489795918367346</v>
      </c>
      <c r="L43" s="47">
        <v>1.61</v>
      </c>
      <c r="M43" s="48">
        <f t="shared" si="51"/>
        <v>51.52</v>
      </c>
      <c r="N43" s="47">
        <f t="shared" si="52"/>
        <v>0.30305882352941177</v>
      </c>
      <c r="O43" s="49">
        <v>1.4903</v>
      </c>
      <c r="P43" s="50">
        <f t="shared" si="53"/>
        <v>36.497142857142855</v>
      </c>
      <c r="Q43" s="51">
        <f t="shared" si="54"/>
        <v>88.017142857142858</v>
      </c>
      <c r="R43" s="52">
        <f t="shared" si="55"/>
        <v>0.5177478991596639</v>
      </c>
      <c r="S43" s="15"/>
    </row>
    <row r="44" spans="1:19" s="3" customFormat="1" ht="24" customHeight="1" x14ac:dyDescent="0.2">
      <c r="A44" s="73">
        <v>791461</v>
      </c>
      <c r="B44" s="22" t="s">
        <v>55</v>
      </c>
      <c r="C44" s="23">
        <v>32</v>
      </c>
      <c r="D44" s="23">
        <v>12</v>
      </c>
      <c r="E44" s="67">
        <v>0.25</v>
      </c>
      <c r="F44" s="67">
        <v>3</v>
      </c>
      <c r="G44" s="24">
        <v>170</v>
      </c>
      <c r="H44" s="24">
        <v>2</v>
      </c>
      <c r="I44" s="28">
        <v>1</v>
      </c>
      <c r="J44" s="20">
        <v>1456</v>
      </c>
      <c r="K44" s="67">
        <f t="shared" si="56"/>
        <v>24.725274725274726</v>
      </c>
      <c r="L44" s="47">
        <v>1.56</v>
      </c>
      <c r="M44" s="48">
        <f t="shared" si="51"/>
        <v>49.92</v>
      </c>
      <c r="N44" s="47">
        <f t="shared" si="52"/>
        <v>0.29364705882352943</v>
      </c>
      <c r="O44" s="49">
        <v>1.4903</v>
      </c>
      <c r="P44" s="50">
        <f t="shared" ref="P44:P46" si="57">O44*K44</f>
        <v>36.848076923076924</v>
      </c>
      <c r="Q44" s="51">
        <f t="shared" ref="Q44:Q46" si="58">M44+P44</f>
        <v>86.768076923076933</v>
      </c>
      <c r="R44" s="52">
        <f t="shared" si="55"/>
        <v>0.51040045248868782</v>
      </c>
      <c r="S44" s="15"/>
    </row>
    <row r="45" spans="1:19" ht="24" customHeight="1" x14ac:dyDescent="0.2">
      <c r="A45" s="73">
        <v>791493</v>
      </c>
      <c r="B45" s="22" t="s">
        <v>56</v>
      </c>
      <c r="C45" s="23">
        <v>32</v>
      </c>
      <c r="D45" s="23">
        <v>10</v>
      </c>
      <c r="E45" s="66">
        <v>0.45</v>
      </c>
      <c r="F45" s="66">
        <v>4.5</v>
      </c>
      <c r="G45" s="24">
        <v>113</v>
      </c>
      <c r="H45" s="24">
        <v>2</v>
      </c>
      <c r="I45" s="28">
        <v>1.25</v>
      </c>
      <c r="J45" s="20">
        <v>1110</v>
      </c>
      <c r="K45" s="67">
        <v>32.44</v>
      </c>
      <c r="L45" s="47">
        <v>1.53</v>
      </c>
      <c r="M45" s="48">
        <f t="shared" si="51"/>
        <v>48.96</v>
      </c>
      <c r="N45" s="47">
        <f t="shared" si="52"/>
        <v>0.43327433628318585</v>
      </c>
      <c r="O45" s="49">
        <v>1.4903</v>
      </c>
      <c r="P45" s="50">
        <f t="shared" si="57"/>
        <v>48.345331999999992</v>
      </c>
      <c r="Q45" s="54">
        <f t="shared" si="58"/>
        <v>97.305331999999993</v>
      </c>
      <c r="R45" s="52">
        <f t="shared" si="55"/>
        <v>0.86110913274336276</v>
      </c>
      <c r="S45" s="68"/>
    </row>
    <row r="46" spans="1:19" ht="24" customHeight="1" thickBot="1" x14ac:dyDescent="0.25">
      <c r="A46" s="87">
        <v>791499</v>
      </c>
      <c r="B46" s="88" t="s">
        <v>57</v>
      </c>
      <c r="C46" s="89">
        <v>32</v>
      </c>
      <c r="D46" s="89" t="s">
        <v>39</v>
      </c>
      <c r="E46" s="90" t="s">
        <v>39</v>
      </c>
      <c r="F46" s="91">
        <v>3</v>
      </c>
      <c r="G46" s="92">
        <v>170</v>
      </c>
      <c r="H46" s="92">
        <v>2</v>
      </c>
      <c r="I46" s="93">
        <v>0</v>
      </c>
      <c r="J46" s="94">
        <v>923</v>
      </c>
      <c r="K46" s="95">
        <v>39</v>
      </c>
      <c r="L46" s="96">
        <v>2.31</v>
      </c>
      <c r="M46" s="97">
        <f t="shared" si="51"/>
        <v>73.92</v>
      </c>
      <c r="N46" s="96">
        <f t="shared" si="52"/>
        <v>0.43482352941176472</v>
      </c>
      <c r="O46" s="98">
        <v>1.4903</v>
      </c>
      <c r="P46" s="99">
        <f t="shared" si="57"/>
        <v>58.121699999999997</v>
      </c>
      <c r="Q46" s="100">
        <f t="shared" si="58"/>
        <v>132.04169999999999</v>
      </c>
      <c r="R46" s="101">
        <f t="shared" si="55"/>
        <v>0.77671588235294109</v>
      </c>
    </row>
    <row r="47" spans="1:19" ht="16.5" customHeight="1" x14ac:dyDescent="0.2">
      <c r="A47" s="103" t="s">
        <v>70</v>
      </c>
      <c r="B47" s="104"/>
      <c r="C47" s="107" t="s">
        <v>69</v>
      </c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  <c r="O47" s="108"/>
      <c r="P47" s="108"/>
      <c r="Q47" s="108"/>
      <c r="R47" s="109"/>
    </row>
    <row r="48" spans="1:19" ht="13.5" thickBot="1" x14ac:dyDescent="0.25">
      <c r="A48" s="105"/>
      <c r="B48" s="106"/>
      <c r="C48" s="110"/>
      <c r="D48" s="111"/>
      <c r="E48" s="111"/>
      <c r="F48" s="111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2"/>
    </row>
    <row r="49" spans="1:18" ht="15.75" x14ac:dyDescent="0.25">
      <c r="A49" s="33"/>
      <c r="B49" s="34"/>
      <c r="C49" s="35"/>
      <c r="D49" s="35"/>
      <c r="E49" s="36"/>
      <c r="F49" s="34"/>
      <c r="G49" s="37"/>
      <c r="H49" s="37"/>
      <c r="I49" s="37"/>
      <c r="J49" s="38"/>
      <c r="K49" s="39"/>
      <c r="L49" s="40"/>
      <c r="M49" s="40"/>
      <c r="N49" s="41"/>
      <c r="O49" s="42"/>
      <c r="P49" s="34"/>
      <c r="Q49" s="34"/>
    </row>
    <row r="50" spans="1:18" ht="15.75" x14ac:dyDescent="0.25">
      <c r="A50" s="33"/>
      <c r="B50" s="34"/>
      <c r="C50" s="35"/>
      <c r="D50" s="35"/>
      <c r="E50" s="36"/>
      <c r="F50" s="34"/>
      <c r="G50" s="37"/>
      <c r="H50" s="37"/>
      <c r="I50" s="37"/>
      <c r="J50" s="38"/>
      <c r="K50" s="39"/>
      <c r="L50" s="40"/>
      <c r="M50" s="40"/>
      <c r="N50" s="41"/>
      <c r="O50" s="42"/>
      <c r="P50" s="34"/>
      <c r="Q50" s="34"/>
    </row>
    <row r="51" spans="1:18" ht="15.75" x14ac:dyDescent="0.25">
      <c r="A51" s="33"/>
      <c r="B51" s="34"/>
      <c r="C51" s="35"/>
      <c r="D51" s="35"/>
      <c r="E51" s="36"/>
      <c r="F51" s="34"/>
      <c r="G51" s="37"/>
      <c r="H51" s="37"/>
      <c r="I51" s="37"/>
      <c r="J51" s="38"/>
      <c r="K51" s="39"/>
      <c r="L51" s="40"/>
      <c r="M51" s="40"/>
      <c r="N51" s="41"/>
      <c r="O51" s="42"/>
      <c r="P51" s="34"/>
      <c r="Q51" s="34"/>
    </row>
    <row r="52" spans="1:18" ht="15.75" x14ac:dyDescent="0.2">
      <c r="A52" s="34"/>
      <c r="B52" s="43" t="s">
        <v>58</v>
      </c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/>
    </row>
    <row r="55" spans="1:18" x14ac:dyDescent="0.2">
      <c r="A55" s="80"/>
    </row>
    <row r="56" spans="1:18" x14ac:dyDescent="0.2">
      <c r="A56" s="80"/>
    </row>
    <row r="57" spans="1:18" x14ac:dyDescent="0.2">
      <c r="A57" s="80"/>
    </row>
    <row r="58" spans="1:18" x14ac:dyDescent="0.2">
      <c r="A58" s="80"/>
    </row>
    <row r="59" spans="1:18" x14ac:dyDescent="0.2">
      <c r="A59" s="80"/>
    </row>
    <row r="60" spans="1:18" x14ac:dyDescent="0.2">
      <c r="A60" s="81"/>
    </row>
    <row r="61" spans="1:18" x14ac:dyDescent="0.2">
      <c r="A61" s="80"/>
    </row>
    <row r="62" spans="1:18" x14ac:dyDescent="0.2">
      <c r="A62" s="81"/>
    </row>
    <row r="63" spans="1:18" x14ac:dyDescent="0.2">
      <c r="A63" s="80"/>
    </row>
    <row r="64" spans="1:18" x14ac:dyDescent="0.2">
      <c r="A64" s="80"/>
    </row>
    <row r="65" spans="1:1" x14ac:dyDescent="0.2">
      <c r="A65" s="81"/>
    </row>
    <row r="66" spans="1:1" x14ac:dyDescent="0.2">
      <c r="A66" s="81"/>
    </row>
    <row r="67" spans="1:1" x14ac:dyDescent="0.2">
      <c r="A67" s="81"/>
    </row>
    <row r="68" spans="1:1" x14ac:dyDescent="0.2">
      <c r="A68" s="80"/>
    </row>
    <row r="69" spans="1:1" x14ac:dyDescent="0.2">
      <c r="A69" s="80"/>
    </row>
    <row r="70" spans="1:1" x14ac:dyDescent="0.2">
      <c r="A70" s="81"/>
    </row>
    <row r="71" spans="1:1" x14ac:dyDescent="0.2">
      <c r="A71" s="81"/>
    </row>
    <row r="72" spans="1:1" x14ac:dyDescent="0.2">
      <c r="A72" s="80"/>
    </row>
    <row r="73" spans="1:1" x14ac:dyDescent="0.2">
      <c r="A73" s="80"/>
    </row>
    <row r="74" spans="1:1" x14ac:dyDescent="0.2">
      <c r="A74" s="80"/>
    </row>
    <row r="75" spans="1:1" x14ac:dyDescent="0.2">
      <c r="A75" s="80"/>
    </row>
    <row r="76" spans="1:1" x14ac:dyDescent="0.2">
      <c r="A76" s="80"/>
    </row>
    <row r="77" spans="1:1" x14ac:dyDescent="0.2">
      <c r="A77" s="80"/>
    </row>
    <row r="78" spans="1:1" x14ac:dyDescent="0.2">
      <c r="A78" s="80"/>
    </row>
    <row r="79" spans="1:1" x14ac:dyDescent="0.2">
      <c r="A79" s="81"/>
    </row>
    <row r="80" spans="1:1" x14ac:dyDescent="0.2">
      <c r="A80" s="80"/>
    </row>
    <row r="81" spans="1:1" x14ac:dyDescent="0.2">
      <c r="A81" s="80"/>
    </row>
    <row r="82" spans="1:1" x14ac:dyDescent="0.2">
      <c r="A82" s="80"/>
    </row>
    <row r="83" spans="1:1" x14ac:dyDescent="0.2">
      <c r="A83" s="81"/>
    </row>
    <row r="84" spans="1:1" x14ac:dyDescent="0.2">
      <c r="A84" s="80"/>
    </row>
    <row r="85" spans="1:1" x14ac:dyDescent="0.2">
      <c r="A85" s="81"/>
    </row>
    <row r="86" spans="1:1" x14ac:dyDescent="0.2">
      <c r="A86" s="80"/>
    </row>
    <row r="87" spans="1:1" x14ac:dyDescent="0.2">
      <c r="A87" s="80"/>
    </row>
    <row r="88" spans="1:1" x14ac:dyDescent="0.2">
      <c r="A88" s="80"/>
    </row>
    <row r="89" spans="1:1" x14ac:dyDescent="0.2">
      <c r="A89" s="80"/>
    </row>
  </sheetData>
  <mergeCells count="10">
    <mergeCell ref="A47:B48"/>
    <mergeCell ref="C47:R48"/>
    <mergeCell ref="C1:R1"/>
    <mergeCell ref="K3:R3"/>
    <mergeCell ref="K20:R20"/>
    <mergeCell ref="K37:R37"/>
    <mergeCell ref="B36:R36"/>
    <mergeCell ref="B37:I37"/>
    <mergeCell ref="B3:I3"/>
    <mergeCell ref="B20:I20"/>
  </mergeCells>
  <conditionalFormatting sqref="A49:A1048576 A1:A47">
    <cfRule type="duplicateValues" dxfId="0" priority="1"/>
  </conditionalFormatting>
  <printOptions horizontalCentered="1" gridLines="1"/>
  <pageMargins left="0" right="0" top="0.25" bottom="0" header="0" footer="0"/>
  <pageSetup scale="51" fitToHeight="0" orientation="landscape" r:id="rId1"/>
  <headerFooter scaleWithDoc="0" alignWithMargins="0"/>
  <customProperties>
    <customPr name="_pios_id" r:id="rId2"/>
  </customProperties>
  <ignoredErrors>
    <ignoredError sqref="N6:N8 N19 N26:N33 P6:R8 P19:R19 P26:R33" evalError="1"/>
  </ignoredError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bd7844-79ae-40bb-9a65-18ec79bae8af">
      <Terms xmlns="http://schemas.microsoft.com/office/infopath/2007/PartnerControls"/>
    </lcf76f155ced4ddcb4097134ff3c332f>
    <TaxCatchAll xmlns="fe8e53cf-cbf5-4036-91f4-dc91ce4bb08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7D8A2919F18F409BA5AE6D2B55D771" ma:contentTypeVersion="13" ma:contentTypeDescription="Create a new document." ma:contentTypeScope="" ma:versionID="a1b466a07db85972ae3d682d85b7c4e1">
  <xsd:schema xmlns:xsd="http://www.w3.org/2001/XMLSchema" xmlns:xs="http://www.w3.org/2001/XMLSchema" xmlns:p="http://schemas.microsoft.com/office/2006/metadata/properties" xmlns:ns2="11bd7844-79ae-40bb-9a65-18ec79bae8af" xmlns:ns3="fe8e53cf-cbf5-4036-91f4-dc91ce4bb088" targetNamespace="http://schemas.microsoft.com/office/2006/metadata/properties" ma:root="true" ma:fieldsID="0933ac231aee86a9c4eec1a035d8e76e" ns2:_="" ns3:_="">
    <xsd:import namespace="11bd7844-79ae-40bb-9a65-18ec79bae8af"/>
    <xsd:import namespace="fe8e53cf-cbf5-4036-91f4-dc91ce4bb0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d7844-79ae-40bb-9a65-18ec79bae8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666ac7f-3db6-46e1-9c31-0870b0953a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e53cf-cbf5-4036-91f4-dc91ce4bb08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46508d6-21d5-4b82-aeda-a986feff0515}" ma:internalName="TaxCatchAll" ma:showField="CatchAllData" ma:web="fe8e53cf-cbf5-4036-91f4-dc91ce4bb0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09582-4C85-45DB-8347-81A7FB89E311}">
  <ds:schemaRefs>
    <ds:schemaRef ds:uri="http://purl.org/dc/elements/1.1/"/>
    <ds:schemaRef ds:uri="11bd7844-79ae-40bb-9a65-18ec79bae8af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openxmlformats.org/package/2006/metadata/core-properties"/>
    <ds:schemaRef ds:uri="fe8e53cf-cbf5-4036-91f4-dc91ce4bb088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C5AF587-19FE-43E0-8397-B8916FB465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bd7844-79ae-40bb-9a65-18ec79bae8af"/>
    <ds:schemaRef ds:uri="fe8e53cf-cbf5-4036-91f4-dc91ce4bb0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65CB4B-61D3-4022-85F8-7717076F89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Gold Creek</vt:lpstr>
      <vt:lpstr>'Gold Creek'!Print_Area</vt:lpstr>
      <vt:lpstr>'Gold Creek'!Print_Titles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Crawford, Jack</dc:creator>
  <cp:keywords/>
  <dc:description/>
  <cp:lastModifiedBy>Jody Hardin</cp:lastModifiedBy>
  <cp:revision/>
  <cp:lastPrinted>2024-11-14T16:42:41Z</cp:lastPrinted>
  <dcterms:created xsi:type="dcterms:W3CDTF">2015-11-19T16:24:22Z</dcterms:created>
  <dcterms:modified xsi:type="dcterms:W3CDTF">2024-12-12T13:04:41Z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0x010100837D8A2919F18F409BA5AE6D2B55D771</vt:lpwstr>
  </property>
  <property fmtid="{D5CDD505-2E9C-101B-9397-08002B2CF9AE}" pid="3" name="Order">
    <vt:r8>12800</vt:r8>
  </property>
  <property fmtid="{D5CDD505-2E9C-101B-9397-08002B2CF9AE}" pid="4" name="MediaServiceImageTags">
    <vt:lpwstr/>
  </property>
</Properties>
</file>