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dmin\Purchasing\Bid Files\2024-2025\CSP 25-024JO PMS Front Parking Lot Drainage and ADA Improvements\"/>
    </mc:Choice>
  </mc:AlternateContent>
  <xr:revisionPtr revIDLastSave="0" documentId="8_{924A5385-2139-4F11-B522-F091DFF729EC}" xr6:coauthVersionLast="47" xr6:coauthVersionMax="47" xr10:uidLastSave="{00000000-0000-0000-0000-000000000000}"/>
  <bookViews>
    <workbookView xWindow="28680" yWindow="-120" windowWidth="29040" windowHeight="15720" xr2:uid="{1E8E6BA7-DE12-4B29-9E1F-D72253566789}"/>
  </bookViews>
  <sheets>
    <sheet name="Bid Proposal" sheetId="1" r:id="rId1"/>
  </sheets>
  <definedNames>
    <definedName name="_xlnm.Print_Area" localSheetId="0">'Bid Proposal'!$A$1:$F$68</definedName>
    <definedName name="_xlnm.Print_Titles" localSheetId="0">'Bid Proposal'!$A:$D,'Bid Proposal'!$1:$6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62" i="1" s="1"/>
  <c r="F66" i="1" s="1"/>
  <c r="F57" i="1"/>
  <c r="F58" i="1"/>
  <c r="F59" i="1"/>
  <c r="F60" i="1"/>
  <c r="F61" i="1"/>
  <c r="F40" i="1"/>
  <c r="F38" i="1"/>
  <c r="F65" i="1" s="1"/>
  <c r="F27" i="1"/>
  <c r="F28" i="1"/>
  <c r="F29" i="1"/>
  <c r="F30" i="1"/>
  <c r="F31" i="1"/>
  <c r="F32" i="1"/>
  <c r="F33" i="1"/>
  <c r="F34" i="1"/>
  <c r="F35" i="1"/>
  <c r="F36" i="1"/>
  <c r="F37" i="1"/>
  <c r="F26" i="1"/>
  <c r="F8" i="1"/>
  <c r="F9" i="1"/>
  <c r="F10" i="1"/>
  <c r="F11" i="1"/>
  <c r="F12" i="1"/>
  <c r="F24" i="1" s="1"/>
  <c r="F64" i="1" s="1"/>
  <c r="F13" i="1"/>
  <c r="F14" i="1"/>
  <c r="F15" i="1"/>
  <c r="F16" i="1"/>
  <c r="F17" i="1"/>
  <c r="F18" i="1"/>
  <c r="F19" i="1"/>
  <c r="F20" i="1"/>
  <c r="F21" i="1"/>
  <c r="F22" i="1"/>
  <c r="F23" i="1"/>
  <c r="D57" i="1"/>
  <c r="D56" i="1"/>
  <c r="D42" i="1"/>
  <c r="D40" i="1"/>
  <c r="F68" i="1" l="1"/>
  <c r="D9" i="1"/>
  <c r="A27" i="1"/>
  <c r="D10" i="1"/>
</calcChain>
</file>

<file path=xl/sharedStrings.xml><?xml version="1.0" encoding="utf-8"?>
<sst xmlns="http://schemas.openxmlformats.org/spreadsheetml/2006/main" count="122" uniqueCount="71">
  <si>
    <t>PROPOSAL FORM</t>
  </si>
  <si>
    <t>BIDDER'S APPLICATION</t>
  </si>
  <si>
    <t>BIDDER'S PROPOSAL</t>
  </si>
  <si>
    <t>NO.</t>
  </si>
  <si>
    <t>DESCRIPTION</t>
  </si>
  <si>
    <t>UNIT</t>
  </si>
  <si>
    <t>QUANTITY</t>
  </si>
  <si>
    <t>UNIT PRICE</t>
  </si>
  <si>
    <t>BID VALUE</t>
  </si>
  <si>
    <t>Comments</t>
  </si>
  <si>
    <t>REMOVAL</t>
  </si>
  <si>
    <t>TOTAL</t>
  </si>
  <si>
    <t>PROJECT COST SUMMARY</t>
  </si>
  <si>
    <t>PROJECT GRAND TOTAL</t>
  </si>
  <si>
    <t>Remove Existing Asphalt Pavement, Full Depth</t>
  </si>
  <si>
    <t>SY</t>
  </si>
  <si>
    <t>Mill &amp; Remove 2" Asphalt Pavement</t>
  </si>
  <si>
    <t>Remove Concrete Curb &amp; Gutter</t>
  </si>
  <si>
    <t>LF</t>
  </si>
  <si>
    <t>Remove Concrete Pavement, Full Depth</t>
  </si>
  <si>
    <t>Remove Existing Concrete Flume</t>
  </si>
  <si>
    <t>Remove Flume Cover</t>
  </si>
  <si>
    <t>Remove Tree</t>
  </si>
  <si>
    <t>EA</t>
  </si>
  <si>
    <t>Remove Turf &amp; Topsoil</t>
  </si>
  <si>
    <t>Remove Existing Parking Signs</t>
  </si>
  <si>
    <t>EROSION CONTROL</t>
  </si>
  <si>
    <t>Install Inlet Protection with Control Log</t>
  </si>
  <si>
    <t>Remove Inlet Protection with Control Log</t>
  </si>
  <si>
    <t>Install Control Log</t>
  </si>
  <si>
    <t>Remove Control Log</t>
  </si>
  <si>
    <t>Install Construction Entrance/Exit</t>
  </si>
  <si>
    <t>Remove Construction Entrance/Exit</t>
  </si>
  <si>
    <t>Install Tree Protection</t>
  </si>
  <si>
    <t>Remove Tree Protection</t>
  </si>
  <si>
    <t>SITE IMPROVEMENTS</t>
  </si>
  <si>
    <t>Furnish &amp; Install Parking Signs</t>
  </si>
  <si>
    <t>Furnish &amp; Install Cedar Elm Tree (3" Cal.)</t>
  </si>
  <si>
    <t>Install Concrete Flume</t>
  </si>
  <si>
    <t>Install 6" Concrete Pavement</t>
  </si>
  <si>
    <t>Install Concrete Curb &amp; Gutter</t>
  </si>
  <si>
    <t>Furnish &amp; Install River Rock (3"-6", d50)</t>
  </si>
  <si>
    <t xml:space="preserve">Mobilization and Demobilization </t>
  </si>
  <si>
    <t>LS</t>
  </si>
  <si>
    <t>2" HMAC Type D</t>
  </si>
  <si>
    <t>6" Flexible Base</t>
  </si>
  <si>
    <t>Install Pavement Markings</t>
  </si>
  <si>
    <t>Furnish &amp; Install Concrete Wheel Stop</t>
  </si>
  <si>
    <t>Install 18" Concrete Headwall (Flared)</t>
  </si>
  <si>
    <t>Furnish &amp; Install 18" HDPE Pipe</t>
  </si>
  <si>
    <t>Furnish &amp; Install 15" HDPE Pipe</t>
  </si>
  <si>
    <t>Furnish &amp; Install 8" HDPE Pipe</t>
  </si>
  <si>
    <t>Furnish &amp; Install 4' Dia. Concrete Manhole</t>
  </si>
  <si>
    <t>Furnish &amp; Install 3'x3' Grate Inlet</t>
  </si>
  <si>
    <t>Site Restoration &amp; Cleanup</t>
  </si>
  <si>
    <t>Remove Concrete Trench</t>
  </si>
  <si>
    <t>Remove Vertical Post Delineators</t>
  </si>
  <si>
    <t>Remove Existing Fire Lane Paint</t>
  </si>
  <si>
    <t>Furnish &amp; Install 18" Grate Inlet</t>
  </si>
  <si>
    <t xml:space="preserve">Install Proposed Sidewalk </t>
  </si>
  <si>
    <t>Install Fire Lane Markings</t>
  </si>
  <si>
    <t>Revegetation of Disturbed Areas, Block Sod</t>
  </si>
  <si>
    <t>OWNER'S CONTINGENCY</t>
  </si>
  <si>
    <t>Install 2' x 16' Crosswalk Markings</t>
  </si>
  <si>
    <t>Furnish &amp; Install Vertical Post Delineators</t>
  </si>
  <si>
    <t>Furnish &amp; Install Temporary Irrigation</t>
  </si>
  <si>
    <t>Remove Temporary Irrigation</t>
  </si>
  <si>
    <t>Furnish/Install/Remove Temporary Construction Fencing</t>
  </si>
  <si>
    <t>Furnish &amp; Install Steel Plate on Flume</t>
  </si>
  <si>
    <t>Remove Existing Gravel</t>
  </si>
  <si>
    <t>Remove Existing Tree Stump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</si>
</sst>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.0000"/>
    <numFmt numFmtId="165" formatCode="0.0000"/>
    <numFmt numFmtId="166" formatCode="&quot;$&quot;#,##0.00"/>
    <numFmt numFmtId="167" formatCode="_(* #,##0_);_(* \(#,##0\);_(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sz val="14"/>
      <name val="Times New Roman"/>
      <family val="1"/>
    </font>
    <font>
      <sz val="18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6"/>
      <color rgb="FFFF000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0"/>
      <name val="Arial"/>
      <family val="2"/>
    </font>
    <font>
      <sz val="14"/>
      <name val="Aptos Narrow"/>
      <family val="2"/>
      <scheme val="minor"/>
    </font>
    <font>
      <b/>
      <sz val="20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2" fillId="0" borderId="0"/>
  </cellStyleXfs>
  <cellXfs count="87">
    <xf numFmtId="0" fontId="0" fillId="0" borderId="0" xfId="0"/>
    <xf numFmtId="1" fontId="4" fillId="2" borderId="1" xfId="3" applyNumberFormat="1" applyFont="1" applyFill="1" applyBorder="1" applyAlignment="1">
      <alignment horizontal="centerContinuous" vertical="justify" wrapText="1"/>
    </xf>
    <xf numFmtId="1" fontId="5" fillId="2" borderId="2" xfId="3" applyNumberFormat="1" applyFont="1" applyFill="1" applyBorder="1" applyAlignment="1">
      <alignment horizontal="centerContinuous" vertical="justify" wrapText="1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2" xfId="0" applyFont="1" applyBorder="1"/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" fontId="6" fillId="2" borderId="4" xfId="3" applyNumberFormat="1" applyFont="1" applyFill="1" applyBorder="1" applyAlignment="1">
      <alignment horizontal="centerContinuous" vertical="justify" wrapText="1"/>
    </xf>
    <xf numFmtId="1" fontId="7" fillId="2" borderId="0" xfId="3" applyNumberFormat="1" applyFont="1" applyFill="1" applyAlignment="1">
      <alignment horizontal="centerContinuous" vertical="justify" wrapText="1"/>
    </xf>
    <xf numFmtId="0" fontId="2" fillId="0" borderId="0" xfId="0" applyFont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2" fillId="0" borderId="0" xfId="0" applyFont="1"/>
    <xf numFmtId="0" fontId="8" fillId="2" borderId="4" xfId="3" applyFont="1" applyFill="1" applyBorder="1" applyAlignment="1">
      <alignment horizontal="center" vertical="center"/>
    </xf>
    <xf numFmtId="0" fontId="9" fillId="2" borderId="0" xfId="0" applyFont="1" applyFill="1"/>
    <xf numFmtId="0" fontId="8" fillId="2" borderId="0" xfId="3" applyFont="1" applyFill="1" applyAlignment="1">
      <alignment horizontal="center"/>
    </xf>
    <xf numFmtId="2" fontId="8" fillId="2" borderId="0" xfId="1" applyNumberFormat="1" applyFont="1" applyFill="1" applyBorder="1" applyAlignment="1" applyProtection="1">
      <alignment vertical="center"/>
    </xf>
    <xf numFmtId="0" fontId="8" fillId="2" borderId="0" xfId="3" applyFont="1" applyFill="1" applyAlignment="1">
      <alignment horizontal="centerContinuous" vertical="center"/>
    </xf>
    <xf numFmtId="0" fontId="9" fillId="0" borderId="5" xfId="0" applyFont="1" applyBorder="1" applyAlignment="1">
      <alignment horizontal="centerContinuous"/>
    </xf>
    <xf numFmtId="0" fontId="9" fillId="0" borderId="0" xfId="0" applyFont="1"/>
    <xf numFmtId="1" fontId="10" fillId="2" borderId="4" xfId="3" applyNumberFormat="1" applyFont="1" applyFill="1" applyBorder="1" applyAlignment="1">
      <alignment horizontal="center"/>
    </xf>
    <xf numFmtId="0" fontId="10" fillId="2" borderId="0" xfId="3" applyFont="1" applyFill="1" applyAlignment="1">
      <alignment horizontal="center" vertical="center"/>
    </xf>
    <xf numFmtId="164" fontId="10" fillId="2" borderId="0" xfId="4" applyNumberFormat="1" applyFont="1" applyFill="1" applyAlignment="1">
      <alignment horizontal="center" vertical="center"/>
    </xf>
    <xf numFmtId="164" fontId="10" fillId="2" borderId="0" xfId="4" applyNumberFormat="1" applyFont="1" applyFill="1" applyAlignment="1">
      <alignment horizontal="center" vertical="center" wrapText="1"/>
    </xf>
    <xf numFmtId="0" fontId="10" fillId="2" borderId="0" xfId="3" applyFont="1" applyFill="1" applyAlignment="1">
      <alignment horizontal="centerContinuous" wrapText="1"/>
    </xf>
    <xf numFmtId="164" fontId="10" fillId="2" borderId="5" xfId="4" applyNumberFormat="1" applyFont="1" applyFill="1" applyBorder="1" applyAlignment="1">
      <alignment horizontal="centerContinuous" wrapText="1"/>
    </xf>
    <xf numFmtId="0" fontId="0" fillId="0" borderId="0" xfId="0" applyAlignment="1">
      <alignment horizontal="center" vertical="center"/>
    </xf>
    <xf numFmtId="0" fontId="10" fillId="2" borderId="0" xfId="3" applyFont="1" applyFill="1" applyAlignment="1">
      <alignment horizontal="center" vertical="justify" wrapText="1"/>
    </xf>
    <xf numFmtId="0" fontId="11" fillId="2" borderId="0" xfId="0" applyFont="1" applyFill="1" applyAlignment="1">
      <alignment horizontal="center"/>
    </xf>
    <xf numFmtId="0" fontId="10" fillId="2" borderId="5" xfId="3" applyFont="1" applyFill="1" applyBorder="1" applyAlignment="1">
      <alignment horizontal="center" vertical="justify" wrapText="1"/>
    </xf>
    <xf numFmtId="1" fontId="10" fillId="2" borderId="4" xfId="3" applyNumberFormat="1" applyFont="1" applyFill="1" applyBorder="1" applyAlignment="1">
      <alignment horizontal="center" vertical="center"/>
    </xf>
    <xf numFmtId="0" fontId="10" fillId="2" borderId="0" xfId="3" applyFont="1" applyFill="1" applyAlignment="1">
      <alignment horizontal="center" vertical="center" wrapText="1"/>
    </xf>
    <xf numFmtId="2" fontId="10" fillId="2" borderId="0" xfId="1" applyNumberFormat="1" applyFont="1" applyFill="1" applyBorder="1" applyAlignment="1" applyProtection="1">
      <alignment horizontal="center" vertical="center" wrapText="1"/>
    </xf>
    <xf numFmtId="44" fontId="10" fillId="2" borderId="0" xfId="2" applyFont="1" applyFill="1" applyBorder="1" applyAlignment="1" applyProtection="1">
      <alignment horizontal="center" vertical="center" wrapText="1"/>
    </xf>
    <xf numFmtId="44" fontId="10" fillId="2" borderId="5" xfId="2" applyFont="1" applyFill="1" applyBorder="1" applyAlignment="1" applyProtection="1">
      <alignment horizontal="center" vertical="center" wrapText="1"/>
    </xf>
    <xf numFmtId="0" fontId="13" fillId="0" borderId="0" xfId="3" applyFont="1" applyAlignment="1">
      <alignment vertical="center"/>
    </xf>
    <xf numFmtId="0" fontId="14" fillId="0" borderId="0" xfId="3" quotePrefix="1" applyFont="1" applyAlignment="1">
      <alignment horizontal="center"/>
    </xf>
    <xf numFmtId="165" fontId="10" fillId="4" borderId="6" xfId="3" quotePrefix="1" applyNumberFormat="1" applyFont="1" applyFill="1" applyBorder="1" applyAlignment="1">
      <alignment horizontal="left" vertical="center"/>
    </xf>
    <xf numFmtId="165" fontId="10" fillId="4" borderId="7" xfId="3" applyNumberFormat="1" applyFont="1" applyFill="1" applyBorder="1" applyAlignment="1">
      <alignment vertical="center"/>
    </xf>
    <xf numFmtId="165" fontId="11" fillId="4" borderId="7" xfId="3" applyNumberFormat="1" applyFont="1" applyFill="1" applyBorder="1" applyAlignment="1">
      <alignment vertical="center"/>
    </xf>
    <xf numFmtId="165" fontId="10" fillId="4" borderId="8" xfId="3" applyNumberFormat="1" applyFont="1" applyFill="1" applyBorder="1" applyAlignment="1">
      <alignment vertical="center"/>
    </xf>
    <xf numFmtId="1" fontId="13" fillId="0" borderId="9" xfId="3" applyNumberFormat="1" applyFont="1" applyBorder="1" applyAlignment="1">
      <alignment horizontal="center" vertical="center"/>
    </xf>
    <xf numFmtId="0" fontId="13" fillId="0" borderId="9" xfId="4" applyFont="1" applyBorder="1" applyAlignment="1">
      <alignment horizontal="left" vertical="center" wrapText="1"/>
    </xf>
    <xf numFmtId="0" fontId="13" fillId="0" borderId="9" xfId="4" applyFont="1" applyBorder="1" applyAlignment="1">
      <alignment horizontal="center" vertical="center" wrapText="1"/>
    </xf>
    <xf numFmtId="1" fontId="13" fillId="0" borderId="9" xfId="1" applyNumberFormat="1" applyFont="1" applyFill="1" applyBorder="1" applyAlignment="1" applyProtection="1">
      <alignment horizontal="center" vertical="center"/>
    </xf>
    <xf numFmtId="0" fontId="13" fillId="0" borderId="0" xfId="3" applyFont="1"/>
    <xf numFmtId="0" fontId="13" fillId="0" borderId="1" xfId="0" applyFont="1" applyBorder="1" applyAlignment="1">
      <alignment horizontal="right" vertical="distributed"/>
    </xf>
    <xf numFmtId="0" fontId="13" fillId="0" borderId="2" xfId="0" applyFont="1" applyBorder="1" applyAlignment="1">
      <alignment horizontal="right" vertical="distributed" wrapText="1"/>
    </xf>
    <xf numFmtId="0" fontId="13" fillId="0" borderId="2" xfId="0" applyFont="1" applyBorder="1" applyAlignment="1">
      <alignment horizontal="right" vertical="distributed"/>
    </xf>
    <xf numFmtId="0" fontId="13" fillId="0" borderId="2" xfId="0" applyFont="1" applyBorder="1" applyAlignment="1">
      <alignment horizontal="right" vertical="center"/>
    </xf>
    <xf numFmtId="165" fontId="10" fillId="3" borderId="11" xfId="3" applyNumberFormat="1" applyFont="1" applyFill="1" applyBorder="1" applyAlignment="1">
      <alignment vertical="center"/>
    </xf>
    <xf numFmtId="165" fontId="10" fillId="3" borderId="12" xfId="3" applyNumberFormat="1" applyFont="1" applyFill="1" applyBorder="1" applyAlignment="1">
      <alignment vertical="center"/>
    </xf>
    <xf numFmtId="165" fontId="10" fillId="3" borderId="12" xfId="3" applyNumberFormat="1" applyFont="1" applyFill="1" applyBorder="1" applyAlignment="1">
      <alignment horizontal="right" vertical="center"/>
    </xf>
    <xf numFmtId="165" fontId="10" fillId="3" borderId="13" xfId="3" applyNumberFormat="1" applyFont="1" applyFill="1" applyBorder="1" applyAlignment="1">
      <alignment vertical="center"/>
    </xf>
    <xf numFmtId="0" fontId="15" fillId="0" borderId="0" xfId="0" applyFont="1"/>
    <xf numFmtId="0" fontId="15" fillId="0" borderId="4" xfId="0" applyFont="1" applyBorder="1"/>
    <xf numFmtId="165" fontId="15" fillId="0" borderId="0" xfId="0" applyNumberFormat="1" applyFont="1" applyAlignment="1">
      <alignment wrapText="1"/>
    </xf>
    <xf numFmtId="167" fontId="15" fillId="0" borderId="5" xfId="0" applyNumberFormat="1" applyFont="1" applyBorder="1" applyAlignment="1">
      <alignment horizontal="right" vertical="center"/>
    </xf>
    <xf numFmtId="0" fontId="15" fillId="0" borderId="14" xfId="0" applyFont="1" applyBorder="1"/>
    <xf numFmtId="165" fontId="15" fillId="0" borderId="15" xfId="0" applyNumberFormat="1" applyFont="1" applyBorder="1" applyAlignment="1">
      <alignment wrapText="1"/>
    </xf>
    <xf numFmtId="167" fontId="15" fillId="0" borderId="16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1" fontId="13" fillId="0" borderId="4" xfId="3" applyNumberFormat="1" applyFont="1" applyBorder="1" applyAlignment="1">
      <alignment horizontal="center" vertical="center"/>
    </xf>
    <xf numFmtId="0" fontId="13" fillId="0" borderId="0" xfId="4" applyFont="1" applyAlignment="1">
      <alignment horizontal="left" vertical="center" wrapText="1"/>
    </xf>
    <xf numFmtId="0" fontId="13" fillId="0" borderId="0" xfId="4" applyFont="1" applyAlignment="1">
      <alignment horizontal="center" vertical="center" wrapText="1"/>
    </xf>
    <xf numFmtId="1" fontId="13" fillId="0" borderId="0" xfId="1" applyNumberFormat="1" applyFont="1" applyFill="1" applyBorder="1" applyAlignment="1" applyProtection="1">
      <alignment horizontal="center" vertical="center"/>
    </xf>
    <xf numFmtId="166" fontId="13" fillId="0" borderId="0" xfId="3" applyNumberFormat="1" applyFont="1" applyAlignment="1">
      <alignment horizontal="right" vertical="center"/>
    </xf>
    <xf numFmtId="0" fontId="13" fillId="0" borderId="17" xfId="4" applyFont="1" applyBorder="1" applyAlignment="1">
      <alignment horizontal="left" vertical="center" wrapText="1"/>
    </xf>
    <xf numFmtId="0" fontId="13" fillId="0" borderId="17" xfId="4" applyFont="1" applyBorder="1" applyAlignment="1">
      <alignment horizontal="center" vertical="center" wrapText="1"/>
    </xf>
    <xf numFmtId="1" fontId="13" fillId="0" borderId="17" xfId="1" applyNumberFormat="1" applyFont="1" applyFill="1" applyBorder="1" applyAlignment="1" applyProtection="1">
      <alignment horizontal="center" vertical="center"/>
    </xf>
    <xf numFmtId="0" fontId="13" fillId="0" borderId="18" xfId="4" applyFont="1" applyBorder="1" applyAlignment="1">
      <alignment horizontal="left" vertical="center" wrapText="1"/>
    </xf>
    <xf numFmtId="0" fontId="13" fillId="0" borderId="18" xfId="4" applyFont="1" applyBorder="1" applyAlignment="1">
      <alignment horizontal="center" vertical="center" wrapText="1"/>
    </xf>
    <xf numFmtId="1" fontId="13" fillId="0" borderId="18" xfId="1" applyNumberFormat="1" applyFont="1" applyFill="1" applyBorder="1" applyAlignment="1" applyProtection="1">
      <alignment horizontal="center" vertical="center"/>
    </xf>
    <xf numFmtId="44" fontId="15" fillId="0" borderId="3" xfId="2" applyFont="1" applyBorder="1" applyAlignment="1">
      <alignment horizontal="center" vertical="center"/>
    </xf>
    <xf numFmtId="44" fontId="13" fillId="0" borderId="9" xfId="2" applyFont="1" applyFill="1" applyBorder="1" applyAlignment="1" applyProtection="1">
      <alignment horizontal="right" vertical="center"/>
    </xf>
    <xf numFmtId="44" fontId="13" fillId="0" borderId="5" xfId="2" applyFont="1" applyFill="1" applyBorder="1" applyAlignment="1" applyProtection="1">
      <alignment horizontal="right" vertical="center"/>
    </xf>
    <xf numFmtId="1" fontId="13" fillId="0" borderId="9" xfId="3" applyNumberFormat="1" applyFont="1" applyBorder="1" applyAlignment="1" applyProtection="1">
      <alignment horizontal="center" vertical="center"/>
    </xf>
    <xf numFmtId="0" fontId="13" fillId="0" borderId="9" xfId="4" applyFont="1" applyBorder="1" applyAlignment="1" applyProtection="1">
      <alignment horizontal="left" vertical="center" wrapText="1"/>
    </xf>
    <xf numFmtId="0" fontId="13" fillId="0" borderId="9" xfId="4" applyFont="1" applyBorder="1" applyAlignment="1" applyProtection="1">
      <alignment horizontal="center" vertical="center" wrapText="1"/>
    </xf>
    <xf numFmtId="1" fontId="13" fillId="0" borderId="9" xfId="3" applyNumberFormat="1" applyFont="1" applyFill="1" applyBorder="1" applyAlignment="1" applyProtection="1">
      <alignment horizontal="center" vertical="center"/>
    </xf>
    <xf numFmtId="0" fontId="13" fillId="0" borderId="9" xfId="4" applyFont="1" applyFill="1" applyBorder="1" applyAlignment="1" applyProtection="1">
      <alignment horizontal="left" vertical="center" wrapText="1"/>
    </xf>
    <xf numFmtId="0" fontId="13" fillId="0" borderId="9" xfId="4" applyFont="1" applyFill="1" applyBorder="1" applyAlignment="1" applyProtection="1">
      <alignment horizontal="center" vertical="center" wrapText="1"/>
    </xf>
    <xf numFmtId="44" fontId="13" fillId="0" borderId="3" xfId="0" applyNumberFormat="1" applyFont="1" applyBorder="1" applyAlignment="1" applyProtection="1">
      <alignment horizontal="right" vertical="center"/>
    </xf>
    <xf numFmtId="166" fontId="13" fillId="0" borderId="9" xfId="3" applyNumberFormat="1" applyFont="1" applyBorder="1" applyAlignment="1" applyProtection="1">
      <alignment horizontal="right" vertical="center"/>
      <protection locked="0"/>
    </xf>
    <xf numFmtId="166" fontId="13" fillId="0" borderId="10" xfId="3" applyNumberFormat="1" applyFont="1" applyBorder="1" applyAlignment="1" applyProtection="1">
      <alignment horizontal="right" vertical="center"/>
      <protection locked="0"/>
    </xf>
    <xf numFmtId="166" fontId="13" fillId="0" borderId="9" xfId="3" applyNumberFormat="1" applyFont="1" applyFill="1" applyBorder="1" applyAlignment="1" applyProtection="1">
      <alignment horizontal="right" vertical="center"/>
      <protection locked="0"/>
    </xf>
  </cellXfs>
  <cellStyles count="5">
    <cellStyle name="Comma" xfId="1" builtinId="3"/>
    <cellStyle name="Currency" xfId="2" builtinId="4"/>
    <cellStyle name="Normal" xfId="0" builtinId="0"/>
    <cellStyle name="Normal_Bid Proposal Workbook(PMO Released XXXXXXXX)" xfId="3" xr:uid="{D12D99B8-4C35-46FD-8E81-F63D7A99CCB7}"/>
    <cellStyle name="Normal_New 00 42 43 2 3" xfId="4" xr:uid="{54E66941-22E2-4F94-8A3E-A7A06365784A}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numFmt numFmtId="34" formatCode="_(&quot;$&quot;* #,##0.00_);_(&quot;$&quot;* \(#,##0.00\);_(&quot;$&quot;* &quot;-&quot;??_);_(@_)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numFmt numFmtId="166" formatCode="&quot;$&quot;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numFmt numFmtId="166" formatCode="&quot;$&quot;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numFmt numFmtId="166" formatCode="&quot;$&quot;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alignment horizontal="right" vertical="distributed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alignment horizontal="right" vertical="distributed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alignment horizontal="right" vertical="distributed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alignment horizontal="right" vertical="distributed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>
        <top style="thin">
          <color auto="1"/>
        </top>
      </border>
    </dxf>
    <dxf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double">
          <color indexed="64"/>
        </top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solid">
          <fgColor rgb="FF000000"/>
          <bgColor rgb="FFFFFF99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numFmt numFmtId="2" formatCode="0.00"/>
      <fill>
        <patternFill patternType="solid">
          <fgColor indexed="64"/>
          <bgColor rgb="FFFFFF9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CF7145-ADC9-4AC0-B466-1CA2C724B4B6}" name="Table1456" displayName="Table1456" ref="A8:F24" headerRowCount="0" totalsRowCount="1" headerRowDxfId="26" dataDxfId="24" totalsRowDxfId="22" headerRowBorderDxfId="25" tableBorderDxfId="23" totalsRowBorderDxfId="21" headerRowCellStyle="Normal_Bid Proposal Workbook(PMO Released XXXXXXXX)" dataCellStyle="Normal_Bid Proposal Workbook(PMO Released XXXXXXXX)">
  <tableColumns count="6">
    <tableColumn id="1" xr3:uid="{A3E0EF5F-3C88-4B6B-ADFD-8144FC19595C}" name="Column1" headerRowDxfId="20" dataDxfId="19" totalsRowDxfId="18" headerRowCellStyle="Normal_Bid Proposal Workbook(PMO Released XXXXXXXX)" dataCellStyle="Normal_Bid Proposal Workbook(PMO Released XXXXXXXX)"/>
    <tableColumn id="3" xr3:uid="{B075B9F0-3470-417D-83BE-C40E7395ECC2}" name="Column3" headerRowDxfId="17" dataDxfId="16" totalsRowDxfId="15" headerRowCellStyle="Normal_New 00 42 43 2 3" dataCellStyle="Normal_New 00 42 43 2 3"/>
    <tableColumn id="4" xr3:uid="{A651752E-6AE7-4B4A-9343-795BC34375A9}" name="Column4" headerRowDxfId="14" dataDxfId="13" totalsRowDxfId="12" headerRowCellStyle="Normal_New 00 42 43 2 3" dataCellStyle="Normal_New 00 42 43 2 3"/>
    <tableColumn id="6" xr3:uid="{96D7E904-3819-4CB5-9EE9-73479712E6D8}" name="Column6" headerRowDxfId="11" dataDxfId="10" totalsRowDxfId="9" headerRowCellStyle="Comma" dataCellStyle="Comma"/>
    <tableColumn id="9" xr3:uid="{FA600466-9FF7-41EF-AD9D-355BAAD4D9B4}" name="Column9" totalsRowLabel="TOTAL" headerRowDxfId="8" dataDxfId="7" totalsRowDxfId="6" headerRowCellStyle="Normal_Bid Proposal Workbook(PMO Released XXXXXXXX)" dataCellStyle="Normal_Bid Proposal Workbook(PMO Released XXXXXXXX)"/>
    <tableColumn id="10" xr3:uid="{039AD4DB-2BA8-4950-BC55-0BF2AB513CCE}" name="Column10" totalsRowFunction="sum" headerRowDxfId="5" dataDxfId="4" totalsRowDxfId="3" headerRowCellStyle="Currency" dataCellStyle="Currency">
      <calculatedColumnFormula>Table1456[[#This Row],[Column6]]*Table1456[[#This Row],[Column9]]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08856-B92B-46BA-A1B8-6D85E9280DDF}">
  <sheetPr codeName="Sheet2"/>
  <dimension ref="A1:AA69"/>
  <sheetViews>
    <sheetView showGridLines="0" tabSelected="1" view="pageBreakPreview" zoomScale="85" zoomScaleNormal="85" zoomScaleSheetLayoutView="85" workbookViewId="0">
      <selection activeCell="E40" sqref="E40:E61"/>
    </sheetView>
  </sheetViews>
  <sheetFormatPr defaultColWidth="9.140625" defaultRowHeight="24.95" customHeight="1" x14ac:dyDescent="0.25"/>
  <cols>
    <col min="1" max="1" width="5.42578125" style="61" customWidth="1"/>
    <col min="2" max="2" width="71.7109375" style="12" customWidth="1"/>
    <col min="3" max="3" width="9" style="12" customWidth="1"/>
    <col min="4" max="4" width="15.7109375" style="12" customWidth="1"/>
    <col min="5" max="5" width="22.7109375" style="12" customWidth="1"/>
    <col min="6" max="6" width="22.7109375" style="62" customWidth="1"/>
    <col min="7" max="7" width="38.85546875" style="12" customWidth="1"/>
    <col min="8" max="8" width="10.85546875" style="12" bestFit="1" customWidth="1"/>
    <col min="9" max="10" width="14.7109375" style="12" bestFit="1" customWidth="1"/>
    <col min="11" max="27" width="9.140625" style="12" customWidth="1"/>
    <col min="28" max="16384" width="9.140625" style="12"/>
  </cols>
  <sheetData>
    <row r="1" spans="1:27" s="5" customFormat="1" ht="24.95" customHeight="1" x14ac:dyDescent="0.25">
      <c r="A1" s="1"/>
      <c r="B1" s="2"/>
      <c r="C1" s="2"/>
      <c r="D1" s="2"/>
      <c r="E1" s="3"/>
      <c r="F1" s="4"/>
      <c r="G1" s="6"/>
      <c r="H1" s="7"/>
      <c r="I1" s="6"/>
    </row>
    <row r="2" spans="1:27" ht="24.95" customHeight="1" x14ac:dyDescent="0.25">
      <c r="A2" s="8" t="s">
        <v>0</v>
      </c>
      <c r="B2" s="9"/>
      <c r="C2" s="9"/>
      <c r="D2" s="9"/>
      <c r="E2" s="10"/>
      <c r="F2" s="11"/>
    </row>
    <row r="3" spans="1:27" s="19" customFormat="1" ht="24.95" customHeight="1" x14ac:dyDescent="0.35">
      <c r="A3" s="13"/>
      <c r="B3" s="14"/>
      <c r="C3" s="15"/>
      <c r="D3" s="16"/>
      <c r="E3" s="17" t="s">
        <v>1</v>
      </c>
      <c r="F3" s="18"/>
    </row>
    <row r="4" spans="1:27" ht="24.95" customHeight="1" x14ac:dyDescent="0.3">
      <c r="A4" s="20"/>
      <c r="B4" s="21"/>
      <c r="C4" s="22"/>
      <c r="D4" s="23"/>
      <c r="E4" s="24" t="s">
        <v>2</v>
      </c>
      <c r="F4" s="25"/>
      <c r="G4" s="26"/>
    </row>
    <row r="5" spans="1:27" ht="24.95" customHeight="1" x14ac:dyDescent="0.3">
      <c r="A5" s="20"/>
      <c r="B5" s="27"/>
      <c r="C5" s="27"/>
      <c r="D5" s="27"/>
      <c r="E5" s="28"/>
      <c r="F5" s="29"/>
      <c r="G5" s="26"/>
    </row>
    <row r="6" spans="1:27" ht="24.95" customHeight="1" thickBot="1" x14ac:dyDescent="0.45">
      <c r="A6" s="30" t="s">
        <v>3</v>
      </c>
      <c r="B6" s="31" t="s">
        <v>4</v>
      </c>
      <c r="C6" s="31" t="s">
        <v>5</v>
      </c>
      <c r="D6" s="32" t="s">
        <v>6</v>
      </c>
      <c r="E6" s="33" t="s">
        <v>7</v>
      </c>
      <c r="F6" s="34" t="s">
        <v>8</v>
      </c>
      <c r="G6" s="36" t="s">
        <v>9</v>
      </c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</row>
    <row r="7" spans="1:27" ht="24.95" customHeight="1" thickTop="1" x14ac:dyDescent="0.25">
      <c r="A7" s="37" t="s">
        <v>10</v>
      </c>
      <c r="B7" s="39"/>
      <c r="C7" s="38"/>
      <c r="D7" s="38"/>
      <c r="E7" s="38"/>
      <c r="F7" s="40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</row>
    <row r="8" spans="1:27" ht="24.95" customHeight="1" x14ac:dyDescent="0.25">
      <c r="A8" s="77">
        <v>1</v>
      </c>
      <c r="B8" s="78" t="s">
        <v>42</v>
      </c>
      <c r="C8" s="79" t="s">
        <v>43</v>
      </c>
      <c r="D8" s="44">
        <v>1</v>
      </c>
      <c r="E8" s="84"/>
      <c r="F8" s="75">
        <f>Table1456[[#This Row],[Column6]]*Table1456[[#This Row],[Column9]]</f>
        <v>0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</row>
    <row r="9" spans="1:27" ht="24.95" customHeight="1" x14ac:dyDescent="0.25">
      <c r="A9" s="77">
        <v>2</v>
      </c>
      <c r="B9" s="78" t="s">
        <v>14</v>
      </c>
      <c r="C9" s="79" t="s">
        <v>15</v>
      </c>
      <c r="D9" s="44">
        <f>53+79+745</f>
        <v>877</v>
      </c>
      <c r="E9" s="84"/>
      <c r="F9" s="75">
        <f>Table1456[[#This Row],[Column6]]*Table1456[[#This Row],[Column9]]</f>
        <v>0</v>
      </c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</row>
    <row r="10" spans="1:27" ht="24.95" customHeight="1" x14ac:dyDescent="0.3">
      <c r="A10" s="77">
        <v>3</v>
      </c>
      <c r="B10" s="78" t="s">
        <v>16</v>
      </c>
      <c r="C10" s="79" t="s">
        <v>15</v>
      </c>
      <c r="D10" s="44">
        <f>1079+1171</f>
        <v>2250</v>
      </c>
      <c r="E10" s="85"/>
      <c r="F10" s="75">
        <f>Table1456[[#This Row],[Column6]]*Table1456[[#This Row],[Column9]]</f>
        <v>0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ht="24.95" customHeight="1" x14ac:dyDescent="0.3">
      <c r="A11" s="77">
        <v>4</v>
      </c>
      <c r="B11" s="78" t="s">
        <v>57</v>
      </c>
      <c r="C11" s="79" t="s">
        <v>18</v>
      </c>
      <c r="D11" s="44">
        <v>946</v>
      </c>
      <c r="E11" s="84"/>
      <c r="F11" s="75">
        <f>Table1456[[#This Row],[Column6]]*Table1456[[#This Row],[Column9]]</f>
        <v>0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ht="24.95" customHeight="1" x14ac:dyDescent="0.3">
      <c r="A12" s="77">
        <v>5</v>
      </c>
      <c r="B12" s="78" t="s">
        <v>17</v>
      </c>
      <c r="C12" s="79" t="s">
        <v>18</v>
      </c>
      <c r="D12" s="44">
        <v>132</v>
      </c>
      <c r="E12" s="85"/>
      <c r="F12" s="75">
        <f>Table1456[[#This Row],[Column6]]*Table1456[[#This Row],[Column9]]</f>
        <v>0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</row>
    <row r="13" spans="1:27" ht="24.95" customHeight="1" x14ac:dyDescent="0.3">
      <c r="A13" s="77">
        <v>6</v>
      </c>
      <c r="B13" s="78" t="s">
        <v>19</v>
      </c>
      <c r="C13" s="79" t="s">
        <v>15</v>
      </c>
      <c r="D13" s="44">
        <v>70</v>
      </c>
      <c r="E13" s="84"/>
      <c r="F13" s="75">
        <f>Table1456[[#This Row],[Column6]]*Table1456[[#This Row],[Column9]]</f>
        <v>0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</row>
    <row r="14" spans="1:27" ht="24.95" customHeight="1" x14ac:dyDescent="0.3">
      <c r="A14" s="77">
        <v>7</v>
      </c>
      <c r="B14" s="78" t="s">
        <v>20</v>
      </c>
      <c r="C14" s="79" t="s">
        <v>15</v>
      </c>
      <c r="D14" s="44">
        <v>36</v>
      </c>
      <c r="E14" s="85"/>
      <c r="F14" s="75">
        <f>Table1456[[#This Row],[Column6]]*Table1456[[#This Row],[Column9]]</f>
        <v>0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24.95" customHeight="1" x14ac:dyDescent="0.3">
      <c r="A15" s="77">
        <v>8</v>
      </c>
      <c r="B15" s="78" t="s">
        <v>55</v>
      </c>
      <c r="C15" s="79" t="s">
        <v>18</v>
      </c>
      <c r="D15" s="44">
        <v>30</v>
      </c>
      <c r="E15" s="84"/>
      <c r="F15" s="75">
        <f>Table1456[[#This Row],[Column6]]*Table1456[[#This Row],[Column9]]</f>
        <v>0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</row>
    <row r="16" spans="1:27" ht="24.95" customHeight="1" x14ac:dyDescent="0.3">
      <c r="A16" s="77">
        <v>9</v>
      </c>
      <c r="B16" s="78" t="s">
        <v>21</v>
      </c>
      <c r="C16" s="79" t="s">
        <v>23</v>
      </c>
      <c r="D16" s="44">
        <v>1</v>
      </c>
      <c r="E16" s="85"/>
      <c r="F16" s="75">
        <f>Table1456[[#This Row],[Column6]]*Table1456[[#This Row],[Column9]]</f>
        <v>0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24.95" customHeight="1" x14ac:dyDescent="0.3">
      <c r="A17" s="77">
        <v>10</v>
      </c>
      <c r="B17" s="78" t="s">
        <v>22</v>
      </c>
      <c r="C17" s="79" t="s">
        <v>23</v>
      </c>
      <c r="D17" s="44">
        <v>1</v>
      </c>
      <c r="E17" s="85"/>
      <c r="F17" s="75">
        <f>Table1456[[#This Row],[Column6]]*Table1456[[#This Row],[Column9]]</f>
        <v>0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24.95" customHeight="1" x14ac:dyDescent="0.3">
      <c r="A18" s="80">
        <v>11</v>
      </c>
      <c r="B18" s="81" t="s">
        <v>70</v>
      </c>
      <c r="C18" s="82" t="s">
        <v>23</v>
      </c>
      <c r="D18" s="44">
        <v>2</v>
      </c>
      <c r="E18" s="86"/>
      <c r="F18" s="75">
        <f>Table1456[[#This Row],[Column6]]*Table1456[[#This Row],[Column9]]</f>
        <v>0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</row>
    <row r="19" spans="1:27" ht="24.95" customHeight="1" x14ac:dyDescent="0.3">
      <c r="A19" s="77">
        <v>12</v>
      </c>
      <c r="B19" s="78" t="s">
        <v>69</v>
      </c>
      <c r="C19" s="79" t="s">
        <v>15</v>
      </c>
      <c r="D19" s="44">
        <v>102</v>
      </c>
      <c r="E19" s="85"/>
      <c r="F19" s="75">
        <f>Table1456[[#This Row],[Column6]]*Table1456[[#This Row],[Column9]]</f>
        <v>0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</row>
    <row r="20" spans="1:27" ht="24.95" customHeight="1" x14ac:dyDescent="0.3">
      <c r="A20" s="77">
        <v>13</v>
      </c>
      <c r="B20" s="78" t="s">
        <v>24</v>
      </c>
      <c r="C20" s="79" t="s">
        <v>15</v>
      </c>
      <c r="D20" s="44">
        <v>120</v>
      </c>
      <c r="E20" s="84"/>
      <c r="F20" s="75">
        <f>Table1456[[#This Row],[Column6]]*Table1456[[#This Row],[Column9]]</f>
        <v>0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spans="1:27" ht="24.95" customHeight="1" x14ac:dyDescent="0.3">
      <c r="A21" s="77">
        <v>14</v>
      </c>
      <c r="B21" s="78" t="s">
        <v>56</v>
      </c>
      <c r="C21" s="79" t="s">
        <v>23</v>
      </c>
      <c r="D21" s="44">
        <v>14</v>
      </c>
      <c r="E21" s="84"/>
      <c r="F21" s="75">
        <f>Table1456[[#This Row],[Column6]]*Table1456[[#This Row],[Column9]]</f>
        <v>0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spans="1:27" ht="24.95" customHeight="1" x14ac:dyDescent="0.3">
      <c r="A22" s="77">
        <v>15</v>
      </c>
      <c r="B22" s="78" t="s">
        <v>25</v>
      </c>
      <c r="C22" s="79" t="s">
        <v>23</v>
      </c>
      <c r="D22" s="44">
        <v>5</v>
      </c>
      <c r="E22" s="84"/>
      <c r="F22" s="75">
        <f>Table1456[[#This Row],[Column6]]*Table1456[[#This Row],[Column9]]</f>
        <v>0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spans="1:27" ht="24.95" customHeight="1" x14ac:dyDescent="0.3">
      <c r="A23" s="80">
        <v>16</v>
      </c>
      <c r="B23" s="81" t="s">
        <v>67</v>
      </c>
      <c r="C23" s="82" t="s">
        <v>43</v>
      </c>
      <c r="D23" s="44">
        <v>1</v>
      </c>
      <c r="E23" s="86"/>
      <c r="F23" s="75">
        <f>Table1456[[#This Row],[Column6]]*Table1456[[#This Row],[Column9]]</f>
        <v>0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spans="1:27" ht="24.95" customHeight="1" thickBot="1" x14ac:dyDescent="0.35">
      <c r="A24" s="46"/>
      <c r="B24" s="47"/>
      <c r="C24" s="47"/>
      <c r="D24" s="48"/>
      <c r="E24" s="49" t="s">
        <v>11</v>
      </c>
      <c r="F24" s="83">
        <f>SUBTOTAL(109,Table1456[Column10])</f>
        <v>0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24.95" customHeight="1" thickTop="1" x14ac:dyDescent="0.25">
      <c r="A25" s="37" t="s">
        <v>26</v>
      </c>
      <c r="B25" s="39"/>
      <c r="C25" s="38"/>
      <c r="D25" s="38"/>
      <c r="E25" s="38"/>
      <c r="F25" s="40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</row>
    <row r="26" spans="1:27" ht="24.95" customHeight="1" x14ac:dyDescent="0.25">
      <c r="A26" s="41">
        <v>1</v>
      </c>
      <c r="B26" s="42" t="s">
        <v>31</v>
      </c>
      <c r="C26" s="43" t="s">
        <v>23</v>
      </c>
      <c r="D26" s="44">
        <v>2</v>
      </c>
      <c r="E26" s="84"/>
      <c r="F26" s="75">
        <f>D26*E26</f>
        <v>0</v>
      </c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</row>
    <row r="27" spans="1:27" ht="24.95" customHeight="1" x14ac:dyDescent="0.3">
      <c r="A27" s="41">
        <f t="shared" ref="A27" si="0">A26+1</f>
        <v>2</v>
      </c>
      <c r="B27" s="42" t="s">
        <v>32</v>
      </c>
      <c r="C27" s="43" t="s">
        <v>23</v>
      </c>
      <c r="D27" s="44">
        <v>2</v>
      </c>
      <c r="E27" s="85"/>
      <c r="F27" s="75">
        <f t="shared" ref="F27:F37" si="1">D27*E27</f>
        <v>0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</row>
    <row r="28" spans="1:27" ht="24.95" customHeight="1" x14ac:dyDescent="0.3">
      <c r="A28" s="41">
        <v>3</v>
      </c>
      <c r="B28" s="42" t="s">
        <v>33</v>
      </c>
      <c r="C28" s="43" t="s">
        <v>23</v>
      </c>
      <c r="D28" s="44">
        <v>11</v>
      </c>
      <c r="E28" s="85"/>
      <c r="F28" s="75">
        <f t="shared" si="1"/>
        <v>0</v>
      </c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</row>
    <row r="29" spans="1:27" ht="24.95" customHeight="1" x14ac:dyDescent="0.3">
      <c r="A29" s="41">
        <v>4</v>
      </c>
      <c r="B29" s="42" t="s">
        <v>34</v>
      </c>
      <c r="C29" s="43" t="s">
        <v>23</v>
      </c>
      <c r="D29" s="44">
        <v>11</v>
      </c>
      <c r="E29" s="85"/>
      <c r="F29" s="75">
        <f t="shared" si="1"/>
        <v>0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</row>
    <row r="30" spans="1:27" ht="24.95" customHeight="1" x14ac:dyDescent="0.3">
      <c r="A30" s="41">
        <v>5</v>
      </c>
      <c r="B30" s="42" t="s">
        <v>29</v>
      </c>
      <c r="C30" s="43" t="s">
        <v>18</v>
      </c>
      <c r="D30" s="44">
        <v>75</v>
      </c>
      <c r="E30" s="84"/>
      <c r="F30" s="75">
        <f t="shared" si="1"/>
        <v>0</v>
      </c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</row>
    <row r="31" spans="1:27" ht="24.95" customHeight="1" x14ac:dyDescent="0.3">
      <c r="A31" s="41">
        <v>6</v>
      </c>
      <c r="B31" s="42" t="s">
        <v>30</v>
      </c>
      <c r="C31" s="43" t="s">
        <v>18</v>
      </c>
      <c r="D31" s="44">
        <v>75</v>
      </c>
      <c r="E31" s="85"/>
      <c r="F31" s="75">
        <f t="shared" si="1"/>
        <v>0</v>
      </c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</row>
    <row r="32" spans="1:27" ht="24.95" customHeight="1" x14ac:dyDescent="0.3">
      <c r="A32" s="41">
        <v>7</v>
      </c>
      <c r="B32" s="42" t="s">
        <v>27</v>
      </c>
      <c r="C32" s="43" t="s">
        <v>23</v>
      </c>
      <c r="D32" s="44">
        <v>8</v>
      </c>
      <c r="E32" s="85"/>
      <c r="F32" s="75">
        <f t="shared" si="1"/>
        <v>0</v>
      </c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</row>
    <row r="33" spans="1:27" ht="24.95" customHeight="1" x14ac:dyDescent="0.3">
      <c r="A33" s="41">
        <v>8</v>
      </c>
      <c r="B33" s="42" t="s">
        <v>28</v>
      </c>
      <c r="C33" s="43" t="s">
        <v>23</v>
      </c>
      <c r="D33" s="44">
        <v>8</v>
      </c>
      <c r="E33" s="85"/>
      <c r="F33" s="75">
        <f t="shared" si="1"/>
        <v>0</v>
      </c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ht="24.95" customHeight="1" x14ac:dyDescent="0.3">
      <c r="A34" s="41">
        <v>9</v>
      </c>
      <c r="B34" s="42" t="s">
        <v>65</v>
      </c>
      <c r="C34" s="43" t="s">
        <v>43</v>
      </c>
      <c r="D34" s="44">
        <v>1</v>
      </c>
      <c r="E34" s="85"/>
      <c r="F34" s="75">
        <f t="shared" si="1"/>
        <v>0</v>
      </c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ht="24.95" customHeight="1" x14ac:dyDescent="0.3">
      <c r="A35" s="41">
        <v>10</v>
      </c>
      <c r="B35" s="42" t="s">
        <v>66</v>
      </c>
      <c r="C35" s="43" t="s">
        <v>43</v>
      </c>
      <c r="D35" s="44">
        <v>1</v>
      </c>
      <c r="E35" s="85"/>
      <c r="F35" s="75">
        <f t="shared" si="1"/>
        <v>0</v>
      </c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ht="24.95" customHeight="1" x14ac:dyDescent="0.3">
      <c r="A36" s="41">
        <v>11</v>
      </c>
      <c r="B36" s="42" t="s">
        <v>61</v>
      </c>
      <c r="C36" s="43" t="s">
        <v>15</v>
      </c>
      <c r="D36" s="44">
        <v>860</v>
      </c>
      <c r="E36" s="85"/>
      <c r="F36" s="75">
        <f t="shared" si="1"/>
        <v>0</v>
      </c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</row>
    <row r="37" spans="1:27" ht="24.95" customHeight="1" x14ac:dyDescent="0.3">
      <c r="A37" s="41">
        <v>12</v>
      </c>
      <c r="B37" s="42" t="s">
        <v>54</v>
      </c>
      <c r="C37" s="43" t="s">
        <v>43</v>
      </c>
      <c r="D37" s="44">
        <v>1</v>
      </c>
      <c r="E37" s="85"/>
      <c r="F37" s="75">
        <f t="shared" si="1"/>
        <v>0</v>
      </c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</row>
    <row r="38" spans="1:27" ht="24.95" customHeight="1" thickBot="1" x14ac:dyDescent="0.3">
      <c r="A38" s="63"/>
      <c r="B38" s="64"/>
      <c r="C38" s="65"/>
      <c r="D38" s="66"/>
      <c r="E38" s="67" t="s">
        <v>11</v>
      </c>
      <c r="F38" s="76">
        <f>SUM(F26:F37)</f>
        <v>0</v>
      </c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</row>
    <row r="39" spans="1:27" ht="24.95" customHeight="1" thickTop="1" thickBot="1" x14ac:dyDescent="0.3">
      <c r="A39" s="37" t="s">
        <v>35</v>
      </c>
      <c r="B39" s="39"/>
      <c r="C39" s="38"/>
      <c r="D39" s="38"/>
      <c r="E39" s="38"/>
      <c r="F39" s="40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</row>
    <row r="40" spans="1:27" ht="24.95" customHeight="1" thickTop="1" x14ac:dyDescent="0.25">
      <c r="A40" s="41">
        <v>1</v>
      </c>
      <c r="B40" s="68" t="s">
        <v>44</v>
      </c>
      <c r="C40" s="69" t="s">
        <v>15</v>
      </c>
      <c r="D40" s="70">
        <f>1079+746+1171+24+50</f>
        <v>3070</v>
      </c>
      <c r="E40" s="84"/>
      <c r="F40" s="75">
        <f>D40*E40</f>
        <v>0</v>
      </c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</row>
    <row r="41" spans="1:27" ht="24.95" customHeight="1" x14ac:dyDescent="0.25">
      <c r="A41" s="41">
        <v>2</v>
      </c>
      <c r="B41" s="71" t="s">
        <v>59</v>
      </c>
      <c r="C41" s="72" t="s">
        <v>15</v>
      </c>
      <c r="D41" s="73">
        <v>4</v>
      </c>
      <c r="E41" s="85"/>
      <c r="F41" s="75">
        <f t="shared" ref="F41:F61" si="2">D41*E41</f>
        <v>0</v>
      </c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</row>
    <row r="42" spans="1:27" ht="24.95" customHeight="1" x14ac:dyDescent="0.3">
      <c r="A42" s="41">
        <v>3</v>
      </c>
      <c r="B42" s="42" t="s">
        <v>45</v>
      </c>
      <c r="C42" s="43" t="s">
        <v>15</v>
      </c>
      <c r="D42" s="44">
        <f>746+24+220+50</f>
        <v>1040</v>
      </c>
      <c r="E42" s="85"/>
      <c r="F42" s="75">
        <f t="shared" si="2"/>
        <v>0</v>
      </c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ht="24.95" customHeight="1" x14ac:dyDescent="0.3">
      <c r="A43" s="41">
        <v>4</v>
      </c>
      <c r="B43" s="42" t="s">
        <v>40</v>
      </c>
      <c r="C43" s="43" t="s">
        <v>18</v>
      </c>
      <c r="D43" s="44">
        <v>100</v>
      </c>
      <c r="E43" s="85"/>
      <c r="F43" s="75">
        <f t="shared" si="2"/>
        <v>0</v>
      </c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24.95" customHeight="1" x14ac:dyDescent="0.3">
      <c r="A44" s="41">
        <v>5</v>
      </c>
      <c r="B44" s="42" t="s">
        <v>39</v>
      </c>
      <c r="C44" s="43" t="s">
        <v>15</v>
      </c>
      <c r="D44" s="44">
        <v>70</v>
      </c>
      <c r="E44" s="85"/>
      <c r="F44" s="75">
        <f t="shared" si="2"/>
        <v>0</v>
      </c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</row>
    <row r="45" spans="1:27" ht="24.95" customHeight="1" x14ac:dyDescent="0.3">
      <c r="A45" s="41">
        <v>6</v>
      </c>
      <c r="B45" s="42" t="s">
        <v>38</v>
      </c>
      <c r="C45" s="43" t="s">
        <v>15</v>
      </c>
      <c r="D45" s="44">
        <v>25</v>
      </c>
      <c r="E45" s="84"/>
      <c r="F45" s="75">
        <f t="shared" si="2"/>
        <v>0</v>
      </c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</row>
    <row r="46" spans="1:27" ht="24.95" customHeight="1" x14ac:dyDescent="0.3">
      <c r="A46" s="41">
        <v>7</v>
      </c>
      <c r="B46" s="42" t="s">
        <v>68</v>
      </c>
      <c r="C46" s="43" t="s">
        <v>23</v>
      </c>
      <c r="D46" s="44">
        <v>1</v>
      </c>
      <c r="E46" s="85"/>
      <c r="F46" s="75">
        <f t="shared" si="2"/>
        <v>0</v>
      </c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</row>
    <row r="47" spans="1:27" ht="24.95" customHeight="1" x14ac:dyDescent="0.3">
      <c r="A47" s="41">
        <v>8</v>
      </c>
      <c r="B47" s="42" t="s">
        <v>36</v>
      </c>
      <c r="C47" s="43" t="s">
        <v>23</v>
      </c>
      <c r="D47" s="44">
        <v>7</v>
      </c>
      <c r="E47" s="85"/>
      <c r="F47" s="75">
        <f t="shared" si="2"/>
        <v>0</v>
      </c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</row>
    <row r="48" spans="1:27" ht="24.95" customHeight="1" x14ac:dyDescent="0.3">
      <c r="A48" s="41">
        <v>9</v>
      </c>
      <c r="B48" s="42" t="s">
        <v>63</v>
      </c>
      <c r="C48" s="43" t="s">
        <v>23</v>
      </c>
      <c r="D48" s="44">
        <v>8</v>
      </c>
      <c r="E48" s="85"/>
      <c r="F48" s="75">
        <f t="shared" si="2"/>
        <v>0</v>
      </c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</row>
    <row r="49" spans="1:27" ht="24.95" customHeight="1" x14ac:dyDescent="0.3">
      <c r="A49" s="41">
        <v>10</v>
      </c>
      <c r="B49" s="42" t="s">
        <v>46</v>
      </c>
      <c r="C49" s="43" t="s">
        <v>43</v>
      </c>
      <c r="D49" s="44">
        <v>1</v>
      </c>
      <c r="E49" s="85"/>
      <c r="F49" s="75">
        <f t="shared" si="2"/>
        <v>0</v>
      </c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27" ht="24.95" customHeight="1" x14ac:dyDescent="0.3">
      <c r="A50" s="41">
        <v>11</v>
      </c>
      <c r="B50" s="42" t="s">
        <v>60</v>
      </c>
      <c r="C50" s="43" t="s">
        <v>18</v>
      </c>
      <c r="D50" s="44">
        <v>946</v>
      </c>
      <c r="E50" s="85"/>
      <c r="F50" s="75">
        <f t="shared" si="2"/>
        <v>0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27" ht="24.95" customHeight="1" x14ac:dyDescent="0.3">
      <c r="A51" s="41">
        <v>12</v>
      </c>
      <c r="B51" s="42" t="s">
        <v>64</v>
      </c>
      <c r="C51" s="43" t="s">
        <v>23</v>
      </c>
      <c r="D51" s="44">
        <v>14</v>
      </c>
      <c r="E51" s="85"/>
      <c r="F51" s="75">
        <f t="shared" si="2"/>
        <v>0</v>
      </c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</row>
    <row r="52" spans="1:27" ht="24.95" customHeight="1" x14ac:dyDescent="0.3">
      <c r="A52" s="41">
        <v>13</v>
      </c>
      <c r="B52" s="42" t="s">
        <v>47</v>
      </c>
      <c r="C52" s="43" t="s">
        <v>23</v>
      </c>
      <c r="D52" s="44">
        <v>3</v>
      </c>
      <c r="E52" s="85"/>
      <c r="F52" s="75">
        <f t="shared" si="2"/>
        <v>0</v>
      </c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</row>
    <row r="53" spans="1:27" ht="24.95" customHeight="1" x14ac:dyDescent="0.3">
      <c r="A53" s="41">
        <v>14</v>
      </c>
      <c r="B53" s="42" t="s">
        <v>37</v>
      </c>
      <c r="C53" s="43" t="s">
        <v>23</v>
      </c>
      <c r="D53" s="44">
        <v>2</v>
      </c>
      <c r="E53" s="85"/>
      <c r="F53" s="75">
        <f t="shared" si="2"/>
        <v>0</v>
      </c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</row>
    <row r="54" spans="1:27" ht="24.95" customHeight="1" x14ac:dyDescent="0.3">
      <c r="A54" s="41">
        <v>15</v>
      </c>
      <c r="B54" s="42" t="s">
        <v>41</v>
      </c>
      <c r="C54" s="43" t="s">
        <v>15</v>
      </c>
      <c r="D54" s="44">
        <v>405</v>
      </c>
      <c r="E54" s="85"/>
      <c r="F54" s="75">
        <f t="shared" si="2"/>
        <v>0</v>
      </c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</row>
    <row r="55" spans="1:27" ht="24.95" customHeight="1" x14ac:dyDescent="0.3">
      <c r="A55" s="41">
        <v>16</v>
      </c>
      <c r="B55" s="42" t="s">
        <v>48</v>
      </c>
      <c r="C55" s="43" t="s">
        <v>23</v>
      </c>
      <c r="D55" s="44">
        <v>1</v>
      </c>
      <c r="E55" s="85"/>
      <c r="F55" s="75">
        <f t="shared" si="2"/>
        <v>0</v>
      </c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</row>
    <row r="56" spans="1:27" ht="24.95" customHeight="1" x14ac:dyDescent="0.3">
      <c r="A56" s="41">
        <v>17</v>
      </c>
      <c r="B56" s="42" t="s">
        <v>49</v>
      </c>
      <c r="C56" s="43" t="s">
        <v>18</v>
      </c>
      <c r="D56" s="44">
        <f>35+165</f>
        <v>200</v>
      </c>
      <c r="E56" s="85"/>
      <c r="F56" s="75">
        <f t="shared" si="2"/>
        <v>0</v>
      </c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</row>
    <row r="57" spans="1:27" ht="24.95" customHeight="1" x14ac:dyDescent="0.3">
      <c r="A57" s="41">
        <v>18</v>
      </c>
      <c r="B57" s="42" t="s">
        <v>50</v>
      </c>
      <c r="C57" s="43" t="s">
        <v>18</v>
      </c>
      <c r="D57" s="44">
        <f>17.5+32.26+69</f>
        <v>118.75999999999999</v>
      </c>
      <c r="E57" s="85"/>
      <c r="F57" s="75">
        <f t="shared" si="2"/>
        <v>0</v>
      </c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</row>
    <row r="58" spans="1:27" ht="24.95" customHeight="1" x14ac:dyDescent="0.3">
      <c r="A58" s="41">
        <v>19</v>
      </c>
      <c r="B58" s="42" t="s">
        <v>51</v>
      </c>
      <c r="C58" s="43" t="s">
        <v>18</v>
      </c>
      <c r="D58" s="44">
        <v>173</v>
      </c>
      <c r="E58" s="85"/>
      <c r="F58" s="75">
        <f t="shared" si="2"/>
        <v>0</v>
      </c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</row>
    <row r="59" spans="1:27" ht="24.95" customHeight="1" x14ac:dyDescent="0.3">
      <c r="A59" s="41">
        <v>20</v>
      </c>
      <c r="B59" s="42" t="s">
        <v>52</v>
      </c>
      <c r="C59" s="43" t="s">
        <v>23</v>
      </c>
      <c r="D59" s="44">
        <v>1</v>
      </c>
      <c r="E59" s="85"/>
      <c r="F59" s="75">
        <f t="shared" si="2"/>
        <v>0</v>
      </c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</row>
    <row r="60" spans="1:27" ht="24.95" customHeight="1" x14ac:dyDescent="0.3">
      <c r="A60" s="41">
        <v>21</v>
      </c>
      <c r="B60" s="42" t="s">
        <v>53</v>
      </c>
      <c r="C60" s="43" t="s">
        <v>23</v>
      </c>
      <c r="D60" s="44">
        <v>3</v>
      </c>
      <c r="E60" s="85"/>
      <c r="F60" s="75">
        <f t="shared" si="2"/>
        <v>0</v>
      </c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</row>
    <row r="61" spans="1:27" ht="24.95" customHeight="1" x14ac:dyDescent="0.3">
      <c r="A61" s="41">
        <v>22</v>
      </c>
      <c r="B61" s="42" t="s">
        <v>58</v>
      </c>
      <c r="C61" s="43" t="s">
        <v>23</v>
      </c>
      <c r="D61" s="44">
        <v>5</v>
      </c>
      <c r="E61" s="85"/>
      <c r="F61" s="75">
        <f t="shared" si="2"/>
        <v>0</v>
      </c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</row>
    <row r="62" spans="1:27" ht="24.95" customHeight="1" thickBot="1" x14ac:dyDescent="0.3">
      <c r="A62" s="63"/>
      <c r="B62" s="64"/>
      <c r="C62" s="65"/>
      <c r="D62" s="66"/>
      <c r="E62" s="67" t="s">
        <v>11</v>
      </c>
      <c r="F62" s="76">
        <f>SUM(F40:F61)</f>
        <v>0</v>
      </c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</row>
    <row r="63" spans="1:27" ht="24.95" customHeight="1" thickTop="1" thickBot="1" x14ac:dyDescent="0.35">
      <c r="A63" s="50" t="s">
        <v>12</v>
      </c>
      <c r="B63" s="51"/>
      <c r="C63" s="51"/>
      <c r="D63" s="51"/>
      <c r="E63" s="52"/>
      <c r="F63" s="53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</row>
    <row r="64" spans="1:27" ht="24.95" customHeight="1" thickTop="1" x14ac:dyDescent="0.3">
      <c r="A64" s="55"/>
      <c r="B64" s="56"/>
      <c r="C64" s="56"/>
      <c r="D64" s="56"/>
      <c r="E64" s="57" t="s">
        <v>10</v>
      </c>
      <c r="F64" s="74">
        <f>Table1456[[#Totals],[Column10]]</f>
        <v>0</v>
      </c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</row>
    <row r="65" spans="1:27" ht="24.95" customHeight="1" x14ac:dyDescent="0.3">
      <c r="A65" s="55"/>
      <c r="B65" s="56"/>
      <c r="C65" s="56"/>
      <c r="D65" s="56"/>
      <c r="E65" s="57" t="s">
        <v>26</v>
      </c>
      <c r="F65" s="74">
        <f>F38</f>
        <v>0</v>
      </c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</row>
    <row r="66" spans="1:27" ht="24.95" customHeight="1" x14ac:dyDescent="0.3">
      <c r="A66" s="55"/>
      <c r="B66" s="56"/>
      <c r="C66" s="56"/>
      <c r="D66" s="56"/>
      <c r="E66" s="57" t="s">
        <v>35</v>
      </c>
      <c r="F66" s="74">
        <f>F62</f>
        <v>0</v>
      </c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</row>
    <row r="67" spans="1:27" ht="24.95" customHeight="1" x14ac:dyDescent="0.3">
      <c r="A67" s="55"/>
      <c r="B67" s="56"/>
      <c r="C67" s="56"/>
      <c r="D67" s="56"/>
      <c r="E67" s="57" t="s">
        <v>62</v>
      </c>
      <c r="F67" s="74">
        <v>100000</v>
      </c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</row>
    <row r="68" spans="1:27" ht="24.95" customHeight="1" thickBot="1" x14ac:dyDescent="0.35">
      <c r="A68" s="58"/>
      <c r="B68" s="59"/>
      <c r="C68" s="59"/>
      <c r="D68" s="59"/>
      <c r="E68" s="60" t="s">
        <v>13</v>
      </c>
      <c r="F68" s="74">
        <f>SUM(F64:F67)</f>
        <v>100000</v>
      </c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</row>
    <row r="69" spans="1:27" ht="24.95" customHeight="1" thickTop="1" x14ac:dyDescent="0.25"/>
  </sheetData>
  <sheetProtection algorithmName="SHA-512" hashValue="Z0N49zdkoNH3aSfidU9OuqJIDu4gXveDnLMJvlbYWFUjCLNl99khIptobPrrydNRtiz+qE1gFxeOqUnKRKp0nQ==" saltValue="1H1uqURKwL7qfV963XZsJQ==" spinCount="100000" sheet="1" objects="1" scenarios="1"/>
  <conditionalFormatting sqref="A7">
    <cfRule type="expression" dxfId="2" priority="5">
      <formula>"$A$12 = MID(CELL(""filename"",A1),FIND(""]"",CELL(""filename"",A1))+1,256"</formula>
    </cfRule>
  </conditionalFormatting>
  <conditionalFormatting sqref="A25">
    <cfRule type="expression" dxfId="1" priority="3">
      <formula>"$A$12 = MID(CELL(""filename"",A1),FIND(""]"",CELL(""filename"",A1))+1,256"</formula>
    </cfRule>
  </conditionalFormatting>
  <conditionalFormatting sqref="A39">
    <cfRule type="expression" dxfId="0" priority="1">
      <formula>"$A$12 = MID(CELL(""filename"",A1),FIND(""]"",CELL(""filename"",A1))+1,256"</formula>
    </cfRule>
  </conditionalFormatting>
  <printOptions horizontalCentered="1"/>
  <pageMargins left="0.7" right="0.7" top="0.75" bottom="0.75" header="0.3" footer="0.3"/>
  <pageSetup scale="55" fitToHeight="2" orientation="portrait" r:id="rId1"/>
  <headerFooter>
    <oddHeader>&amp;L&amp;G&amp;C_x000D__x000D_&amp;R_x000D__x000D_</oddHeader>
    <oddFooter>&amp;LDUNAWAY ASSOCIATES, LLC
B008482.002&amp;C
&amp;RPfISD MS ADA &amp; Drainage Improvements
&amp;D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Proposal</vt:lpstr>
      <vt:lpstr>'Bid Proposal'!Print_Area</vt:lpstr>
      <vt:lpstr>'Bid Proposal'!Print_Titles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 Milligan</dc:creator>
  <cp:lastModifiedBy>Nicole Ayer</cp:lastModifiedBy>
  <cp:lastPrinted>2025-02-21T18:42:05Z</cp:lastPrinted>
  <dcterms:created xsi:type="dcterms:W3CDTF">2024-12-10T19:28:28Z</dcterms:created>
  <dcterms:modified xsi:type="dcterms:W3CDTF">2025-02-21T20:03:16Z</dcterms:modified>
</cp:coreProperties>
</file>