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herbstman/Desktop/business services/dbug-nov18-2021/attachmentsfordbug/"/>
    </mc:Choice>
  </mc:AlternateContent>
  <xr:revisionPtr revIDLastSave="0" documentId="13_ncr:1_{DD19F042-3388-5E43-86EC-ABBEBA942E42}" xr6:coauthVersionLast="47" xr6:coauthVersionMax="47" xr10:uidLastSave="{00000000-0000-0000-0000-000000000000}"/>
  <bookViews>
    <workbookView xWindow="1320" yWindow="1840" windowWidth="43780" windowHeight="24140" xr2:uid="{00000000-000D-0000-FFFF-FFFF00000000}"/>
  </bookViews>
  <sheets>
    <sheet name="RevenueBreakdown" sheetId="4" r:id="rId1"/>
    <sheet name="Sheet3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LCI2">'[1]LCI Numbers'!$J$12</definedName>
    <definedName name="_LCI2">'[2]LCI Numbers'!$J$12</definedName>
    <definedName name="ADA" localSheetId="0">#REF!</definedName>
    <definedName name="ADA">#REF!</definedName>
    <definedName name="AreaAwards">#REF!</definedName>
    <definedName name="ATC" localSheetId="0">#REF!</definedName>
    <definedName name="ATC">#REF!</definedName>
    <definedName name="Autism" localSheetId="0">[1]FeeforService!$N$10</definedName>
    <definedName name="Autism">[2]FeeforService!$N$10</definedName>
    <definedName name="Available" localSheetId="0">#REF!</definedName>
    <definedName name="Available">#REF!</definedName>
    <definedName name="AvailableF" localSheetId="0">#REF!</definedName>
    <definedName name="AvailableF">#REF!</definedName>
    <definedName name="CBEDSDIS" localSheetId="0">#REF!</definedName>
    <definedName name="CBEDSDIS">#REF!</definedName>
    <definedName name="CBEDSRSP" localSheetId="0">#REF!</definedName>
    <definedName name="CBEDSRSP">#REF!</definedName>
    <definedName name="CBEDSSDC" localSheetId="0">#REF!</definedName>
    <definedName name="CBEDSSDC">#REF!</definedName>
    <definedName name="CharterADA" localSheetId="0">'[1]Charter School Funding Alloc'!$E$12</definedName>
    <definedName name="CharterADA">'[2]Charter School Funding Alloc'!$E$12</definedName>
    <definedName name="COUNTYDIS" localSheetId="0">#REF!</definedName>
    <definedName name="COUNTYDIS">#REF!</definedName>
    <definedName name="COUNTYSDC" localSheetId="0">#REF!</definedName>
    <definedName name="COUNTYSDC">#REF!</definedName>
    <definedName name="_xlnm.Criteria" localSheetId="0">#REF!</definedName>
    <definedName name="_xlnm.Criteria">#REF!</definedName>
    <definedName name="daily">#REF!</definedName>
    <definedName name="_xlnm.Database" localSheetId="0">#REF!</definedName>
    <definedName name="_xlnm.Database">#REF!</definedName>
    <definedName name="Deaf" localSheetId="0">#REF!</definedName>
    <definedName name="Deaf">#REF!</definedName>
    <definedName name="Deficit" localSheetId="0">#REF!</definedName>
    <definedName name="Deficit">#REF!</definedName>
    <definedName name="DISTRIBDIS" localSheetId="0">#REF!</definedName>
    <definedName name="DISTRIBDIS">#REF!</definedName>
    <definedName name="DISTRIBRSP" localSheetId="0">#REF!</definedName>
    <definedName name="DISTRIBRSP">#REF!</definedName>
    <definedName name="DISTRIBRSP2" localSheetId="0">#REF!</definedName>
    <definedName name="DISTRIBRSP2">#REF!</definedName>
    <definedName name="DISTRIBSDC" localSheetId="0">#REF!</definedName>
    <definedName name="DISTRIBSDC">#REF!</definedName>
    <definedName name="DistSH" localSheetId="0">#REF!</definedName>
    <definedName name="DistSH">#REF!</definedName>
    <definedName name="DNSH" localSheetId="0">#REF!</definedName>
    <definedName name="DNSH">#REF!</definedName>
    <definedName name="DSH" localSheetId="0">#REF!</definedName>
    <definedName name="DSH">#REF!</definedName>
    <definedName name="Equity" localSheetId="0">'[3]SCOE''sDistribution'!#REF!</definedName>
    <definedName name="Equity">'[3]SCOE''sDistribution'!#REF!</definedName>
    <definedName name="ESY" localSheetId="0">#REF!</definedName>
    <definedName name="ESY">#REF!</definedName>
    <definedName name="Excess">#REF!</definedName>
    <definedName name="FD07FD05RS3315">#REF!</definedName>
    <definedName name="ISOLINC" localSheetId="0">#REF!</definedName>
    <definedName name="ISOLINC">#REF!</definedName>
    <definedName name="LAPresch">#REF!</definedName>
    <definedName name="LARate" localSheetId="0">'[1]LocalAssistance-Districts'!$L$7</definedName>
    <definedName name="LARate">'[4]Proportionate Share'!$L$7</definedName>
    <definedName name="LARate2">'[4]Local Assistance - School Age '!$J$7</definedName>
    <definedName name="LCI" localSheetId="0">'[1]LCI Numbers'!$F$12</definedName>
    <definedName name="LCI">'[2]LCI Numbers'!$F$12</definedName>
    <definedName name="MHAllocation">#REF!</definedName>
    <definedName name="miles">#REF!</definedName>
    <definedName name="MINRSP" localSheetId="0">#REF!</definedName>
    <definedName name="MINRSP">#REF!</definedName>
    <definedName name="MONTH">[5]BELL!$B$1</definedName>
    <definedName name="NO" localSheetId="0">#REF!</definedName>
    <definedName name="NO">#REF!</definedName>
    <definedName name="NOSHARE" localSheetId="0">#REF!</definedName>
    <definedName name="NOSHARE">#REF!</definedName>
    <definedName name="NPA" localSheetId="0">#REF!</definedName>
    <definedName name="NPA">#REF!</definedName>
    <definedName name="NPS" localSheetId="0">#REF!</definedName>
    <definedName name="NPS">#REF!</definedName>
    <definedName name="Presch" localSheetId="0">#REF!</definedName>
    <definedName name="Presch">#REF!</definedName>
    <definedName name="Presch50" localSheetId="0">#REF!</definedName>
    <definedName name="Presch50">#REF!</definedName>
    <definedName name="PreSchRate">#REF!</definedName>
    <definedName name="_xlnm.Print_Area">#REF!</definedName>
    <definedName name="PRINT_AREA_MI" localSheetId="0">#REF!</definedName>
    <definedName name="PRINT_AREA_MI">#REF!</definedName>
    <definedName name="PriorYear">#REF!</definedName>
    <definedName name="PropTaxes" localSheetId="0">[1]PropertyTaxes!$J$11</definedName>
    <definedName name="PropTaxes">[2]PropertyTaxes!$J$11</definedName>
    <definedName name="PSRate">#REF!</definedName>
    <definedName name="Rate3310">#REF!</definedName>
    <definedName name="Rate3320">#REF!</definedName>
    <definedName name="Request">#REF!</definedName>
    <definedName name="RSPDistrib" localSheetId="0">#REF!</definedName>
    <definedName name="RSPDistrib">#REF!</definedName>
    <definedName name="SANTAROSADIS" localSheetId="0">#REF!</definedName>
    <definedName name="SANTAROSADIS">#REF!</definedName>
    <definedName name="SANTAROSASDC" localSheetId="0">#REF!</definedName>
    <definedName name="SANTAROSASDC">#REF!</definedName>
    <definedName name="SCOE" localSheetId="0">#REF!</definedName>
    <definedName name="SCOE">#REF!</definedName>
    <definedName name="SCOE50" localSheetId="0">#REF!</definedName>
    <definedName name="SCOE50">#REF!</definedName>
    <definedName name="SCOEFee" localSheetId="0">#REF!</definedName>
    <definedName name="SCOEFee">#REF!</definedName>
    <definedName name="SCOEG" localSheetId="0">#REF!</definedName>
    <definedName name="SCOEG">#REF!</definedName>
    <definedName name="SEISRate">'[1]Revenue Distribution'!$AH$10</definedName>
    <definedName name="SELPA" localSheetId="0">#REF!</definedName>
    <definedName name="SELPA">#REF!</definedName>
    <definedName name="SELPAFee" localSheetId="0">#REF!</definedName>
    <definedName name="SELPAFee">#REF!</definedName>
    <definedName name="SHAREDSDC" localSheetId="0">#REF!</definedName>
    <definedName name="SHAREDSDC">#REF!</definedName>
    <definedName name="SHESY" localSheetId="0">#REF!</definedName>
    <definedName name="SHESY">#REF!</definedName>
    <definedName name="SHESY2" localSheetId="0">#REF!</definedName>
    <definedName name="SHESY2">#REF!</definedName>
    <definedName name="SHESY3" localSheetId="0">#REF!</definedName>
    <definedName name="SHESY3">#REF!</definedName>
    <definedName name="totdays">#REF!</definedName>
    <definedName name="totmiles">#REF!</definedName>
    <definedName name="Unfunded" localSheetId="0">#REF!</definedName>
    <definedName name="Unfunded">#REF!</definedName>
    <definedName name="UnfundedF" localSheetId="0">#REF!</definedName>
    <definedName name="UnfundedF">#REF!</definedName>
    <definedName name="VI">'[6]Fee for Service Adv'!$R$12</definedName>
    <definedName name="VII">'[6]FeeforService P1'!$R$12</definedName>
    <definedName name="WORest">#REF!</definedName>
    <definedName name="WRest">#REF!</definedName>
    <definedName name="YES" localSheetId="0">#REF!</definedName>
    <definedName name="Y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3" i="4" l="1"/>
  <c r="G50" i="4"/>
  <c r="G51" i="4" s="1"/>
  <c r="G53" i="4" s="1"/>
  <c r="G45" i="4"/>
  <c r="G44" i="4"/>
  <c r="G46" i="4" s="1"/>
  <c r="G35" i="4"/>
  <c r="G32" i="4"/>
  <c r="G31" i="4"/>
  <c r="G30" i="4"/>
  <c r="G33" i="4" s="1"/>
  <c r="G21" i="4"/>
  <c r="G27" i="4" s="1"/>
  <c r="G13" i="4"/>
  <c r="G37" i="4" l="1"/>
  <c r="G39" i="4" s="1"/>
  <c r="G56" i="4" l="1"/>
  <c r="G62" i="4" l="1"/>
  <c r="G64" i="4" s="1"/>
  <c r="G67" i="4" s="1"/>
  <c r="G70" i="4" s="1"/>
  <c r="G72" i="4" s="1"/>
  <c r="G5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Valued Gateway Client </author>
  </authors>
  <commentList>
    <comment ref="G2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Valued Gateway Client :</t>
        </r>
        <r>
          <rPr>
            <sz val="8"/>
            <color indexed="81"/>
            <rFont val="Tahoma"/>
            <family val="2"/>
          </rPr>
          <t xml:space="preserve">
Per D. Whitaker on July 18, 2005
</t>
        </r>
      </text>
    </comment>
  </commentList>
</comments>
</file>

<file path=xl/sharedStrings.xml><?xml version="1.0" encoding="utf-8"?>
<sst xmlns="http://schemas.openxmlformats.org/spreadsheetml/2006/main" count="65" uniqueCount="64">
  <si>
    <t>SONOMA COUNTY</t>
  </si>
  <si>
    <t>SPECIAL EDUCATION LOCAL PLAN AREA</t>
  </si>
  <si>
    <t>ESTIMATED</t>
  </si>
  <si>
    <t>DISTRIBUTION OF</t>
  </si>
  <si>
    <t>2020-21 SPECIAL EDUCATION REVENUE - PROJECTIONS</t>
  </si>
  <si>
    <t>(Severe Revenue distributed by Students with a Severe Disability)</t>
  </si>
  <si>
    <t>SECOND PRINCIPAL APPORTIONMENT - CERTIFIED JUNE 2021</t>
  </si>
  <si>
    <t>.</t>
  </si>
  <si>
    <t>Special</t>
  </si>
  <si>
    <t>Education</t>
  </si>
  <si>
    <t>Description</t>
  </si>
  <si>
    <t>Revenue</t>
  </si>
  <si>
    <t>SELPA-wide Special Education Revenue</t>
  </si>
  <si>
    <t>less:</t>
  </si>
  <si>
    <t>SELPA-wide Supported Programs:</t>
  </si>
  <si>
    <t>SCOE DHH/VI Itinerant Program</t>
  </si>
  <si>
    <t>Santa Rosa City Schools DHH Program</t>
  </si>
  <si>
    <t>Professional Development Dollars</t>
  </si>
  <si>
    <t>Adaptive Technology Center (ATC)</t>
  </si>
  <si>
    <t xml:space="preserve">Independent Advocate Program </t>
  </si>
  <si>
    <t>LCI Students Attending SCOE 6-22 Program &amp; Preschool Program</t>
  </si>
  <si>
    <t>NPS/LCI .50 FTE Clerical Position</t>
  </si>
  <si>
    <t>Transportation Cost for LCI Students Attending A SCOE Program</t>
  </si>
  <si>
    <t>Translation Services Cost for DHH Students Reimbursement</t>
  </si>
  <si>
    <t>CCS Equipment / Space Cost</t>
  </si>
  <si>
    <t>Total SELPA-wide Supported Programs</t>
  </si>
  <si>
    <t>Exempt &amp; Isolated School District Allocations:</t>
  </si>
  <si>
    <t>2019-20 Local Assistance Entitlement</t>
  </si>
  <si>
    <t>Exempt School District Allocation</t>
  </si>
  <si>
    <t>Isolated School District Allocation (Fort Ross, Horicon &amp; Kashia)</t>
  </si>
  <si>
    <t>Total Exempt &amp; Isolated School District Allocations</t>
  </si>
  <si>
    <t>Total Charter School Allocation</t>
  </si>
  <si>
    <t>Total SELPA-wide Supported Programs &amp; Exempt &amp; Isolated SD Allocations</t>
  </si>
  <si>
    <t>Total Special Education Revenue to be distributed to School Districts</t>
  </si>
  <si>
    <t>Special Education Revenue Distribution by Program:</t>
  </si>
  <si>
    <t>Programs for Students with a Severe Disability (ages 6-22):</t>
  </si>
  <si>
    <t>Severe Funding Rate</t>
  </si>
  <si>
    <t>Severe Pupil Count</t>
  </si>
  <si>
    <t>Severe Program Revenue</t>
  </si>
  <si>
    <t>Programs for Preschoolers in a Severe Preschool Programs:</t>
  </si>
  <si>
    <t>Preschool Program Revenue (2019-20 Preschool Allocation of $5,840,313 plus 0.0 COLA</t>
  </si>
  <si>
    <t>Special Education Revenue Reduction</t>
  </si>
  <si>
    <t>Adjusted Preschool Program Revenue</t>
  </si>
  <si>
    <t>SELPA-wide Preschool Severe Pupil Count</t>
  </si>
  <si>
    <t>Adjusted Severe Preschool Program Revenue Funding Rate</t>
  </si>
  <si>
    <t>Total Non-Severe Special Education Revenue to be distributed to School Districts</t>
  </si>
  <si>
    <t>Total Non-Severe Special Education Revenue distributed by ADA</t>
  </si>
  <si>
    <t>District's Non-severely Handicapped Program:</t>
  </si>
  <si>
    <t>Non-Severe Special Education Revenue to be distributed by ADA</t>
  </si>
  <si>
    <t>Non-Severe Funding Rate</t>
  </si>
  <si>
    <t>SELPA-wide ADA (less exempt &amp; isolated school districts' ADA)</t>
  </si>
  <si>
    <t xml:space="preserve">Non-Severe ADA Revenue </t>
  </si>
  <si>
    <t>Non-Severe Proration Factor</t>
  </si>
  <si>
    <t>Adjusted Non-Severe Rate</t>
  </si>
  <si>
    <t xml:space="preserve">Adjusted Non-Severe ADA Revenue </t>
  </si>
  <si>
    <t>Difference in Special Education Revenue distributed to School Districts (must equal zero)</t>
  </si>
  <si>
    <t>July 14, 2021</t>
  </si>
  <si>
    <t>Step #1</t>
  </si>
  <si>
    <t>Step #2</t>
  </si>
  <si>
    <t>Step #3</t>
  </si>
  <si>
    <t>Step #4</t>
  </si>
  <si>
    <t>Step #5</t>
  </si>
  <si>
    <t>Step #6</t>
  </si>
  <si>
    <t>Step #7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</si>
</sst>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\ ;\(&quot;$&quot;#,##0\)"/>
    <numFmt numFmtId="165" formatCode="#,##0.00000000"/>
    <numFmt numFmtId="166" formatCode="#,##0.0000000000"/>
    <numFmt numFmtId="167" formatCode="#,##0.000000"/>
    <numFmt numFmtId="168" formatCode="#,##0.0000"/>
  </numFmts>
  <fonts count="11" x14ac:knownFonts="1">
    <font>
      <sz val="10"/>
      <name val="Arial"/>
    </font>
    <font>
      <sz val="10"/>
      <color indexed="24"/>
      <name val="Arial"/>
    </font>
    <font>
      <b/>
      <sz val="18"/>
      <color indexed="24"/>
      <name val="Arial"/>
    </font>
    <font>
      <b/>
      <sz val="12"/>
      <color indexed="24"/>
      <name val="Arial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1" applyNumberFormat="0" applyFont="0" applyFill="0" applyAlignment="0" applyProtection="0"/>
    <xf numFmtId="0" fontId="4" fillId="0" borderId="0"/>
  </cellStyleXfs>
  <cellXfs count="31">
    <xf numFmtId="0" fontId="0" fillId="0" borderId="0" xfId="0"/>
    <xf numFmtId="0" fontId="5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3" fontId="6" fillId="0" borderId="3" xfId="0" applyNumberFormat="1" applyFont="1" applyBorder="1"/>
    <xf numFmtId="3" fontId="5" fillId="0" borderId="0" xfId="0" applyNumberFormat="1" applyFont="1"/>
    <xf numFmtId="3" fontId="0" fillId="0" borderId="0" xfId="0" applyNumberFormat="1"/>
    <xf numFmtId="0" fontId="8" fillId="0" borderId="0" xfId="0" applyFont="1"/>
    <xf numFmtId="3" fontId="5" fillId="0" borderId="0" xfId="0" applyNumberFormat="1" applyFont="1" applyBorder="1"/>
    <xf numFmtId="3" fontId="5" fillId="0" borderId="4" xfId="0" applyNumberFormat="1" applyFont="1" applyBorder="1"/>
    <xf numFmtId="3" fontId="5" fillId="0" borderId="2" xfId="0" applyNumberFormat="1" applyFont="1" applyBorder="1"/>
    <xf numFmtId="3" fontId="5" fillId="0" borderId="3" xfId="0" applyNumberFormat="1" applyFont="1" applyBorder="1"/>
    <xf numFmtId="165" fontId="5" fillId="0" borderId="0" xfId="0" applyNumberFormat="1" applyFont="1" applyBorder="1"/>
    <xf numFmtId="4" fontId="5" fillId="0" borderId="2" xfId="0" applyNumberFormat="1" applyFont="1" applyBorder="1"/>
    <xf numFmtId="166" fontId="5" fillId="0" borderId="0" xfId="0" applyNumberFormat="1" applyFont="1"/>
    <xf numFmtId="165" fontId="5" fillId="0" borderId="4" xfId="0" applyNumberFormat="1" applyFont="1" applyBorder="1"/>
    <xf numFmtId="3" fontId="5" fillId="0" borderId="1" xfId="0" applyNumberFormat="1" applyFont="1" applyBorder="1"/>
    <xf numFmtId="167" fontId="5" fillId="0" borderId="0" xfId="0" applyNumberFormat="1" applyFont="1" applyBorder="1"/>
    <xf numFmtId="168" fontId="5" fillId="0" borderId="0" xfId="0" quotePrefix="1" applyNumberFormat="1" applyFont="1" applyBorder="1" applyAlignment="1">
      <alignment horizontal="right"/>
    </xf>
    <xf numFmtId="168" fontId="5" fillId="0" borderId="0" xfId="0" applyNumberFormat="1" applyFont="1" applyBorder="1" applyAlignment="1">
      <alignment horizontal="right"/>
    </xf>
    <xf numFmtId="168" fontId="5" fillId="0" borderId="0" xfId="0" applyNumberFormat="1" applyFont="1" applyBorder="1"/>
    <xf numFmtId="3" fontId="5" fillId="0" borderId="0" xfId="0" quotePrefix="1" applyNumberFormat="1" applyFont="1" applyBorder="1" applyAlignment="1">
      <alignment horizontal="right"/>
    </xf>
    <xf numFmtId="0" fontId="5" fillId="0" borderId="0" xfId="0" applyFont="1" applyBorder="1"/>
    <xf numFmtId="0" fontId="0" fillId="0" borderId="0" xfId="0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9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Normal 2" xfId="8" xr:uid="{00000000-0005-0000-0000-000007000000}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My%20Documents/2020-21%20Fiscal/AB602%20Funding%20-%20P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My%20Documents/2018-19%20Fiscal%20Year/AB602%20Funding%20-%20Advance%20-%20Revised%20Prescho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My%20Documents/98-99%20Fiscal%20Year/FinanceCommitte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My%20Documents/2019-20%20Fiscal%20Year/Local%20Assistance%20Entitlement%20-%20Alloca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SELPA/zaer-larson/Jims%20Files%20and%20Folders/2003-2004/Dist%20Alpha/DISTALPHA%2003-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My%20Documents/2014-15%20Fiscal/Fee%20for%20Serv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nk Worksheet"/>
      <sheetName val="Comparison"/>
      <sheetName val="FundSources (2)"/>
      <sheetName val="ActualADA"/>
      <sheetName val="Average UDC"/>
      <sheetName val="LEA SH Pupil Count"/>
      <sheetName val="Santa Rosa DHH Pupil Count"/>
      <sheetName val="SCOE SH Pupil Count"/>
      <sheetName val="SELPA-wideRevenueA"/>
      <sheetName val="SELPA-wideRevenue"/>
      <sheetName val="Rate Calculation 2019-20"/>
      <sheetName val="RevenueBreakdown"/>
      <sheetName val="ExemptDistAllocat"/>
      <sheetName val="Charter School Funding Alloc"/>
      <sheetName val="FeeforService"/>
      <sheetName val="PropertyTaxes"/>
      <sheetName val="LocalAssistance-Districts"/>
      <sheetName val="Revenue Distribution"/>
      <sheetName val="LCI Numbers"/>
      <sheetName val="LCI Pupil Count-SH"/>
      <sheetName val="LCI Pupil Count-nonSH"/>
      <sheetName val="Sheet1"/>
    </sheetNames>
    <sheetDataSet>
      <sheetData sheetId="0" refreshError="1"/>
      <sheetData sheetId="1" refreshError="1"/>
      <sheetData sheetId="2" refreshError="1"/>
      <sheetData sheetId="3">
        <row r="82">
          <cell r="P82">
            <v>59883.25</v>
          </cell>
        </row>
      </sheetData>
      <sheetData sheetId="4">
        <row r="81">
          <cell r="F81">
            <v>1945</v>
          </cell>
          <cell r="H81">
            <v>0</v>
          </cell>
          <cell r="J81">
            <v>3</v>
          </cell>
          <cell r="L81">
            <v>264</v>
          </cell>
        </row>
      </sheetData>
      <sheetData sheetId="5" refreshError="1"/>
      <sheetData sheetId="6" refreshError="1"/>
      <sheetData sheetId="7" refreshError="1"/>
      <sheetData sheetId="8">
        <row r="66">
          <cell r="E66">
            <v>52375948</v>
          </cell>
        </row>
      </sheetData>
      <sheetData sheetId="9" refreshError="1"/>
      <sheetData sheetId="10">
        <row r="24">
          <cell r="E24">
            <v>19085.988750558001</v>
          </cell>
        </row>
      </sheetData>
      <sheetData sheetId="11" refreshError="1"/>
      <sheetData sheetId="12">
        <row r="87">
          <cell r="H87">
            <v>272829</v>
          </cell>
        </row>
        <row r="88">
          <cell r="H88">
            <v>271125</v>
          </cell>
        </row>
        <row r="89">
          <cell r="H89">
            <v>455275</v>
          </cell>
        </row>
      </sheetData>
      <sheetData sheetId="13">
        <row r="12">
          <cell r="E12">
            <v>625</v>
          </cell>
        </row>
        <row r="22">
          <cell r="M22">
            <v>1170887</v>
          </cell>
        </row>
      </sheetData>
      <sheetData sheetId="14">
        <row r="10">
          <cell r="N10">
            <v>0</v>
          </cell>
        </row>
      </sheetData>
      <sheetData sheetId="15">
        <row r="11">
          <cell r="J11">
            <v>32866.338179040002</v>
          </cell>
        </row>
      </sheetData>
      <sheetData sheetId="16">
        <row r="7">
          <cell r="L7">
            <v>1305.4066160520999</v>
          </cell>
        </row>
      </sheetData>
      <sheetData sheetId="17">
        <row r="10">
          <cell r="AH10">
            <v>1.125845234</v>
          </cell>
        </row>
      </sheetData>
      <sheetData sheetId="18">
        <row r="12">
          <cell r="F12">
            <v>19085.988750560002</v>
          </cell>
          <cell r="J12">
            <v>0</v>
          </cell>
        </row>
        <row r="79">
          <cell r="V79">
            <v>-256098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nk Worksheet"/>
      <sheetName val="Comparison"/>
      <sheetName val="FundSources (2)"/>
      <sheetName val="ActualADA"/>
      <sheetName val="Average UDC"/>
      <sheetName val="LEA SH Pupil Count"/>
      <sheetName val="Santa Rosa DHH Pupil Count"/>
      <sheetName val="SCOE SH Pupil Count"/>
      <sheetName val="Alt Ed SH - Non-SH Pupil Count"/>
      <sheetName val="SELPA-wideRevenueA"/>
      <sheetName val="SELPA-wideRevenue"/>
      <sheetName val="Rate Calculation 2018-19"/>
      <sheetName val="RevenueBreakdown"/>
      <sheetName val="ExemptDistAllocat"/>
      <sheetName val="Charter School Funding Alloc"/>
      <sheetName val="FeeforService"/>
      <sheetName val="PropertyTaxes"/>
      <sheetName val="Local Assistance-Charter Cal"/>
      <sheetName val="LocalAssistance-Districts"/>
      <sheetName val="Revenue Distribution"/>
      <sheetName val="LCI Numbers"/>
      <sheetName val="LCI Pupil Count-SH"/>
      <sheetName val="LCI Pupil Count-nonS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E12">
            <v>524.43050000000005</v>
          </cell>
        </row>
      </sheetData>
      <sheetData sheetId="15">
        <row r="10">
          <cell r="N10">
            <v>0</v>
          </cell>
        </row>
      </sheetData>
      <sheetData sheetId="16">
        <row r="11">
          <cell r="J11">
            <v>21398.95348837</v>
          </cell>
        </row>
      </sheetData>
      <sheetData sheetId="17"/>
      <sheetData sheetId="18"/>
      <sheetData sheetId="19"/>
      <sheetData sheetId="20">
        <row r="12">
          <cell r="F12">
            <v>17995.744958406998</v>
          </cell>
          <cell r="J12">
            <v>0</v>
          </cell>
        </row>
      </sheetData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PS-ADADistrib"/>
      <sheetName val="NPA-ADADistrib"/>
      <sheetName val="ADA-PupilCount"/>
      <sheetName val="GrowthDollars"/>
      <sheetName val="UPSUSummary (2)"/>
      <sheetName val="FundingPerADA (3)"/>
      <sheetName val="RevenueDistof Resid"/>
      <sheetName val="CompofDistRevenue"/>
      <sheetName val="RevenueDistof Resid (2)"/>
      <sheetName val="98-99EstRevP2"/>
      <sheetName val="98-99EstRevP2Ex"/>
      <sheetName val="RevBacktoDist"/>
      <sheetName val="SCOE'sDistribution"/>
      <sheetName val="RevenueBreakdownPresch"/>
      <sheetName val="ADA-PupilCount (2)"/>
      <sheetName val="AB602TotalBase"/>
      <sheetName val="AB602TotalBase (3)"/>
      <sheetName val="AB602TotalBase (2)"/>
      <sheetName val="Sheet1"/>
      <sheetName val="FundingPerADA (4)"/>
      <sheetName val="RevBacktoDist (2)"/>
      <sheetName val="P2ADA"/>
      <sheetName val="J50ADAAmt"/>
      <sheetName val="J50ADAAmt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ution Breakdown"/>
      <sheetName val="Proportionate Share"/>
      <sheetName val="Local Assistance - School Age "/>
      <sheetName val="Local Assistance - Preschool"/>
      <sheetName val="Local Assistance - Combined"/>
      <sheetName val="Sheet2"/>
      <sheetName val="Sheet3"/>
      <sheetName val="Local Assistance - Reallocate "/>
      <sheetName val="Local Assistance - Realloca (2"/>
    </sheetNames>
    <sheetDataSet>
      <sheetData sheetId="0"/>
      <sheetData sheetId="1">
        <row r="7">
          <cell r="L7">
            <v>1353.7208111635</v>
          </cell>
        </row>
      </sheetData>
      <sheetData sheetId="2">
        <row r="7">
          <cell r="J7">
            <v>1248.2458949096999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LL"/>
      <sheetName val="Bennett V"/>
      <sheetName val="CINN"/>
      <sheetName val="CLV"/>
      <sheetName val="C-RP"/>
      <sheetName val="DUNHAM"/>
      <sheetName val="GEY"/>
      <sheetName val="HLD"/>
      <sheetName val="LIB"/>
      <sheetName val="MARKW"/>
      <sheetName val="MRIO"/>
      <sheetName val="OLD A"/>
      <sheetName val="PET C"/>
      <sheetName val="PET H"/>
      <sheetName val="PINER O"/>
      <sheetName val="RINCON V"/>
      <sheetName val="SRCS"/>
      <sheetName val="SRHI"/>
      <sheetName val="SON"/>
      <sheetName val="WAUGH"/>
      <sheetName val="WEST SIDE"/>
      <sheetName val="wsctrans"/>
      <sheetName val="WILMAR"/>
      <sheetName val="WIN"/>
      <sheetName val="LCI"/>
      <sheetName val="MARIN"/>
      <sheetName val="NON-P"/>
      <sheetName val="FULL"/>
      <sheetName val="ab490602"/>
      <sheetName val="headstart"/>
      <sheetName val="ALL"/>
      <sheetName val="petaluma trans"/>
    </sheetNames>
    <sheetDataSet>
      <sheetData sheetId="0">
        <row r="1">
          <cell r="B1" t="str">
            <v>2003-04 Year End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-RevenueComp"/>
      <sheetName val="Cotati - Shoreline"/>
      <sheetName val="Fee for Service Adv"/>
      <sheetName val="SCOE Adv Apport"/>
      <sheetName val="Preschool Adv Apport "/>
      <sheetName val="DHH-VI Adv Apport"/>
      <sheetName val="FeeforService P1"/>
      <sheetName val="SCOE Fee P1"/>
      <sheetName val="Preschool Fee P1 "/>
      <sheetName val="DHH-VIFee P1 "/>
      <sheetName val="FeeforService P2"/>
      <sheetName val="SCOE Fee P2"/>
      <sheetName val="Preschool Fee P2"/>
      <sheetName val="DHH-VIFee P2"/>
      <sheetName val="SCOEPupilCount"/>
      <sheetName val="PreschoolPupilCount"/>
    </sheetNames>
    <sheetDataSet>
      <sheetData sheetId="0"/>
      <sheetData sheetId="1"/>
      <sheetData sheetId="2">
        <row r="12">
          <cell r="P12">
            <v>8000</v>
          </cell>
          <cell r="R12">
            <v>13000</v>
          </cell>
        </row>
      </sheetData>
      <sheetData sheetId="3"/>
      <sheetData sheetId="4"/>
      <sheetData sheetId="5"/>
      <sheetData sheetId="6">
        <row r="12">
          <cell r="R12">
            <v>0</v>
          </cell>
        </row>
      </sheetData>
      <sheetData sheetId="7"/>
      <sheetData sheetId="8"/>
      <sheetData sheetId="9"/>
      <sheetData sheetId="10">
        <row r="10">
          <cell r="F10" t="str">
            <v>Preschool</v>
          </cell>
        </row>
      </sheetData>
      <sheetData sheetId="11"/>
      <sheetData sheetId="12"/>
      <sheetData sheetId="13"/>
      <sheetData sheetId="14">
        <row r="10">
          <cell r="F10" t="str">
            <v>April 1, 2015</v>
          </cell>
        </row>
      </sheetData>
      <sheetData sheetId="15">
        <row r="10">
          <cell r="F10" t="str">
            <v>February 1, 2015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3"/>
  <sheetViews>
    <sheetView tabSelected="1" zoomScaleNormal="100" workbookViewId="0">
      <selection activeCell="E35" sqref="E35"/>
    </sheetView>
  </sheetViews>
  <sheetFormatPr baseColWidth="10" defaultColWidth="8.83203125" defaultRowHeight="13" x14ac:dyDescent="0.15"/>
  <cols>
    <col min="1" max="1" width="9.6640625" customWidth="1"/>
    <col min="2" max="4" width="2.6640625" customWidth="1"/>
    <col min="5" max="5" width="75.6640625" customWidth="1"/>
    <col min="6" max="6" width="2.6640625" customWidth="1"/>
    <col min="7" max="7" width="20.6640625" customWidth="1"/>
    <col min="9" max="9" width="11.5" bestFit="1" customWidth="1"/>
    <col min="258" max="260" width="2.6640625" customWidth="1"/>
    <col min="261" max="261" width="75.6640625" customWidth="1"/>
    <col min="262" max="262" width="2.6640625" customWidth="1"/>
    <col min="263" max="263" width="20.6640625" customWidth="1"/>
    <col min="265" max="265" width="11.5" bestFit="1" customWidth="1"/>
    <col min="514" max="516" width="2.6640625" customWidth="1"/>
    <col min="517" max="517" width="75.6640625" customWidth="1"/>
    <col min="518" max="518" width="2.6640625" customWidth="1"/>
    <col min="519" max="519" width="20.6640625" customWidth="1"/>
    <col min="521" max="521" width="11.5" bestFit="1" customWidth="1"/>
    <col min="770" max="772" width="2.6640625" customWidth="1"/>
    <col min="773" max="773" width="75.6640625" customWidth="1"/>
    <col min="774" max="774" width="2.6640625" customWidth="1"/>
    <col min="775" max="775" width="20.6640625" customWidth="1"/>
    <col min="777" max="777" width="11.5" bestFit="1" customWidth="1"/>
    <col min="1026" max="1028" width="2.6640625" customWidth="1"/>
    <col min="1029" max="1029" width="75.6640625" customWidth="1"/>
    <col min="1030" max="1030" width="2.6640625" customWidth="1"/>
    <col min="1031" max="1031" width="20.6640625" customWidth="1"/>
    <col min="1033" max="1033" width="11.5" bestFit="1" customWidth="1"/>
    <col min="1282" max="1284" width="2.6640625" customWidth="1"/>
    <col min="1285" max="1285" width="75.6640625" customWidth="1"/>
    <col min="1286" max="1286" width="2.6640625" customWidth="1"/>
    <col min="1287" max="1287" width="20.6640625" customWidth="1"/>
    <col min="1289" max="1289" width="11.5" bestFit="1" customWidth="1"/>
    <col min="1538" max="1540" width="2.6640625" customWidth="1"/>
    <col min="1541" max="1541" width="75.6640625" customWidth="1"/>
    <col min="1542" max="1542" width="2.6640625" customWidth="1"/>
    <col min="1543" max="1543" width="20.6640625" customWidth="1"/>
    <col min="1545" max="1545" width="11.5" bestFit="1" customWidth="1"/>
    <col min="1794" max="1796" width="2.6640625" customWidth="1"/>
    <col min="1797" max="1797" width="75.6640625" customWidth="1"/>
    <col min="1798" max="1798" width="2.6640625" customWidth="1"/>
    <col min="1799" max="1799" width="20.6640625" customWidth="1"/>
    <col min="1801" max="1801" width="11.5" bestFit="1" customWidth="1"/>
    <col min="2050" max="2052" width="2.6640625" customWidth="1"/>
    <col min="2053" max="2053" width="75.6640625" customWidth="1"/>
    <col min="2054" max="2054" width="2.6640625" customWidth="1"/>
    <col min="2055" max="2055" width="20.6640625" customWidth="1"/>
    <col min="2057" max="2057" width="11.5" bestFit="1" customWidth="1"/>
    <col min="2306" max="2308" width="2.6640625" customWidth="1"/>
    <col min="2309" max="2309" width="75.6640625" customWidth="1"/>
    <col min="2310" max="2310" width="2.6640625" customWidth="1"/>
    <col min="2311" max="2311" width="20.6640625" customWidth="1"/>
    <col min="2313" max="2313" width="11.5" bestFit="1" customWidth="1"/>
    <col min="2562" max="2564" width="2.6640625" customWidth="1"/>
    <col min="2565" max="2565" width="75.6640625" customWidth="1"/>
    <col min="2566" max="2566" width="2.6640625" customWidth="1"/>
    <col min="2567" max="2567" width="20.6640625" customWidth="1"/>
    <col min="2569" max="2569" width="11.5" bestFit="1" customWidth="1"/>
    <col min="2818" max="2820" width="2.6640625" customWidth="1"/>
    <col min="2821" max="2821" width="75.6640625" customWidth="1"/>
    <col min="2822" max="2822" width="2.6640625" customWidth="1"/>
    <col min="2823" max="2823" width="20.6640625" customWidth="1"/>
    <col min="2825" max="2825" width="11.5" bestFit="1" customWidth="1"/>
    <col min="3074" max="3076" width="2.6640625" customWidth="1"/>
    <col min="3077" max="3077" width="75.6640625" customWidth="1"/>
    <col min="3078" max="3078" width="2.6640625" customWidth="1"/>
    <col min="3079" max="3079" width="20.6640625" customWidth="1"/>
    <col min="3081" max="3081" width="11.5" bestFit="1" customWidth="1"/>
    <col min="3330" max="3332" width="2.6640625" customWidth="1"/>
    <col min="3333" max="3333" width="75.6640625" customWidth="1"/>
    <col min="3334" max="3334" width="2.6640625" customWidth="1"/>
    <col min="3335" max="3335" width="20.6640625" customWidth="1"/>
    <col min="3337" max="3337" width="11.5" bestFit="1" customWidth="1"/>
    <col min="3586" max="3588" width="2.6640625" customWidth="1"/>
    <col min="3589" max="3589" width="75.6640625" customWidth="1"/>
    <col min="3590" max="3590" width="2.6640625" customWidth="1"/>
    <col min="3591" max="3591" width="20.6640625" customWidth="1"/>
    <col min="3593" max="3593" width="11.5" bestFit="1" customWidth="1"/>
    <col min="3842" max="3844" width="2.6640625" customWidth="1"/>
    <col min="3845" max="3845" width="75.6640625" customWidth="1"/>
    <col min="3846" max="3846" width="2.6640625" customWidth="1"/>
    <col min="3847" max="3847" width="20.6640625" customWidth="1"/>
    <col min="3849" max="3849" width="11.5" bestFit="1" customWidth="1"/>
    <col min="4098" max="4100" width="2.6640625" customWidth="1"/>
    <col min="4101" max="4101" width="75.6640625" customWidth="1"/>
    <col min="4102" max="4102" width="2.6640625" customWidth="1"/>
    <col min="4103" max="4103" width="20.6640625" customWidth="1"/>
    <col min="4105" max="4105" width="11.5" bestFit="1" customWidth="1"/>
    <col min="4354" max="4356" width="2.6640625" customWidth="1"/>
    <col min="4357" max="4357" width="75.6640625" customWidth="1"/>
    <col min="4358" max="4358" width="2.6640625" customWidth="1"/>
    <col min="4359" max="4359" width="20.6640625" customWidth="1"/>
    <col min="4361" max="4361" width="11.5" bestFit="1" customWidth="1"/>
    <col min="4610" max="4612" width="2.6640625" customWidth="1"/>
    <col min="4613" max="4613" width="75.6640625" customWidth="1"/>
    <col min="4614" max="4614" width="2.6640625" customWidth="1"/>
    <col min="4615" max="4615" width="20.6640625" customWidth="1"/>
    <col min="4617" max="4617" width="11.5" bestFit="1" customWidth="1"/>
    <col min="4866" max="4868" width="2.6640625" customWidth="1"/>
    <col min="4869" max="4869" width="75.6640625" customWidth="1"/>
    <col min="4870" max="4870" width="2.6640625" customWidth="1"/>
    <col min="4871" max="4871" width="20.6640625" customWidth="1"/>
    <col min="4873" max="4873" width="11.5" bestFit="1" customWidth="1"/>
    <col min="5122" max="5124" width="2.6640625" customWidth="1"/>
    <col min="5125" max="5125" width="75.6640625" customWidth="1"/>
    <col min="5126" max="5126" width="2.6640625" customWidth="1"/>
    <col min="5127" max="5127" width="20.6640625" customWidth="1"/>
    <col min="5129" max="5129" width="11.5" bestFit="1" customWidth="1"/>
    <col min="5378" max="5380" width="2.6640625" customWidth="1"/>
    <col min="5381" max="5381" width="75.6640625" customWidth="1"/>
    <col min="5382" max="5382" width="2.6640625" customWidth="1"/>
    <col min="5383" max="5383" width="20.6640625" customWidth="1"/>
    <col min="5385" max="5385" width="11.5" bestFit="1" customWidth="1"/>
    <col min="5634" max="5636" width="2.6640625" customWidth="1"/>
    <col min="5637" max="5637" width="75.6640625" customWidth="1"/>
    <col min="5638" max="5638" width="2.6640625" customWidth="1"/>
    <col min="5639" max="5639" width="20.6640625" customWidth="1"/>
    <col min="5641" max="5641" width="11.5" bestFit="1" customWidth="1"/>
    <col min="5890" max="5892" width="2.6640625" customWidth="1"/>
    <col min="5893" max="5893" width="75.6640625" customWidth="1"/>
    <col min="5894" max="5894" width="2.6640625" customWidth="1"/>
    <col min="5895" max="5895" width="20.6640625" customWidth="1"/>
    <col min="5897" max="5897" width="11.5" bestFit="1" customWidth="1"/>
    <col min="6146" max="6148" width="2.6640625" customWidth="1"/>
    <col min="6149" max="6149" width="75.6640625" customWidth="1"/>
    <col min="6150" max="6150" width="2.6640625" customWidth="1"/>
    <col min="6151" max="6151" width="20.6640625" customWidth="1"/>
    <col min="6153" max="6153" width="11.5" bestFit="1" customWidth="1"/>
    <col min="6402" max="6404" width="2.6640625" customWidth="1"/>
    <col min="6405" max="6405" width="75.6640625" customWidth="1"/>
    <col min="6406" max="6406" width="2.6640625" customWidth="1"/>
    <col min="6407" max="6407" width="20.6640625" customWidth="1"/>
    <col min="6409" max="6409" width="11.5" bestFit="1" customWidth="1"/>
    <col min="6658" max="6660" width="2.6640625" customWidth="1"/>
    <col min="6661" max="6661" width="75.6640625" customWidth="1"/>
    <col min="6662" max="6662" width="2.6640625" customWidth="1"/>
    <col min="6663" max="6663" width="20.6640625" customWidth="1"/>
    <col min="6665" max="6665" width="11.5" bestFit="1" customWidth="1"/>
    <col min="6914" max="6916" width="2.6640625" customWidth="1"/>
    <col min="6917" max="6917" width="75.6640625" customWidth="1"/>
    <col min="6918" max="6918" width="2.6640625" customWidth="1"/>
    <col min="6919" max="6919" width="20.6640625" customWidth="1"/>
    <col min="6921" max="6921" width="11.5" bestFit="1" customWidth="1"/>
    <col min="7170" max="7172" width="2.6640625" customWidth="1"/>
    <col min="7173" max="7173" width="75.6640625" customWidth="1"/>
    <col min="7174" max="7174" width="2.6640625" customWidth="1"/>
    <col min="7175" max="7175" width="20.6640625" customWidth="1"/>
    <col min="7177" max="7177" width="11.5" bestFit="1" customWidth="1"/>
    <col min="7426" max="7428" width="2.6640625" customWidth="1"/>
    <col min="7429" max="7429" width="75.6640625" customWidth="1"/>
    <col min="7430" max="7430" width="2.6640625" customWidth="1"/>
    <col min="7431" max="7431" width="20.6640625" customWidth="1"/>
    <col min="7433" max="7433" width="11.5" bestFit="1" customWidth="1"/>
    <col min="7682" max="7684" width="2.6640625" customWidth="1"/>
    <col min="7685" max="7685" width="75.6640625" customWidth="1"/>
    <col min="7686" max="7686" width="2.6640625" customWidth="1"/>
    <col min="7687" max="7687" width="20.6640625" customWidth="1"/>
    <col min="7689" max="7689" width="11.5" bestFit="1" customWidth="1"/>
    <col min="7938" max="7940" width="2.6640625" customWidth="1"/>
    <col min="7941" max="7941" width="75.6640625" customWidth="1"/>
    <col min="7942" max="7942" width="2.6640625" customWidth="1"/>
    <col min="7943" max="7943" width="20.6640625" customWidth="1"/>
    <col min="7945" max="7945" width="11.5" bestFit="1" customWidth="1"/>
    <col min="8194" max="8196" width="2.6640625" customWidth="1"/>
    <col min="8197" max="8197" width="75.6640625" customWidth="1"/>
    <col min="8198" max="8198" width="2.6640625" customWidth="1"/>
    <col min="8199" max="8199" width="20.6640625" customWidth="1"/>
    <col min="8201" max="8201" width="11.5" bestFit="1" customWidth="1"/>
    <col min="8450" max="8452" width="2.6640625" customWidth="1"/>
    <col min="8453" max="8453" width="75.6640625" customWidth="1"/>
    <col min="8454" max="8454" width="2.6640625" customWidth="1"/>
    <col min="8455" max="8455" width="20.6640625" customWidth="1"/>
    <col min="8457" max="8457" width="11.5" bestFit="1" customWidth="1"/>
    <col min="8706" max="8708" width="2.6640625" customWidth="1"/>
    <col min="8709" max="8709" width="75.6640625" customWidth="1"/>
    <col min="8710" max="8710" width="2.6640625" customWidth="1"/>
    <col min="8711" max="8711" width="20.6640625" customWidth="1"/>
    <col min="8713" max="8713" width="11.5" bestFit="1" customWidth="1"/>
    <col min="8962" max="8964" width="2.6640625" customWidth="1"/>
    <col min="8965" max="8965" width="75.6640625" customWidth="1"/>
    <col min="8966" max="8966" width="2.6640625" customWidth="1"/>
    <col min="8967" max="8967" width="20.6640625" customWidth="1"/>
    <col min="8969" max="8969" width="11.5" bestFit="1" customWidth="1"/>
    <col min="9218" max="9220" width="2.6640625" customWidth="1"/>
    <col min="9221" max="9221" width="75.6640625" customWidth="1"/>
    <col min="9222" max="9222" width="2.6640625" customWidth="1"/>
    <col min="9223" max="9223" width="20.6640625" customWidth="1"/>
    <col min="9225" max="9225" width="11.5" bestFit="1" customWidth="1"/>
    <col min="9474" max="9476" width="2.6640625" customWidth="1"/>
    <col min="9477" max="9477" width="75.6640625" customWidth="1"/>
    <col min="9478" max="9478" width="2.6640625" customWidth="1"/>
    <col min="9479" max="9479" width="20.6640625" customWidth="1"/>
    <col min="9481" max="9481" width="11.5" bestFit="1" customWidth="1"/>
    <col min="9730" max="9732" width="2.6640625" customWidth="1"/>
    <col min="9733" max="9733" width="75.6640625" customWidth="1"/>
    <col min="9734" max="9734" width="2.6640625" customWidth="1"/>
    <col min="9735" max="9735" width="20.6640625" customWidth="1"/>
    <col min="9737" max="9737" width="11.5" bestFit="1" customWidth="1"/>
    <col min="9986" max="9988" width="2.6640625" customWidth="1"/>
    <col min="9989" max="9989" width="75.6640625" customWidth="1"/>
    <col min="9990" max="9990" width="2.6640625" customWidth="1"/>
    <col min="9991" max="9991" width="20.6640625" customWidth="1"/>
    <col min="9993" max="9993" width="11.5" bestFit="1" customWidth="1"/>
    <col min="10242" max="10244" width="2.6640625" customWidth="1"/>
    <col min="10245" max="10245" width="75.6640625" customWidth="1"/>
    <col min="10246" max="10246" width="2.6640625" customWidth="1"/>
    <col min="10247" max="10247" width="20.6640625" customWidth="1"/>
    <col min="10249" max="10249" width="11.5" bestFit="1" customWidth="1"/>
    <col min="10498" max="10500" width="2.6640625" customWidth="1"/>
    <col min="10501" max="10501" width="75.6640625" customWidth="1"/>
    <col min="10502" max="10502" width="2.6640625" customWidth="1"/>
    <col min="10503" max="10503" width="20.6640625" customWidth="1"/>
    <col min="10505" max="10505" width="11.5" bestFit="1" customWidth="1"/>
    <col min="10754" max="10756" width="2.6640625" customWidth="1"/>
    <col min="10757" max="10757" width="75.6640625" customWidth="1"/>
    <col min="10758" max="10758" width="2.6640625" customWidth="1"/>
    <col min="10759" max="10759" width="20.6640625" customWidth="1"/>
    <col min="10761" max="10761" width="11.5" bestFit="1" customWidth="1"/>
    <col min="11010" max="11012" width="2.6640625" customWidth="1"/>
    <col min="11013" max="11013" width="75.6640625" customWidth="1"/>
    <col min="11014" max="11014" width="2.6640625" customWidth="1"/>
    <col min="11015" max="11015" width="20.6640625" customWidth="1"/>
    <col min="11017" max="11017" width="11.5" bestFit="1" customWidth="1"/>
    <col min="11266" max="11268" width="2.6640625" customWidth="1"/>
    <col min="11269" max="11269" width="75.6640625" customWidth="1"/>
    <col min="11270" max="11270" width="2.6640625" customWidth="1"/>
    <col min="11271" max="11271" width="20.6640625" customWidth="1"/>
    <col min="11273" max="11273" width="11.5" bestFit="1" customWidth="1"/>
    <col min="11522" max="11524" width="2.6640625" customWidth="1"/>
    <col min="11525" max="11525" width="75.6640625" customWidth="1"/>
    <col min="11526" max="11526" width="2.6640625" customWidth="1"/>
    <col min="11527" max="11527" width="20.6640625" customWidth="1"/>
    <col min="11529" max="11529" width="11.5" bestFit="1" customWidth="1"/>
    <col min="11778" max="11780" width="2.6640625" customWidth="1"/>
    <col min="11781" max="11781" width="75.6640625" customWidth="1"/>
    <col min="11782" max="11782" width="2.6640625" customWidth="1"/>
    <col min="11783" max="11783" width="20.6640625" customWidth="1"/>
    <col min="11785" max="11785" width="11.5" bestFit="1" customWidth="1"/>
    <col min="12034" max="12036" width="2.6640625" customWidth="1"/>
    <col min="12037" max="12037" width="75.6640625" customWidth="1"/>
    <col min="12038" max="12038" width="2.6640625" customWidth="1"/>
    <col min="12039" max="12039" width="20.6640625" customWidth="1"/>
    <col min="12041" max="12041" width="11.5" bestFit="1" customWidth="1"/>
    <col min="12290" max="12292" width="2.6640625" customWidth="1"/>
    <col min="12293" max="12293" width="75.6640625" customWidth="1"/>
    <col min="12294" max="12294" width="2.6640625" customWidth="1"/>
    <col min="12295" max="12295" width="20.6640625" customWidth="1"/>
    <col min="12297" max="12297" width="11.5" bestFit="1" customWidth="1"/>
    <col min="12546" max="12548" width="2.6640625" customWidth="1"/>
    <col min="12549" max="12549" width="75.6640625" customWidth="1"/>
    <col min="12550" max="12550" width="2.6640625" customWidth="1"/>
    <col min="12551" max="12551" width="20.6640625" customWidth="1"/>
    <col min="12553" max="12553" width="11.5" bestFit="1" customWidth="1"/>
    <col min="12802" max="12804" width="2.6640625" customWidth="1"/>
    <col min="12805" max="12805" width="75.6640625" customWidth="1"/>
    <col min="12806" max="12806" width="2.6640625" customWidth="1"/>
    <col min="12807" max="12807" width="20.6640625" customWidth="1"/>
    <col min="12809" max="12809" width="11.5" bestFit="1" customWidth="1"/>
    <col min="13058" max="13060" width="2.6640625" customWidth="1"/>
    <col min="13061" max="13061" width="75.6640625" customWidth="1"/>
    <col min="13062" max="13062" width="2.6640625" customWidth="1"/>
    <col min="13063" max="13063" width="20.6640625" customWidth="1"/>
    <col min="13065" max="13065" width="11.5" bestFit="1" customWidth="1"/>
    <col min="13314" max="13316" width="2.6640625" customWidth="1"/>
    <col min="13317" max="13317" width="75.6640625" customWidth="1"/>
    <col min="13318" max="13318" width="2.6640625" customWidth="1"/>
    <col min="13319" max="13319" width="20.6640625" customWidth="1"/>
    <col min="13321" max="13321" width="11.5" bestFit="1" customWidth="1"/>
    <col min="13570" max="13572" width="2.6640625" customWidth="1"/>
    <col min="13573" max="13573" width="75.6640625" customWidth="1"/>
    <col min="13574" max="13574" width="2.6640625" customWidth="1"/>
    <col min="13575" max="13575" width="20.6640625" customWidth="1"/>
    <col min="13577" max="13577" width="11.5" bestFit="1" customWidth="1"/>
    <col min="13826" max="13828" width="2.6640625" customWidth="1"/>
    <col min="13829" max="13829" width="75.6640625" customWidth="1"/>
    <col min="13830" max="13830" width="2.6640625" customWidth="1"/>
    <col min="13831" max="13831" width="20.6640625" customWidth="1"/>
    <col min="13833" max="13833" width="11.5" bestFit="1" customWidth="1"/>
    <col min="14082" max="14084" width="2.6640625" customWidth="1"/>
    <col min="14085" max="14085" width="75.6640625" customWidth="1"/>
    <col min="14086" max="14086" width="2.6640625" customWidth="1"/>
    <col min="14087" max="14087" width="20.6640625" customWidth="1"/>
    <col min="14089" max="14089" width="11.5" bestFit="1" customWidth="1"/>
    <col min="14338" max="14340" width="2.6640625" customWidth="1"/>
    <col min="14341" max="14341" width="75.6640625" customWidth="1"/>
    <col min="14342" max="14342" width="2.6640625" customWidth="1"/>
    <col min="14343" max="14343" width="20.6640625" customWidth="1"/>
    <col min="14345" max="14345" width="11.5" bestFit="1" customWidth="1"/>
    <col min="14594" max="14596" width="2.6640625" customWidth="1"/>
    <col min="14597" max="14597" width="75.6640625" customWidth="1"/>
    <col min="14598" max="14598" width="2.6640625" customWidth="1"/>
    <col min="14599" max="14599" width="20.6640625" customWidth="1"/>
    <col min="14601" max="14601" width="11.5" bestFit="1" customWidth="1"/>
    <col min="14850" max="14852" width="2.6640625" customWidth="1"/>
    <col min="14853" max="14853" width="75.6640625" customWidth="1"/>
    <col min="14854" max="14854" width="2.6640625" customWidth="1"/>
    <col min="14855" max="14855" width="20.6640625" customWidth="1"/>
    <col min="14857" max="14857" width="11.5" bestFit="1" customWidth="1"/>
    <col min="15106" max="15108" width="2.6640625" customWidth="1"/>
    <col min="15109" max="15109" width="75.6640625" customWidth="1"/>
    <col min="15110" max="15110" width="2.6640625" customWidth="1"/>
    <col min="15111" max="15111" width="20.6640625" customWidth="1"/>
    <col min="15113" max="15113" width="11.5" bestFit="1" customWidth="1"/>
    <col min="15362" max="15364" width="2.6640625" customWidth="1"/>
    <col min="15365" max="15365" width="75.6640625" customWidth="1"/>
    <col min="15366" max="15366" width="2.6640625" customWidth="1"/>
    <col min="15367" max="15367" width="20.6640625" customWidth="1"/>
    <col min="15369" max="15369" width="11.5" bestFit="1" customWidth="1"/>
    <col min="15618" max="15620" width="2.6640625" customWidth="1"/>
    <col min="15621" max="15621" width="75.6640625" customWidth="1"/>
    <col min="15622" max="15622" width="2.6640625" customWidth="1"/>
    <col min="15623" max="15623" width="20.6640625" customWidth="1"/>
    <col min="15625" max="15625" width="11.5" bestFit="1" customWidth="1"/>
    <col min="15874" max="15876" width="2.6640625" customWidth="1"/>
    <col min="15877" max="15877" width="75.6640625" customWidth="1"/>
    <col min="15878" max="15878" width="2.6640625" customWidth="1"/>
    <col min="15879" max="15879" width="20.6640625" customWidth="1"/>
    <col min="15881" max="15881" width="11.5" bestFit="1" customWidth="1"/>
    <col min="16130" max="16132" width="2.6640625" customWidth="1"/>
    <col min="16133" max="16133" width="75.6640625" customWidth="1"/>
    <col min="16134" max="16134" width="2.6640625" customWidth="1"/>
    <col min="16135" max="16135" width="20.6640625" customWidth="1"/>
    <col min="16137" max="16137" width="11.5" bestFit="1" customWidth="1"/>
  </cols>
  <sheetData>
    <row r="1" spans="1:13" ht="14" x14ac:dyDescent="0.15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13" ht="14" x14ac:dyDescent="0.15">
      <c r="A2" s="1" t="s">
        <v>1</v>
      </c>
      <c r="B2" s="1"/>
      <c r="C2" s="1"/>
      <c r="D2" s="1"/>
      <c r="E2" s="1"/>
      <c r="F2" s="1"/>
      <c r="G2" s="1"/>
      <c r="H2" s="2"/>
      <c r="I2" s="2"/>
    </row>
    <row r="3" spans="1:13" ht="14" x14ac:dyDescent="0.15">
      <c r="A3" s="1" t="s">
        <v>2</v>
      </c>
      <c r="B3" s="1"/>
      <c r="C3" s="1"/>
      <c r="D3" s="1"/>
      <c r="E3" s="1"/>
      <c r="F3" s="1"/>
      <c r="G3" s="1"/>
      <c r="H3" s="2"/>
      <c r="I3" s="2"/>
    </row>
    <row r="4" spans="1:13" ht="14" x14ac:dyDescent="0.15">
      <c r="A4" s="1" t="s">
        <v>3</v>
      </c>
      <c r="B4" s="1"/>
      <c r="C4" s="1"/>
      <c r="D4" s="1"/>
      <c r="E4" s="1"/>
      <c r="F4" s="1"/>
      <c r="G4" s="1"/>
      <c r="H4" s="2"/>
      <c r="I4" s="2"/>
    </row>
    <row r="5" spans="1:13" ht="14" x14ac:dyDescent="0.15">
      <c r="A5" s="1" t="s">
        <v>4</v>
      </c>
      <c r="B5" s="1"/>
      <c r="C5" s="1"/>
      <c r="D5" s="1"/>
      <c r="E5" s="1"/>
      <c r="F5" s="1"/>
      <c r="G5" s="1"/>
      <c r="H5" s="2"/>
      <c r="I5" s="2"/>
    </row>
    <row r="6" spans="1:13" ht="14" x14ac:dyDescent="0.15">
      <c r="A6" s="1" t="s">
        <v>5</v>
      </c>
      <c r="B6" s="1"/>
      <c r="C6" s="1"/>
      <c r="D6" s="1"/>
      <c r="E6" s="1"/>
      <c r="F6" s="1"/>
      <c r="G6" s="1"/>
      <c r="H6" s="2"/>
      <c r="I6" s="2"/>
    </row>
    <row r="7" spans="1:13" ht="14" x14ac:dyDescent="0.15">
      <c r="A7" s="3" t="s">
        <v>6</v>
      </c>
      <c r="B7" s="1"/>
      <c r="C7" s="1"/>
      <c r="D7" s="1"/>
      <c r="E7" s="1"/>
      <c r="F7" s="1"/>
      <c r="G7" s="1"/>
      <c r="H7" s="2"/>
      <c r="I7" s="2"/>
    </row>
    <row r="8" spans="1:13" ht="14" x14ac:dyDescent="0.15">
      <c r="A8" s="2"/>
      <c r="B8" s="4" t="s">
        <v>7</v>
      </c>
      <c r="C8" s="1"/>
      <c r="D8" s="1"/>
      <c r="E8" s="1"/>
      <c r="F8" s="1"/>
      <c r="G8" s="1"/>
      <c r="H8" s="2"/>
      <c r="I8" s="2"/>
    </row>
    <row r="9" spans="1:13" ht="14" x14ac:dyDescent="0.15">
      <c r="A9" s="2"/>
      <c r="B9" s="2"/>
      <c r="C9" s="2"/>
      <c r="D9" s="2"/>
      <c r="E9" s="5"/>
      <c r="F9" s="2"/>
      <c r="G9" s="6" t="s">
        <v>8</v>
      </c>
      <c r="H9" s="2"/>
      <c r="I9" s="2"/>
    </row>
    <row r="10" spans="1:13" ht="14" x14ac:dyDescent="0.15">
      <c r="A10" s="2"/>
      <c r="B10" s="2"/>
      <c r="C10" s="2"/>
      <c r="D10" s="2"/>
      <c r="E10" s="2"/>
      <c r="F10" s="2"/>
      <c r="G10" s="6" t="s">
        <v>9</v>
      </c>
      <c r="H10" s="2"/>
      <c r="I10" s="2"/>
    </row>
    <row r="11" spans="1:13" ht="14" x14ac:dyDescent="0.15">
      <c r="A11" s="2"/>
      <c r="B11" s="7" t="s">
        <v>10</v>
      </c>
      <c r="C11" s="7"/>
      <c r="D11" s="7"/>
      <c r="E11" s="7"/>
      <c r="F11" s="2"/>
      <c r="G11" s="8" t="s">
        <v>11</v>
      </c>
      <c r="H11" s="2"/>
      <c r="I11" s="2"/>
    </row>
    <row r="12" spans="1:13" ht="14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13" ht="15" thickBot="1" x14ac:dyDescent="0.2">
      <c r="A13" s="29" t="s">
        <v>57</v>
      </c>
      <c r="B13" s="2" t="s">
        <v>12</v>
      </c>
      <c r="C13" s="2"/>
      <c r="D13" s="2"/>
      <c r="E13" s="2"/>
      <c r="F13" s="2"/>
      <c r="G13" s="9">
        <f>'[1]SELPA-wideRevenueA'!E66</f>
        <v>52375948</v>
      </c>
      <c r="H13" s="10"/>
      <c r="I13" s="10"/>
      <c r="J13" s="11"/>
      <c r="K13" s="11"/>
      <c r="L13" s="11"/>
      <c r="M13" s="11"/>
    </row>
    <row r="14" spans="1:13" ht="15" thickTop="1" x14ac:dyDescent="0.15">
      <c r="A14" s="2"/>
      <c r="B14" s="2"/>
      <c r="C14" s="2" t="s">
        <v>13</v>
      </c>
      <c r="D14" s="2"/>
      <c r="E14" s="2"/>
      <c r="F14" s="2"/>
      <c r="G14" s="10"/>
      <c r="H14" s="10"/>
      <c r="I14" s="10"/>
      <c r="J14" s="11"/>
      <c r="K14" s="11"/>
      <c r="L14" s="11"/>
      <c r="M14" s="11"/>
    </row>
    <row r="15" spans="1:13" ht="14" x14ac:dyDescent="0.15">
      <c r="A15" s="29" t="s">
        <v>58</v>
      </c>
      <c r="B15" s="2"/>
      <c r="C15" s="2"/>
      <c r="D15" s="12" t="s">
        <v>14</v>
      </c>
      <c r="E15" s="2"/>
      <c r="F15" s="2"/>
      <c r="G15" s="10"/>
      <c r="H15" s="10"/>
      <c r="I15" s="10"/>
      <c r="J15" s="11"/>
      <c r="K15" s="11"/>
      <c r="L15" s="11"/>
      <c r="M15" s="11"/>
    </row>
    <row r="16" spans="1:13" ht="14" x14ac:dyDescent="0.15">
      <c r="A16" s="2"/>
      <c r="B16" s="2"/>
      <c r="C16" s="2"/>
      <c r="D16" s="2"/>
      <c r="E16" s="2" t="s">
        <v>15</v>
      </c>
      <c r="F16" s="2"/>
      <c r="G16" s="10">
        <v>3355306</v>
      </c>
      <c r="H16" s="10"/>
      <c r="I16" s="10"/>
      <c r="J16" s="11"/>
      <c r="K16" s="11"/>
      <c r="L16" s="11"/>
      <c r="M16" s="11"/>
    </row>
    <row r="17" spans="1:13" ht="14" x14ac:dyDescent="0.15">
      <c r="A17" s="2"/>
      <c r="B17" s="2"/>
      <c r="C17" s="2"/>
      <c r="D17" s="2"/>
      <c r="E17" s="2" t="s">
        <v>16</v>
      </c>
      <c r="F17" s="2"/>
      <c r="G17" s="10">
        <v>592444</v>
      </c>
      <c r="H17" s="10"/>
      <c r="I17" s="10"/>
      <c r="J17" s="11"/>
      <c r="K17" s="11"/>
      <c r="L17" s="11"/>
      <c r="M17" s="11"/>
    </row>
    <row r="18" spans="1:13" ht="14" x14ac:dyDescent="0.15">
      <c r="A18" s="2"/>
      <c r="B18" s="2"/>
      <c r="C18" s="2"/>
      <c r="D18" s="2"/>
      <c r="E18" s="2" t="s">
        <v>17</v>
      </c>
      <c r="F18" s="2"/>
      <c r="G18" s="10">
        <v>15000</v>
      </c>
      <c r="H18" s="10"/>
      <c r="I18" s="10"/>
      <c r="J18" s="11"/>
      <c r="K18" s="11"/>
      <c r="L18" s="11"/>
      <c r="M18" s="11"/>
    </row>
    <row r="19" spans="1:13" ht="14" x14ac:dyDescent="0.15">
      <c r="A19" s="2"/>
      <c r="B19" s="2"/>
      <c r="C19" s="2"/>
      <c r="D19" s="2"/>
      <c r="E19" s="2" t="s">
        <v>18</v>
      </c>
      <c r="F19" s="2"/>
      <c r="G19" s="10">
        <v>440512</v>
      </c>
      <c r="H19" s="10"/>
      <c r="I19" s="10"/>
      <c r="J19" s="11"/>
      <c r="K19" s="11"/>
      <c r="L19" s="11"/>
      <c r="M19" s="11"/>
    </row>
    <row r="20" spans="1:13" ht="14" x14ac:dyDescent="0.15">
      <c r="A20" s="2"/>
      <c r="B20" s="2"/>
      <c r="C20" s="2"/>
      <c r="D20" s="2"/>
      <c r="E20" s="2" t="s">
        <v>19</v>
      </c>
      <c r="F20" s="2"/>
      <c r="G20" s="13">
        <v>100874</v>
      </c>
      <c r="H20" s="10"/>
      <c r="I20" s="10"/>
      <c r="J20" s="11"/>
      <c r="K20" s="11"/>
      <c r="L20" s="11"/>
      <c r="M20" s="11"/>
    </row>
    <row r="21" spans="1:13" ht="14" x14ac:dyDescent="0.15">
      <c r="A21" s="2"/>
      <c r="B21" s="2"/>
      <c r="C21" s="2"/>
      <c r="D21" s="2"/>
      <c r="E21" s="2" t="s">
        <v>20</v>
      </c>
      <c r="F21" s="2"/>
      <c r="G21" s="13">
        <f>-'[1]LCI Numbers'!V79</f>
        <v>256098</v>
      </c>
      <c r="H21" s="10"/>
      <c r="I21" s="10"/>
      <c r="J21" s="11"/>
      <c r="K21" s="11"/>
      <c r="L21" s="11"/>
      <c r="M21" s="11"/>
    </row>
    <row r="22" spans="1:13" ht="14" x14ac:dyDescent="0.15">
      <c r="A22" s="2"/>
      <c r="B22" s="2"/>
      <c r="C22" s="2"/>
      <c r="D22" s="2"/>
      <c r="E22" s="2" t="s">
        <v>21</v>
      </c>
      <c r="F22" s="2"/>
      <c r="G22" s="13">
        <v>51657</v>
      </c>
      <c r="H22" s="10"/>
      <c r="I22" s="10"/>
      <c r="J22" s="11"/>
      <c r="K22" s="11"/>
      <c r="L22" s="11"/>
      <c r="M22" s="11"/>
    </row>
    <row r="23" spans="1:13" ht="14" x14ac:dyDescent="0.15">
      <c r="A23" s="2"/>
      <c r="B23" s="2"/>
      <c r="C23" s="2"/>
      <c r="D23" s="2"/>
      <c r="E23" s="2" t="s">
        <v>22</v>
      </c>
      <c r="F23" s="2"/>
      <c r="G23" s="13">
        <v>100000</v>
      </c>
      <c r="H23" s="10"/>
      <c r="I23" s="10"/>
      <c r="J23" s="11"/>
      <c r="K23" s="11"/>
      <c r="L23" s="11"/>
      <c r="M23" s="11"/>
    </row>
    <row r="24" spans="1:13" ht="14" x14ac:dyDescent="0.15">
      <c r="A24" s="2"/>
      <c r="B24" s="2"/>
      <c r="C24" s="2"/>
      <c r="D24" s="2"/>
      <c r="E24" s="2" t="s">
        <v>23</v>
      </c>
      <c r="F24" s="2"/>
      <c r="G24" s="13">
        <v>140000</v>
      </c>
      <c r="H24" s="10"/>
      <c r="I24" s="10"/>
      <c r="J24" s="11"/>
      <c r="K24" s="11"/>
      <c r="L24" s="11"/>
      <c r="M24" s="11"/>
    </row>
    <row r="25" spans="1:13" ht="14" x14ac:dyDescent="0.15">
      <c r="A25" s="2"/>
      <c r="B25" s="2"/>
      <c r="C25" s="2"/>
      <c r="D25" s="2"/>
      <c r="E25" s="2" t="s">
        <v>24</v>
      </c>
      <c r="F25" s="2"/>
      <c r="G25" s="13">
        <v>129376</v>
      </c>
      <c r="H25" s="10"/>
      <c r="I25" s="10"/>
      <c r="J25" s="11"/>
      <c r="K25" s="11"/>
      <c r="L25" s="11"/>
      <c r="M25" s="11"/>
    </row>
    <row r="26" spans="1:13" ht="14" x14ac:dyDescent="0.15">
      <c r="A26" s="2"/>
      <c r="B26" s="2"/>
      <c r="C26" s="2"/>
      <c r="D26" s="2"/>
      <c r="E26" s="2"/>
      <c r="F26" s="2"/>
      <c r="G26" s="13"/>
      <c r="H26" s="10"/>
      <c r="I26" s="10"/>
      <c r="J26" s="11"/>
      <c r="K26" s="11"/>
      <c r="L26" s="11"/>
      <c r="M26" s="11"/>
    </row>
    <row r="27" spans="1:13" ht="15" thickBot="1" x14ac:dyDescent="0.2">
      <c r="B27" s="2"/>
      <c r="C27" s="2"/>
      <c r="D27" s="2" t="s">
        <v>25</v>
      </c>
      <c r="E27" s="2"/>
      <c r="F27" s="2"/>
      <c r="G27" s="14">
        <f>+SUM(G16:G26)</f>
        <v>5181267</v>
      </c>
      <c r="H27" s="10"/>
      <c r="I27" s="10"/>
      <c r="J27" s="11"/>
      <c r="K27" s="11"/>
      <c r="L27" s="11"/>
      <c r="M27" s="11"/>
    </row>
    <row r="28" spans="1:13" ht="15" thickTop="1" x14ac:dyDescent="0.15">
      <c r="A28" s="2"/>
      <c r="B28" s="2"/>
      <c r="C28" s="2"/>
      <c r="D28" s="2"/>
      <c r="E28" s="2"/>
      <c r="F28" s="2"/>
      <c r="G28" s="13"/>
      <c r="H28" s="10"/>
      <c r="I28" s="10"/>
      <c r="J28" s="11"/>
      <c r="K28" s="11"/>
      <c r="L28" s="11"/>
      <c r="M28" s="11"/>
    </row>
    <row r="29" spans="1:13" ht="14" x14ac:dyDescent="0.15">
      <c r="A29" s="30" t="s">
        <v>59</v>
      </c>
      <c r="B29" s="2"/>
      <c r="C29" s="2"/>
      <c r="D29" s="12" t="s">
        <v>26</v>
      </c>
      <c r="E29" s="2"/>
      <c r="F29" s="2"/>
      <c r="G29" s="13"/>
      <c r="H29" s="10"/>
      <c r="I29" s="10"/>
      <c r="J29" s="11"/>
      <c r="K29" s="11"/>
      <c r="L29" s="11"/>
      <c r="M29" s="11"/>
    </row>
    <row r="30" spans="1:13" ht="14" x14ac:dyDescent="0.15">
      <c r="A30" s="2"/>
      <c r="B30" s="2"/>
      <c r="C30" s="2"/>
      <c r="D30" s="2"/>
      <c r="E30" s="2" t="s">
        <v>27</v>
      </c>
      <c r="F30" s="2"/>
      <c r="G30" s="13">
        <f>[1]ExemptDistAllocat!H87</f>
        <v>272829</v>
      </c>
      <c r="H30" s="10"/>
      <c r="I30" s="10"/>
      <c r="J30" s="11"/>
      <c r="K30" s="11"/>
      <c r="L30" s="11"/>
      <c r="M30" s="11"/>
    </row>
    <row r="31" spans="1:13" ht="14" x14ac:dyDescent="0.15">
      <c r="A31" s="2"/>
      <c r="B31" s="2"/>
      <c r="C31" s="2"/>
      <c r="D31" s="2"/>
      <c r="E31" s="2" t="s">
        <v>28</v>
      </c>
      <c r="F31" s="2"/>
      <c r="G31" s="10">
        <f>[1]ExemptDistAllocat!H89</f>
        <v>455275</v>
      </c>
      <c r="H31" s="10"/>
      <c r="I31" s="10"/>
      <c r="J31" s="11"/>
      <c r="K31" s="11"/>
      <c r="L31" s="11"/>
      <c r="M31" s="11"/>
    </row>
    <row r="32" spans="1:13" ht="14" x14ac:dyDescent="0.15">
      <c r="A32" s="2"/>
      <c r="B32" s="2"/>
      <c r="C32" s="2"/>
      <c r="D32" s="2"/>
      <c r="E32" s="2" t="s">
        <v>29</v>
      </c>
      <c r="F32" s="2"/>
      <c r="G32" s="15">
        <f>[1]ExemptDistAllocat!H88</f>
        <v>271125</v>
      </c>
      <c r="H32" s="10"/>
      <c r="I32" s="10"/>
      <c r="J32" s="11"/>
      <c r="K32" s="11"/>
      <c r="L32" s="11"/>
      <c r="M32" s="11"/>
    </row>
    <row r="33" spans="1:13" ht="15" thickBot="1" x14ac:dyDescent="0.2">
      <c r="B33" s="2"/>
      <c r="C33" s="2"/>
      <c r="D33" s="2" t="s">
        <v>30</v>
      </c>
      <c r="E33" s="2"/>
      <c r="F33" s="2"/>
      <c r="G33" s="14">
        <f>+SUM(G30:G32)</f>
        <v>999229</v>
      </c>
      <c r="H33" s="10"/>
      <c r="I33" s="10"/>
      <c r="J33" s="11"/>
      <c r="K33" s="11"/>
      <c r="L33" s="11"/>
      <c r="M33" s="11"/>
    </row>
    <row r="34" spans="1:13" ht="15" thickTop="1" x14ac:dyDescent="0.15">
      <c r="A34" s="2"/>
      <c r="B34" s="2"/>
      <c r="C34" s="2"/>
      <c r="D34" s="2"/>
      <c r="E34" s="2"/>
      <c r="F34" s="2"/>
      <c r="G34" s="13"/>
      <c r="H34" s="10"/>
      <c r="I34" s="10"/>
      <c r="J34" s="11"/>
      <c r="K34" s="11"/>
      <c r="L34" s="11"/>
      <c r="M34" s="11"/>
    </row>
    <row r="35" spans="1:13" ht="15" thickBot="1" x14ac:dyDescent="0.2">
      <c r="A35" s="30" t="s">
        <v>60</v>
      </c>
      <c r="B35" s="2"/>
      <c r="C35" s="2"/>
      <c r="D35" s="2" t="s">
        <v>31</v>
      </c>
      <c r="E35" s="2"/>
      <c r="F35" s="2"/>
      <c r="G35" s="16">
        <f>'[1]Charter School Funding Alloc'!M22</f>
        <v>1170887</v>
      </c>
      <c r="H35" s="10"/>
      <c r="I35" s="10"/>
      <c r="J35" s="11"/>
      <c r="K35" s="11"/>
      <c r="L35" s="11"/>
      <c r="M35" s="11"/>
    </row>
    <row r="36" spans="1:13" ht="15" thickTop="1" x14ac:dyDescent="0.15">
      <c r="A36" s="2"/>
      <c r="B36" s="2"/>
      <c r="C36" s="2"/>
      <c r="D36" s="2"/>
      <c r="E36" s="2"/>
      <c r="F36" s="2"/>
      <c r="G36" s="13"/>
      <c r="H36" s="10"/>
      <c r="I36" s="10"/>
      <c r="J36" s="11"/>
      <c r="K36" s="11"/>
      <c r="L36" s="11"/>
      <c r="M36" s="11"/>
    </row>
    <row r="37" spans="1:13" ht="15" thickBot="1" x14ac:dyDescent="0.2">
      <c r="A37" s="2"/>
      <c r="B37" s="2"/>
      <c r="C37" s="2" t="s">
        <v>32</v>
      </c>
      <c r="D37" s="2"/>
      <c r="E37" s="2"/>
      <c r="F37" s="2"/>
      <c r="G37" s="16">
        <f>(G35+G33+G27)</f>
        <v>7351383</v>
      </c>
      <c r="H37" s="10"/>
      <c r="I37" s="10"/>
      <c r="J37" s="11"/>
      <c r="K37" s="11"/>
      <c r="L37" s="11"/>
      <c r="M37" s="11"/>
    </row>
    <row r="38" spans="1:13" ht="15" thickTop="1" x14ac:dyDescent="0.15">
      <c r="A38" s="2"/>
      <c r="B38" s="2"/>
      <c r="C38" s="2"/>
      <c r="D38" s="2"/>
      <c r="E38" s="2"/>
      <c r="F38" s="2"/>
      <c r="G38" s="10"/>
      <c r="H38" s="10"/>
      <c r="I38" s="10"/>
      <c r="J38" s="11"/>
      <c r="K38" s="11"/>
      <c r="L38" s="11"/>
      <c r="M38" s="11"/>
    </row>
    <row r="39" spans="1:13" ht="15" thickBot="1" x14ac:dyDescent="0.2">
      <c r="A39" s="2"/>
      <c r="B39" s="2" t="s">
        <v>33</v>
      </c>
      <c r="C39" s="2"/>
      <c r="D39" s="2"/>
      <c r="E39" s="2"/>
      <c r="F39" s="2"/>
      <c r="G39" s="16">
        <f>+G13-G37</f>
        <v>45024565</v>
      </c>
      <c r="H39" s="10"/>
      <c r="I39" s="10"/>
      <c r="J39" s="11"/>
      <c r="K39" s="11"/>
      <c r="L39" s="11"/>
      <c r="M39" s="11"/>
    </row>
    <row r="40" spans="1:13" ht="15" thickTop="1" x14ac:dyDescent="0.15">
      <c r="A40" s="2"/>
      <c r="B40" s="2"/>
      <c r="C40" s="2"/>
      <c r="D40" s="2"/>
      <c r="E40" s="2"/>
      <c r="F40" s="2"/>
      <c r="G40" s="10"/>
      <c r="H40" s="10"/>
      <c r="I40" s="10"/>
      <c r="J40" s="11"/>
      <c r="K40" s="11"/>
      <c r="L40" s="11"/>
      <c r="M40" s="11"/>
    </row>
    <row r="41" spans="1:13" ht="14" x14ac:dyDescent="0.15">
      <c r="A41" s="2"/>
      <c r="B41" s="2" t="s">
        <v>34</v>
      </c>
      <c r="C41" s="2"/>
      <c r="D41" s="2"/>
      <c r="E41" s="2"/>
      <c r="F41" s="2"/>
      <c r="G41" s="13"/>
      <c r="H41" s="10"/>
      <c r="I41" s="10"/>
      <c r="J41" s="11"/>
      <c r="K41" s="11"/>
      <c r="L41" s="11"/>
      <c r="M41" s="11"/>
    </row>
    <row r="42" spans="1:13" ht="14" x14ac:dyDescent="0.15">
      <c r="A42" s="2"/>
      <c r="B42" s="2"/>
      <c r="C42" s="2"/>
      <c r="D42" s="2"/>
      <c r="E42" s="2"/>
      <c r="F42" s="2"/>
      <c r="G42" s="13"/>
      <c r="H42" s="10"/>
      <c r="I42" s="10"/>
      <c r="J42" s="11"/>
      <c r="K42" s="11"/>
      <c r="L42" s="11"/>
      <c r="M42" s="11"/>
    </row>
    <row r="43" spans="1:13" ht="14" x14ac:dyDescent="0.15">
      <c r="A43" s="29" t="s">
        <v>61</v>
      </c>
      <c r="B43" s="2"/>
      <c r="C43" s="12" t="s">
        <v>35</v>
      </c>
      <c r="D43" s="2"/>
      <c r="E43" s="2"/>
      <c r="F43" s="2"/>
      <c r="G43" s="13"/>
      <c r="H43" s="10"/>
      <c r="I43" s="10"/>
      <c r="J43" s="11"/>
      <c r="K43" s="11"/>
      <c r="L43" s="11"/>
      <c r="M43" s="11"/>
    </row>
    <row r="44" spans="1:13" ht="14" x14ac:dyDescent="0.15">
      <c r="A44" s="2"/>
      <c r="B44" s="2"/>
      <c r="C44" s="2"/>
      <c r="D44" s="2"/>
      <c r="E44" s="2" t="s">
        <v>36</v>
      </c>
      <c r="F44" s="2"/>
      <c r="G44" s="17">
        <f>'[1]Rate Calculation 2019-20'!E24</f>
        <v>19085.988750558001</v>
      </c>
      <c r="H44" s="10"/>
      <c r="I44" s="10"/>
      <c r="J44" s="11"/>
      <c r="K44" s="11"/>
      <c r="L44" s="11"/>
      <c r="M44" s="11"/>
    </row>
    <row r="45" spans="1:13" ht="14" x14ac:dyDescent="0.15">
      <c r="A45" s="2"/>
      <c r="B45" s="2"/>
      <c r="C45" s="2"/>
      <c r="D45" s="2"/>
      <c r="E45" s="2" t="s">
        <v>37</v>
      </c>
      <c r="F45" s="2"/>
      <c r="G45" s="18">
        <f>'[1]Average UDC'!F81+'[1]Average UDC'!H81+'[1]Average UDC'!J81+'[1]Average UDC'!L81</f>
        <v>2212</v>
      </c>
      <c r="H45" s="10"/>
      <c r="I45" s="10"/>
      <c r="J45" s="11"/>
      <c r="K45" s="11"/>
      <c r="L45" s="11"/>
      <c r="M45" s="11"/>
    </row>
    <row r="46" spans="1:13" ht="15" thickBot="1" x14ac:dyDescent="0.2">
      <c r="A46" s="2"/>
      <c r="B46" s="2"/>
      <c r="C46" s="2" t="s">
        <v>38</v>
      </c>
      <c r="D46" s="2"/>
      <c r="E46" s="2"/>
      <c r="F46" s="2"/>
      <c r="G46" s="14">
        <f>+ROUND(G44*G45,0)</f>
        <v>42218207</v>
      </c>
      <c r="H46" s="10"/>
      <c r="I46" s="10"/>
      <c r="J46" s="11"/>
      <c r="K46" s="11"/>
      <c r="L46" s="11"/>
      <c r="M46" s="11"/>
    </row>
    <row r="47" spans="1:13" ht="15" thickTop="1" x14ac:dyDescent="0.15">
      <c r="A47" s="2"/>
      <c r="B47" s="2"/>
      <c r="C47" s="2"/>
      <c r="D47" s="2"/>
      <c r="E47" s="2"/>
      <c r="F47" s="2"/>
      <c r="G47" s="13"/>
      <c r="H47" s="10"/>
      <c r="I47" s="10"/>
      <c r="J47" s="11"/>
      <c r="K47" s="11"/>
      <c r="L47" s="11"/>
      <c r="M47" s="11"/>
    </row>
    <row r="48" spans="1:13" ht="14" x14ac:dyDescent="0.15">
      <c r="A48" s="29" t="s">
        <v>62</v>
      </c>
      <c r="B48" s="2"/>
      <c r="C48" s="12" t="s">
        <v>39</v>
      </c>
      <c r="D48" s="2"/>
      <c r="E48" s="2"/>
      <c r="F48" s="2"/>
      <c r="G48" s="17"/>
      <c r="H48" s="10"/>
      <c r="I48" s="10"/>
      <c r="J48" s="11"/>
      <c r="K48" s="11"/>
      <c r="L48" s="11"/>
      <c r="M48" s="11"/>
    </row>
    <row r="49" spans="1:13" ht="14" x14ac:dyDescent="0.15">
      <c r="A49" s="2"/>
      <c r="B49" s="2"/>
      <c r="C49" s="2"/>
      <c r="D49" s="2"/>
      <c r="E49" s="2" t="s">
        <v>40</v>
      </c>
      <c r="F49" s="2"/>
      <c r="G49" s="13">
        <v>5840313</v>
      </c>
      <c r="H49" s="10"/>
      <c r="I49" s="10"/>
      <c r="J49" s="11"/>
      <c r="K49" s="11"/>
      <c r="L49" s="11"/>
      <c r="M49" s="11"/>
    </row>
    <row r="50" spans="1:13" ht="14" x14ac:dyDescent="0.15">
      <c r="A50" s="2"/>
      <c r="B50" s="2"/>
      <c r="C50" s="2"/>
      <c r="D50" s="2"/>
      <c r="E50" s="2" t="s">
        <v>41</v>
      </c>
      <c r="F50" s="2"/>
      <c r="G50" s="15">
        <f>2588340+290289+107983+47343</f>
        <v>3033955</v>
      </c>
      <c r="H50" s="10"/>
      <c r="I50" s="10"/>
      <c r="J50" s="11"/>
      <c r="K50" s="11"/>
      <c r="L50" s="11"/>
      <c r="M50" s="11"/>
    </row>
    <row r="51" spans="1:13" ht="15" thickBot="1" x14ac:dyDescent="0.2">
      <c r="A51" s="2"/>
      <c r="B51" s="2"/>
      <c r="C51" s="2"/>
      <c r="D51" s="2"/>
      <c r="E51" s="2" t="s">
        <v>42</v>
      </c>
      <c r="F51" s="2"/>
      <c r="G51" s="14">
        <f>+G49-G50</f>
        <v>2806358</v>
      </c>
      <c r="H51" s="10"/>
      <c r="I51" s="19"/>
      <c r="J51" s="11"/>
      <c r="K51" s="11"/>
      <c r="L51" s="11"/>
      <c r="M51" s="11"/>
    </row>
    <row r="52" spans="1:13" ht="15" thickTop="1" x14ac:dyDescent="0.15">
      <c r="A52" s="2"/>
      <c r="B52" s="2"/>
      <c r="C52" s="2"/>
      <c r="D52" s="2"/>
      <c r="E52" s="2" t="s">
        <v>43</v>
      </c>
      <c r="F52" s="2"/>
      <c r="G52" s="18">
        <v>32653.33</v>
      </c>
      <c r="H52" s="10"/>
      <c r="I52" s="10"/>
      <c r="J52" s="11"/>
      <c r="K52" s="11"/>
      <c r="L52" s="11"/>
      <c r="M52" s="11"/>
    </row>
    <row r="53" spans="1:13" ht="15" thickBot="1" x14ac:dyDescent="0.2">
      <c r="A53" s="2"/>
      <c r="B53" s="2"/>
      <c r="C53" s="2" t="s">
        <v>44</v>
      </c>
      <c r="D53" s="2"/>
      <c r="E53" s="2"/>
      <c r="F53" s="2"/>
      <c r="G53" s="20">
        <f>+ROUND(G51/G52,8)</f>
        <v>85.94400632</v>
      </c>
      <c r="H53" s="10"/>
      <c r="I53" s="10"/>
      <c r="J53" s="11"/>
      <c r="K53" s="11"/>
      <c r="L53" s="11"/>
      <c r="M53" s="11"/>
    </row>
    <row r="54" spans="1:13" ht="15" thickTop="1" x14ac:dyDescent="0.15">
      <c r="A54" s="2"/>
      <c r="B54" s="2"/>
      <c r="C54" s="2"/>
      <c r="D54" s="2"/>
      <c r="E54" s="2"/>
      <c r="F54" s="2"/>
      <c r="G54" s="21"/>
      <c r="H54" s="10"/>
      <c r="I54" s="10"/>
      <c r="J54" s="11"/>
      <c r="K54" s="11"/>
      <c r="L54" s="11"/>
      <c r="M54" s="11"/>
    </row>
    <row r="55" spans="1:13" ht="14" x14ac:dyDescent="0.15">
      <c r="A55" s="2"/>
      <c r="B55" s="2"/>
      <c r="C55" s="2"/>
      <c r="D55" s="2"/>
      <c r="E55" s="2"/>
      <c r="F55" s="2"/>
      <c r="G55" s="13"/>
      <c r="H55" s="10"/>
      <c r="I55" s="10"/>
      <c r="J55" s="11"/>
      <c r="K55" s="11"/>
      <c r="L55" s="11"/>
      <c r="M55" s="11"/>
    </row>
    <row r="56" spans="1:13" ht="15" thickBot="1" x14ac:dyDescent="0.2">
      <c r="A56" s="2"/>
      <c r="B56" s="2" t="s">
        <v>45</v>
      </c>
      <c r="C56" s="2"/>
      <c r="D56" s="2"/>
      <c r="E56" s="2"/>
      <c r="F56" s="2"/>
      <c r="G56" s="16">
        <f>+(G39-G46-G51)</f>
        <v>0</v>
      </c>
      <c r="H56" s="10"/>
      <c r="I56" s="10"/>
      <c r="J56" s="11"/>
      <c r="K56" s="11"/>
      <c r="L56" s="11"/>
      <c r="M56" s="11"/>
    </row>
    <row r="57" spans="1:13" ht="15" thickTop="1" x14ac:dyDescent="0.15">
      <c r="A57" s="2"/>
      <c r="B57" s="2"/>
      <c r="C57" s="2"/>
      <c r="D57" s="2"/>
      <c r="E57" s="2"/>
      <c r="F57" s="2"/>
      <c r="G57" s="13"/>
      <c r="H57" s="10"/>
      <c r="I57" s="10"/>
      <c r="J57" s="11"/>
      <c r="K57" s="11"/>
      <c r="L57" s="11"/>
      <c r="M57" s="11"/>
    </row>
    <row r="58" spans="1:13" ht="15" thickBot="1" x14ac:dyDescent="0.2">
      <c r="A58" s="2"/>
      <c r="B58" s="2"/>
      <c r="C58" s="2" t="s">
        <v>46</v>
      </c>
      <c r="D58" s="2"/>
      <c r="E58" s="2"/>
      <c r="F58" s="2"/>
      <c r="G58" s="16">
        <f>+G56</f>
        <v>0</v>
      </c>
      <c r="H58" s="10"/>
      <c r="I58" s="10"/>
      <c r="J58" s="11"/>
      <c r="K58" s="11"/>
      <c r="L58" s="11"/>
      <c r="M58" s="11"/>
    </row>
    <row r="59" spans="1:13" ht="15" thickTop="1" x14ac:dyDescent="0.15">
      <c r="A59" s="2"/>
      <c r="B59" s="2"/>
      <c r="C59" s="2"/>
      <c r="D59" s="2"/>
      <c r="E59" s="2"/>
      <c r="F59" s="2"/>
      <c r="G59" s="13"/>
      <c r="H59" s="10"/>
      <c r="I59" s="10"/>
      <c r="J59" s="11"/>
      <c r="K59" s="11"/>
      <c r="L59" s="11"/>
      <c r="M59" s="11"/>
    </row>
    <row r="60" spans="1:13" ht="14" x14ac:dyDescent="0.15">
      <c r="A60" s="29" t="s">
        <v>63</v>
      </c>
      <c r="B60" s="2"/>
      <c r="C60" s="12" t="s">
        <v>47</v>
      </c>
      <c r="D60" s="2"/>
      <c r="E60" s="2"/>
      <c r="F60" s="2"/>
      <c r="G60" s="13"/>
      <c r="H60" s="10"/>
      <c r="I60" s="10"/>
      <c r="J60" s="11"/>
      <c r="K60" s="11"/>
      <c r="L60" s="11"/>
      <c r="M60" s="11"/>
    </row>
    <row r="61" spans="1:13" ht="14" x14ac:dyDescent="0.15">
      <c r="A61" s="2"/>
      <c r="B61" s="2"/>
      <c r="C61" s="2"/>
      <c r="D61" s="2" t="s">
        <v>48</v>
      </c>
      <c r="E61" s="2"/>
      <c r="F61" s="2"/>
      <c r="G61" s="13"/>
      <c r="H61" s="10"/>
      <c r="I61" s="10"/>
      <c r="J61" s="11"/>
      <c r="K61" s="11"/>
      <c r="L61" s="11"/>
      <c r="M61" s="11"/>
    </row>
    <row r="62" spans="1:13" ht="14" x14ac:dyDescent="0.15">
      <c r="A62" s="2"/>
      <c r="B62" s="2"/>
      <c r="C62" s="2"/>
      <c r="D62" s="2"/>
      <c r="E62" s="2" t="s">
        <v>49</v>
      </c>
      <c r="F62" s="2"/>
      <c r="G62" s="13">
        <f>+G56</f>
        <v>0</v>
      </c>
      <c r="H62" s="10"/>
      <c r="I62" s="10"/>
      <c r="J62" s="11"/>
      <c r="K62" s="11"/>
      <c r="L62" s="11"/>
      <c r="M62" s="11"/>
    </row>
    <row r="63" spans="1:13" ht="14" x14ac:dyDescent="0.15">
      <c r="A63" s="2"/>
      <c r="B63" s="2"/>
      <c r="C63" s="2"/>
      <c r="D63" s="2"/>
      <c r="E63" s="2" t="s">
        <v>50</v>
      </c>
      <c r="F63" s="2"/>
      <c r="G63" s="18">
        <f>[1]ActualADA!P82</f>
        <v>59883.25</v>
      </c>
      <c r="H63" s="10"/>
      <c r="I63" s="10"/>
      <c r="J63" s="11"/>
      <c r="K63" s="11"/>
      <c r="L63" s="11"/>
      <c r="M63" s="11"/>
    </row>
    <row r="64" spans="1:13" ht="15" thickBot="1" x14ac:dyDescent="0.2">
      <c r="A64" s="2"/>
      <c r="B64" s="2"/>
      <c r="C64" s="2"/>
      <c r="D64" s="2" t="s">
        <v>51</v>
      </c>
      <c r="E64" s="2"/>
      <c r="F64" s="2"/>
      <c r="G64" s="20">
        <f>+ROUND(G62/G63,8)</f>
        <v>0</v>
      </c>
      <c r="H64" s="10"/>
      <c r="I64" s="10"/>
      <c r="J64" s="11"/>
      <c r="K64" s="11"/>
      <c r="L64" s="11"/>
      <c r="M64" s="11"/>
    </row>
    <row r="65" spans="1:13" ht="15" thickTop="1" x14ac:dyDescent="0.15">
      <c r="A65" s="2"/>
      <c r="B65" s="2"/>
      <c r="C65" s="2"/>
      <c r="D65" s="2"/>
      <c r="E65" s="2" t="s">
        <v>52</v>
      </c>
      <c r="F65" s="2"/>
      <c r="G65" s="22"/>
      <c r="H65" s="10"/>
      <c r="I65" s="10"/>
      <c r="J65" s="11"/>
      <c r="K65" s="11"/>
      <c r="L65" s="11"/>
      <c r="M65" s="11"/>
    </row>
    <row r="66" spans="1:13" ht="14" x14ac:dyDescent="0.15">
      <c r="A66" s="2"/>
      <c r="B66" s="2"/>
      <c r="C66" s="2"/>
      <c r="D66" s="2"/>
      <c r="E66" s="2" t="s">
        <v>53</v>
      </c>
      <c r="F66" s="2"/>
      <c r="G66" s="17"/>
      <c r="H66" s="10"/>
      <c r="I66" s="10"/>
      <c r="J66" s="11"/>
      <c r="K66" s="11"/>
      <c r="L66" s="11"/>
      <c r="M66" s="11"/>
    </row>
    <row r="67" spans="1:13" ht="15" thickBot="1" x14ac:dyDescent="0.2">
      <c r="A67" s="2"/>
      <c r="B67" s="2"/>
      <c r="C67" s="2"/>
      <c r="D67" s="2" t="s">
        <v>54</v>
      </c>
      <c r="E67" s="2"/>
      <c r="F67" s="2"/>
      <c r="G67" s="16">
        <f>+ROUND(G64*G63,2)</f>
        <v>0</v>
      </c>
      <c r="H67" s="10"/>
      <c r="I67" s="10"/>
      <c r="J67" s="11"/>
      <c r="K67" s="11"/>
      <c r="L67" s="11"/>
      <c r="M67" s="11"/>
    </row>
    <row r="68" spans="1:13" ht="15" thickTop="1" x14ac:dyDescent="0.15">
      <c r="A68" s="2"/>
      <c r="B68" s="2"/>
      <c r="C68" s="2"/>
      <c r="D68" s="2"/>
      <c r="E68" s="2"/>
      <c r="F68" s="2"/>
      <c r="G68" s="13"/>
      <c r="H68" s="10"/>
      <c r="I68" s="10"/>
      <c r="J68" s="11"/>
      <c r="K68" s="11"/>
      <c r="L68" s="11"/>
      <c r="M68" s="11"/>
    </row>
    <row r="69" spans="1:13" ht="14" x14ac:dyDescent="0.15">
      <c r="A69" s="2"/>
      <c r="B69" s="2"/>
      <c r="C69" s="2"/>
      <c r="D69" s="2"/>
      <c r="E69" s="2"/>
      <c r="F69" s="2"/>
      <c r="G69" s="13"/>
      <c r="H69" s="10"/>
      <c r="I69" s="10"/>
      <c r="J69" s="11"/>
      <c r="K69" s="11"/>
      <c r="L69" s="11"/>
      <c r="M69" s="11"/>
    </row>
    <row r="70" spans="1:13" ht="15" thickBot="1" x14ac:dyDescent="0.2">
      <c r="A70" s="2"/>
      <c r="B70" s="2" t="s">
        <v>33</v>
      </c>
      <c r="C70" s="2"/>
      <c r="D70" s="2"/>
      <c r="E70" s="2"/>
      <c r="F70" s="2"/>
      <c r="G70" s="16">
        <f>+(G67+G46+G51)</f>
        <v>45024565</v>
      </c>
      <c r="H70" s="10"/>
      <c r="I70" s="10"/>
      <c r="J70" s="11"/>
      <c r="K70" s="11"/>
      <c r="L70" s="11"/>
      <c r="M70" s="11"/>
    </row>
    <row r="71" spans="1:13" ht="15" thickTop="1" x14ac:dyDescent="0.15">
      <c r="A71" s="2"/>
      <c r="B71" s="2"/>
      <c r="C71" s="2"/>
      <c r="D71" s="2"/>
      <c r="E71" s="2"/>
      <c r="F71" s="2"/>
      <c r="G71" s="13"/>
      <c r="H71" s="10"/>
      <c r="I71" s="10"/>
      <c r="J71" s="11"/>
      <c r="K71" s="11"/>
      <c r="L71" s="11"/>
      <c r="M71" s="11"/>
    </row>
    <row r="72" spans="1:13" ht="15" thickBot="1" x14ac:dyDescent="0.2">
      <c r="A72" s="2"/>
      <c r="B72" s="2" t="s">
        <v>55</v>
      </c>
      <c r="C72" s="2"/>
      <c r="D72" s="2"/>
      <c r="E72" s="2"/>
      <c r="F72" s="2"/>
      <c r="G72" s="16">
        <f>+G39-G70</f>
        <v>0</v>
      </c>
      <c r="H72" s="10"/>
      <c r="I72" s="10"/>
      <c r="J72" s="11"/>
      <c r="K72" s="11"/>
      <c r="L72" s="11"/>
      <c r="M72" s="11"/>
    </row>
    <row r="73" spans="1:13" ht="15" thickTop="1" x14ac:dyDescent="0.15">
      <c r="A73" s="2"/>
      <c r="B73" s="2"/>
      <c r="C73" s="2"/>
      <c r="D73" s="2"/>
      <c r="E73" s="2"/>
      <c r="F73" s="2"/>
      <c r="G73" s="23"/>
      <c r="H73" s="10"/>
      <c r="I73" s="10"/>
      <c r="J73" s="11"/>
      <c r="K73" s="11"/>
      <c r="L73" s="11"/>
      <c r="M73" s="11"/>
    </row>
    <row r="74" spans="1:13" ht="14" x14ac:dyDescent="0.15">
      <c r="A74" s="2"/>
      <c r="B74" s="2"/>
      <c r="C74" s="2"/>
      <c r="D74" s="2"/>
      <c r="E74" s="2"/>
      <c r="F74" s="2"/>
      <c r="G74" s="23" t="s">
        <v>56</v>
      </c>
      <c r="H74" s="10"/>
      <c r="I74" s="10"/>
      <c r="J74" s="11"/>
      <c r="K74" s="11"/>
      <c r="L74" s="11"/>
      <c r="M74" s="11"/>
    </row>
    <row r="75" spans="1:13" ht="14" x14ac:dyDescent="0.15">
      <c r="A75" s="2"/>
      <c r="B75" s="2"/>
      <c r="C75" s="2"/>
      <c r="D75" s="2"/>
      <c r="E75" s="2"/>
      <c r="F75" s="2"/>
      <c r="G75" s="24"/>
      <c r="H75" s="10"/>
      <c r="I75" s="10"/>
      <c r="J75" s="11"/>
      <c r="K75" s="11"/>
      <c r="L75" s="11"/>
      <c r="M75" s="11"/>
    </row>
    <row r="76" spans="1:13" ht="14" x14ac:dyDescent="0.15">
      <c r="A76" s="2"/>
      <c r="B76" s="2"/>
      <c r="C76" s="2"/>
      <c r="D76" s="2"/>
      <c r="E76" s="2"/>
      <c r="F76" s="2"/>
      <c r="G76" s="23"/>
      <c r="H76" s="10"/>
      <c r="I76" s="10"/>
      <c r="J76" s="11"/>
      <c r="K76" s="11"/>
      <c r="L76" s="11"/>
      <c r="M76" s="11"/>
    </row>
    <row r="77" spans="1:13" ht="14" x14ac:dyDescent="0.15">
      <c r="A77" s="2"/>
      <c r="B77" s="2"/>
      <c r="C77" s="2"/>
      <c r="D77" s="2"/>
      <c r="E77" s="2"/>
      <c r="F77" s="2"/>
      <c r="G77" s="23"/>
      <c r="H77" s="10"/>
      <c r="I77" s="10"/>
      <c r="J77" s="11"/>
      <c r="K77" s="11"/>
      <c r="L77" s="11"/>
      <c r="M77" s="11"/>
    </row>
    <row r="78" spans="1:13" ht="14" x14ac:dyDescent="0.15">
      <c r="A78" s="2"/>
      <c r="B78" s="2"/>
      <c r="C78" s="2"/>
      <c r="D78" s="2"/>
      <c r="E78" s="2"/>
      <c r="F78" s="2"/>
      <c r="G78" s="23"/>
      <c r="H78" s="10"/>
      <c r="I78" s="10"/>
      <c r="J78" s="11"/>
      <c r="K78" s="11"/>
      <c r="L78" s="11"/>
      <c r="M78" s="11"/>
    </row>
    <row r="79" spans="1:13" ht="14" x14ac:dyDescent="0.15">
      <c r="A79" s="2"/>
      <c r="B79" s="2"/>
      <c r="C79" s="2"/>
      <c r="D79" s="2"/>
      <c r="E79" s="2"/>
      <c r="F79" s="2"/>
      <c r="G79" s="25"/>
      <c r="H79" s="10"/>
      <c r="I79" s="10"/>
      <c r="J79" s="11"/>
      <c r="K79" s="11"/>
      <c r="L79" s="11"/>
      <c r="M79" s="11"/>
    </row>
    <row r="80" spans="1:13" ht="14" x14ac:dyDescent="0.15">
      <c r="A80" s="2"/>
      <c r="B80" s="2"/>
      <c r="C80" s="2"/>
      <c r="D80" s="2"/>
      <c r="E80" s="2"/>
      <c r="F80" s="2"/>
      <c r="G80" s="13"/>
      <c r="H80" s="10"/>
      <c r="I80" s="10"/>
      <c r="J80" s="11"/>
      <c r="K80" s="11"/>
      <c r="L80" s="11"/>
      <c r="M80" s="11"/>
    </row>
    <row r="81" spans="1:13" ht="14" x14ac:dyDescent="0.15">
      <c r="A81" s="2"/>
      <c r="B81" s="2"/>
      <c r="C81" s="2"/>
      <c r="D81" s="2"/>
      <c r="E81" s="2"/>
      <c r="F81" s="2"/>
      <c r="G81" s="13"/>
      <c r="H81" s="10"/>
      <c r="I81" s="10"/>
      <c r="J81" s="11"/>
      <c r="K81" s="11"/>
      <c r="L81" s="11"/>
      <c r="M81" s="11"/>
    </row>
    <row r="82" spans="1:13" ht="14" x14ac:dyDescent="0.15">
      <c r="A82" s="2"/>
      <c r="B82" s="2"/>
      <c r="C82" s="2"/>
      <c r="D82" s="2"/>
      <c r="E82" s="2"/>
      <c r="F82" s="2"/>
      <c r="G82" s="13"/>
      <c r="H82" s="10"/>
      <c r="I82" s="10"/>
      <c r="J82" s="11"/>
      <c r="K82" s="11"/>
      <c r="L82" s="11"/>
      <c r="M82" s="11"/>
    </row>
    <row r="83" spans="1:13" ht="14" x14ac:dyDescent="0.15">
      <c r="A83" s="2"/>
      <c r="B83" s="2"/>
      <c r="C83" s="2"/>
      <c r="D83" s="2"/>
      <c r="E83" s="2"/>
      <c r="F83" s="2"/>
      <c r="G83" s="13"/>
      <c r="H83" s="10"/>
      <c r="I83" s="10"/>
      <c r="J83" s="11"/>
      <c r="K83" s="11"/>
      <c r="L83" s="11"/>
      <c r="M83" s="11"/>
    </row>
    <row r="84" spans="1:13" ht="14" x14ac:dyDescent="0.15">
      <c r="A84" s="2"/>
      <c r="B84" s="2"/>
      <c r="C84" s="2"/>
      <c r="D84" s="2"/>
      <c r="E84" s="2"/>
      <c r="F84" s="2"/>
      <c r="G84" s="25"/>
      <c r="H84" s="10"/>
      <c r="I84" s="10"/>
      <c r="J84" s="11"/>
      <c r="K84" s="11"/>
      <c r="L84" s="11"/>
      <c r="M84" s="11"/>
    </row>
    <row r="85" spans="1:13" ht="14" x14ac:dyDescent="0.15">
      <c r="A85" s="2"/>
      <c r="B85" s="2"/>
      <c r="C85" s="2"/>
      <c r="D85" s="2"/>
      <c r="E85" s="2"/>
      <c r="F85" s="2"/>
      <c r="G85" s="13"/>
      <c r="H85" s="10"/>
      <c r="I85" s="10"/>
      <c r="J85" s="11"/>
      <c r="K85" s="11"/>
      <c r="L85" s="11"/>
      <c r="M85" s="11"/>
    </row>
    <row r="86" spans="1:13" ht="14" x14ac:dyDescent="0.15">
      <c r="A86" s="2"/>
      <c r="B86" s="2"/>
      <c r="C86" s="2"/>
      <c r="D86" s="2"/>
      <c r="E86" s="2"/>
      <c r="F86" s="2"/>
      <c r="G86" s="13"/>
      <c r="H86" s="10"/>
      <c r="I86" s="10"/>
      <c r="J86" s="11"/>
      <c r="K86" s="11"/>
      <c r="L86" s="11"/>
      <c r="M86" s="11"/>
    </row>
    <row r="87" spans="1:13" ht="14" x14ac:dyDescent="0.15">
      <c r="A87" s="2"/>
      <c r="B87" s="2"/>
      <c r="C87" s="2"/>
      <c r="D87" s="2"/>
      <c r="E87" s="2"/>
      <c r="F87" s="2"/>
      <c r="G87" s="13"/>
      <c r="H87" s="10"/>
      <c r="I87" s="10"/>
      <c r="J87" s="11"/>
      <c r="K87" s="11"/>
      <c r="L87" s="11"/>
      <c r="M87" s="11"/>
    </row>
    <row r="88" spans="1:13" ht="14" x14ac:dyDescent="0.15">
      <c r="A88" s="2"/>
      <c r="B88" s="2"/>
      <c r="C88" s="2"/>
      <c r="D88" s="2"/>
      <c r="E88" s="2"/>
      <c r="F88" s="2"/>
      <c r="G88" s="13"/>
      <c r="H88" s="10"/>
      <c r="I88" s="10"/>
      <c r="J88" s="11"/>
      <c r="K88" s="11"/>
      <c r="L88" s="11"/>
      <c r="M88" s="11"/>
    </row>
    <row r="89" spans="1:13" ht="14" x14ac:dyDescent="0.15">
      <c r="A89" s="2"/>
      <c r="B89" s="2"/>
      <c r="C89" s="2"/>
      <c r="D89" s="2"/>
      <c r="E89" s="2"/>
      <c r="F89" s="2"/>
      <c r="G89" s="13"/>
      <c r="H89" s="10"/>
      <c r="I89" s="10"/>
      <c r="J89" s="11"/>
      <c r="K89" s="11"/>
      <c r="L89" s="11"/>
      <c r="M89" s="11"/>
    </row>
    <row r="90" spans="1:13" ht="14" x14ac:dyDescent="0.15">
      <c r="A90" s="2"/>
      <c r="B90" s="2"/>
      <c r="C90" s="2"/>
      <c r="D90" s="2"/>
      <c r="E90" s="2"/>
      <c r="F90" s="2"/>
      <c r="G90" s="13"/>
      <c r="H90" s="10"/>
      <c r="I90" s="10"/>
      <c r="J90" s="11"/>
      <c r="K90" s="11"/>
      <c r="L90" s="11"/>
      <c r="M90" s="11"/>
    </row>
    <row r="91" spans="1:13" ht="14" x14ac:dyDescent="0.15">
      <c r="A91" s="2"/>
      <c r="B91" s="2"/>
      <c r="C91" s="2"/>
      <c r="D91" s="2"/>
      <c r="E91" s="2"/>
      <c r="F91" s="2"/>
      <c r="G91" s="13"/>
      <c r="H91" s="10"/>
      <c r="I91" s="10"/>
      <c r="J91" s="11"/>
      <c r="K91" s="11"/>
      <c r="L91" s="11"/>
      <c r="M91" s="11"/>
    </row>
    <row r="92" spans="1:13" ht="14" x14ac:dyDescent="0.15">
      <c r="A92" s="2"/>
      <c r="B92" s="2"/>
      <c r="C92" s="2"/>
      <c r="D92" s="2"/>
      <c r="E92" s="2"/>
      <c r="F92" s="2"/>
      <c r="G92" s="13"/>
      <c r="H92" s="10"/>
      <c r="I92" s="10"/>
      <c r="J92" s="11"/>
      <c r="K92" s="11"/>
      <c r="L92" s="11"/>
      <c r="M92" s="11"/>
    </row>
    <row r="93" spans="1:13" ht="14" x14ac:dyDescent="0.15">
      <c r="A93" s="2"/>
      <c r="B93" s="2"/>
      <c r="C93" s="2"/>
      <c r="D93" s="2"/>
      <c r="E93" s="2"/>
      <c r="F93" s="2"/>
      <c r="G93" s="13"/>
      <c r="H93" s="10"/>
      <c r="I93" s="10"/>
      <c r="J93" s="11"/>
      <c r="K93" s="11"/>
      <c r="L93" s="11"/>
      <c r="M93" s="11"/>
    </row>
    <row r="94" spans="1:13" ht="14" x14ac:dyDescent="0.15">
      <c r="A94" s="2"/>
      <c r="B94" s="2"/>
      <c r="C94" s="2"/>
      <c r="D94" s="2"/>
      <c r="E94" s="2"/>
      <c r="F94" s="2"/>
      <c r="G94" s="13"/>
      <c r="H94" s="10"/>
      <c r="I94" s="10"/>
      <c r="J94" s="11"/>
      <c r="K94" s="11"/>
      <c r="L94" s="11"/>
      <c r="M94" s="11"/>
    </row>
    <row r="95" spans="1:13" ht="14" x14ac:dyDescent="0.15">
      <c r="A95" s="2"/>
      <c r="B95" s="2"/>
      <c r="C95" s="2"/>
      <c r="D95" s="2"/>
      <c r="E95" s="2"/>
      <c r="F95" s="2"/>
      <c r="G95" s="13"/>
      <c r="H95" s="10"/>
      <c r="I95" s="10"/>
      <c r="J95" s="11"/>
      <c r="K95" s="11"/>
      <c r="L95" s="11"/>
      <c r="M95" s="11"/>
    </row>
    <row r="96" spans="1:13" ht="14" x14ac:dyDescent="0.15">
      <c r="A96" s="2"/>
      <c r="B96" s="2"/>
      <c r="C96" s="2"/>
      <c r="D96" s="2"/>
      <c r="E96" s="2"/>
      <c r="F96" s="2"/>
      <c r="G96" s="26"/>
      <c r="H96" s="10"/>
      <c r="I96" s="10"/>
      <c r="J96" s="11"/>
      <c r="K96" s="11"/>
      <c r="L96" s="11"/>
      <c r="M96" s="11"/>
    </row>
    <row r="97" spans="1:13" ht="14" x14ac:dyDescent="0.15">
      <c r="A97" s="2"/>
      <c r="B97" s="2"/>
      <c r="C97" s="2"/>
      <c r="D97" s="2"/>
      <c r="E97" s="2"/>
      <c r="F97" s="2"/>
      <c r="G97" s="13"/>
      <c r="H97" s="10"/>
      <c r="I97" s="10"/>
      <c r="J97" s="11"/>
      <c r="K97" s="11"/>
      <c r="L97" s="11"/>
      <c r="M97" s="11"/>
    </row>
    <row r="98" spans="1:13" ht="14" x14ac:dyDescent="0.15">
      <c r="B98" s="2"/>
      <c r="C98" s="2"/>
      <c r="D98" s="2"/>
      <c r="E98" s="2"/>
      <c r="F98" s="2"/>
      <c r="G98" s="13"/>
      <c r="H98" s="10"/>
      <c r="I98" s="10"/>
      <c r="J98" s="11"/>
      <c r="K98" s="11"/>
      <c r="L98" s="11"/>
      <c r="M98" s="11"/>
    </row>
    <row r="99" spans="1:13" ht="14" x14ac:dyDescent="0.15">
      <c r="B99" s="2"/>
      <c r="C99" s="2"/>
      <c r="D99" s="2"/>
      <c r="E99" s="2"/>
      <c r="F99" s="2"/>
      <c r="G99" s="13"/>
      <c r="H99" s="10"/>
      <c r="I99" s="10"/>
      <c r="J99" s="11"/>
      <c r="K99" s="11"/>
      <c r="L99" s="11"/>
      <c r="M99" s="11"/>
    </row>
    <row r="100" spans="1:13" ht="14" x14ac:dyDescent="0.15">
      <c r="B100" s="2"/>
      <c r="C100" s="2"/>
      <c r="D100" s="2"/>
      <c r="E100" s="2"/>
      <c r="F100" s="2"/>
      <c r="G100" s="13"/>
      <c r="H100" s="10"/>
      <c r="I100" s="10"/>
      <c r="J100" s="11"/>
      <c r="K100" s="11"/>
      <c r="L100" s="11"/>
      <c r="M100" s="11"/>
    </row>
    <row r="101" spans="1:13" ht="14" x14ac:dyDescent="0.15">
      <c r="B101" s="2"/>
      <c r="C101" s="2"/>
      <c r="D101" s="2"/>
      <c r="E101" s="2"/>
      <c r="F101" s="2"/>
      <c r="G101" s="13"/>
      <c r="H101" s="10"/>
      <c r="I101" s="10"/>
      <c r="J101" s="11"/>
      <c r="K101" s="11"/>
      <c r="L101" s="11"/>
      <c r="M101" s="11"/>
    </row>
    <row r="102" spans="1:13" ht="14" x14ac:dyDescent="0.15">
      <c r="B102" s="2"/>
      <c r="C102" s="2"/>
      <c r="D102" s="2"/>
      <c r="E102" s="2"/>
      <c r="F102" s="2"/>
      <c r="G102" s="27"/>
      <c r="H102" s="2"/>
      <c r="I102" s="2"/>
    </row>
    <row r="103" spans="1:13" ht="14" x14ac:dyDescent="0.15">
      <c r="B103" s="2"/>
      <c r="C103" s="2"/>
      <c r="D103" s="2"/>
      <c r="E103" s="2"/>
      <c r="F103" s="2"/>
      <c r="G103" s="27"/>
      <c r="H103" s="2"/>
      <c r="I103" s="2"/>
    </row>
    <row r="104" spans="1:13" ht="14" x14ac:dyDescent="0.15">
      <c r="B104" s="2"/>
      <c r="C104" s="2"/>
      <c r="D104" s="2"/>
      <c r="E104" s="2"/>
      <c r="F104" s="2"/>
      <c r="G104" s="27"/>
      <c r="H104" s="2"/>
      <c r="I104" s="2"/>
    </row>
    <row r="105" spans="1:13" ht="14" x14ac:dyDescent="0.15">
      <c r="B105" s="2"/>
      <c r="C105" s="2"/>
      <c r="D105" s="2"/>
      <c r="E105" s="2"/>
      <c r="F105" s="2"/>
      <c r="G105" s="27"/>
      <c r="H105" s="2"/>
      <c r="I105" s="2"/>
    </row>
    <row r="106" spans="1:13" ht="14" x14ac:dyDescent="0.15">
      <c r="B106" s="2"/>
      <c r="C106" s="2"/>
      <c r="D106" s="2"/>
      <c r="E106" s="2"/>
      <c r="F106" s="2"/>
      <c r="G106" s="27"/>
      <c r="H106" s="2"/>
      <c r="I106" s="2"/>
    </row>
    <row r="107" spans="1:13" ht="14" x14ac:dyDescent="0.15">
      <c r="B107" s="2"/>
      <c r="C107" s="2"/>
      <c r="D107" s="2"/>
      <c r="E107" s="2"/>
      <c r="F107" s="2"/>
      <c r="G107" s="27"/>
      <c r="H107" s="2"/>
      <c r="I107" s="2"/>
    </row>
    <row r="108" spans="1:13" x14ac:dyDescent="0.15">
      <c r="G108" s="28"/>
    </row>
    <row r="109" spans="1:13" x14ac:dyDescent="0.15">
      <c r="G109" s="28"/>
    </row>
    <row r="110" spans="1:13" x14ac:dyDescent="0.15">
      <c r="G110" s="28"/>
    </row>
    <row r="111" spans="1:13" x14ac:dyDescent="0.15">
      <c r="G111" s="28"/>
    </row>
    <row r="112" spans="1:13" x14ac:dyDescent="0.15">
      <c r="G112" s="28"/>
    </row>
    <row r="113" spans="7:7" x14ac:dyDescent="0.15">
      <c r="G113" s="28"/>
    </row>
    <row r="114" spans="7:7" x14ac:dyDescent="0.15">
      <c r="G114" s="28"/>
    </row>
    <row r="115" spans="7:7" x14ac:dyDescent="0.15">
      <c r="G115" s="28"/>
    </row>
    <row r="116" spans="7:7" x14ac:dyDescent="0.15">
      <c r="G116" s="28"/>
    </row>
    <row r="117" spans="7:7" x14ac:dyDescent="0.15">
      <c r="G117" s="28"/>
    </row>
    <row r="118" spans="7:7" x14ac:dyDescent="0.15">
      <c r="G118" s="28"/>
    </row>
    <row r="119" spans="7:7" x14ac:dyDescent="0.15">
      <c r="G119" s="28"/>
    </row>
    <row r="120" spans="7:7" x14ac:dyDescent="0.15">
      <c r="G120" s="28"/>
    </row>
    <row r="121" spans="7:7" x14ac:dyDescent="0.15">
      <c r="G121" s="28"/>
    </row>
    <row r="122" spans="7:7" x14ac:dyDescent="0.15">
      <c r="G122" s="28"/>
    </row>
    <row r="123" spans="7:7" x14ac:dyDescent="0.15">
      <c r="G123" s="28"/>
    </row>
    <row r="124" spans="7:7" x14ac:dyDescent="0.15">
      <c r="G124" s="28"/>
    </row>
    <row r="125" spans="7:7" x14ac:dyDescent="0.15">
      <c r="G125" s="28"/>
    </row>
    <row r="126" spans="7:7" x14ac:dyDescent="0.15">
      <c r="G126" s="28"/>
    </row>
    <row r="127" spans="7:7" x14ac:dyDescent="0.15">
      <c r="G127" s="28"/>
    </row>
    <row r="128" spans="7:7" x14ac:dyDescent="0.15">
      <c r="G128" s="28"/>
    </row>
    <row r="129" spans="7:7" x14ac:dyDescent="0.15">
      <c r="G129" s="28"/>
    </row>
    <row r="130" spans="7:7" x14ac:dyDescent="0.15">
      <c r="G130" s="28"/>
    </row>
    <row r="131" spans="7:7" x14ac:dyDescent="0.15">
      <c r="G131" s="28"/>
    </row>
    <row r="132" spans="7:7" x14ac:dyDescent="0.15">
      <c r="G132" s="28"/>
    </row>
    <row r="133" spans="7:7" x14ac:dyDescent="0.15">
      <c r="G133" s="28"/>
    </row>
    <row r="134" spans="7:7" x14ac:dyDescent="0.15">
      <c r="G134" s="28"/>
    </row>
    <row r="135" spans="7:7" x14ac:dyDescent="0.15">
      <c r="G135" s="28"/>
    </row>
    <row r="136" spans="7:7" x14ac:dyDescent="0.15">
      <c r="G136" s="28"/>
    </row>
    <row r="137" spans="7:7" x14ac:dyDescent="0.15">
      <c r="G137" s="28"/>
    </row>
    <row r="138" spans="7:7" x14ac:dyDescent="0.15">
      <c r="G138" s="28"/>
    </row>
    <row r="139" spans="7:7" x14ac:dyDescent="0.15">
      <c r="G139" s="28"/>
    </row>
    <row r="140" spans="7:7" x14ac:dyDescent="0.15">
      <c r="G140" s="28"/>
    </row>
    <row r="141" spans="7:7" x14ac:dyDescent="0.15">
      <c r="G141" s="28"/>
    </row>
    <row r="142" spans="7:7" x14ac:dyDescent="0.15">
      <c r="G142" s="28"/>
    </row>
    <row r="143" spans="7:7" x14ac:dyDescent="0.15">
      <c r="G143" s="28"/>
    </row>
    <row r="144" spans="7:7" x14ac:dyDescent="0.15">
      <c r="G144" s="28"/>
    </row>
    <row r="145" spans="7:7" x14ac:dyDescent="0.15">
      <c r="G145" s="28"/>
    </row>
    <row r="146" spans="7:7" x14ac:dyDescent="0.15">
      <c r="G146" s="28"/>
    </row>
    <row r="147" spans="7:7" x14ac:dyDescent="0.15">
      <c r="G147" s="28"/>
    </row>
    <row r="148" spans="7:7" x14ac:dyDescent="0.15">
      <c r="G148" s="28"/>
    </row>
    <row r="149" spans="7:7" x14ac:dyDescent="0.15">
      <c r="G149" s="28"/>
    </row>
    <row r="150" spans="7:7" x14ac:dyDescent="0.15">
      <c r="G150" s="28"/>
    </row>
    <row r="151" spans="7:7" x14ac:dyDescent="0.15">
      <c r="G151" s="28"/>
    </row>
    <row r="152" spans="7:7" x14ac:dyDescent="0.15">
      <c r="G152" s="28"/>
    </row>
    <row r="153" spans="7:7" x14ac:dyDescent="0.15">
      <c r="G153" s="28"/>
    </row>
    <row r="154" spans="7:7" x14ac:dyDescent="0.15">
      <c r="G154" s="28"/>
    </row>
    <row r="155" spans="7:7" x14ac:dyDescent="0.15">
      <c r="G155" s="28"/>
    </row>
    <row r="156" spans="7:7" x14ac:dyDescent="0.15">
      <c r="G156" s="28"/>
    </row>
    <row r="157" spans="7:7" x14ac:dyDescent="0.15">
      <c r="G157" s="28"/>
    </row>
    <row r="158" spans="7:7" x14ac:dyDescent="0.15">
      <c r="G158" s="28"/>
    </row>
    <row r="159" spans="7:7" x14ac:dyDescent="0.15">
      <c r="G159" s="28"/>
    </row>
    <row r="160" spans="7:7" x14ac:dyDescent="0.15">
      <c r="G160" s="28"/>
    </row>
    <row r="161" spans="7:7" x14ac:dyDescent="0.15">
      <c r="G161" s="28"/>
    </row>
    <row r="162" spans="7:7" x14ac:dyDescent="0.15">
      <c r="G162" s="28"/>
    </row>
    <row r="163" spans="7:7" x14ac:dyDescent="0.15">
      <c r="G163" s="28"/>
    </row>
    <row r="164" spans="7:7" x14ac:dyDescent="0.15">
      <c r="G164" s="28"/>
    </row>
    <row r="165" spans="7:7" x14ac:dyDescent="0.15">
      <c r="G165" s="28"/>
    </row>
    <row r="166" spans="7:7" x14ac:dyDescent="0.15">
      <c r="G166" s="28"/>
    </row>
    <row r="167" spans="7:7" x14ac:dyDescent="0.15">
      <c r="G167" s="28"/>
    </row>
    <row r="168" spans="7:7" x14ac:dyDescent="0.15">
      <c r="G168" s="28"/>
    </row>
    <row r="169" spans="7:7" x14ac:dyDescent="0.15">
      <c r="G169" s="28"/>
    </row>
    <row r="170" spans="7:7" x14ac:dyDescent="0.15">
      <c r="G170" s="28"/>
    </row>
    <row r="171" spans="7:7" x14ac:dyDescent="0.15">
      <c r="G171" s="28"/>
    </row>
    <row r="172" spans="7:7" x14ac:dyDescent="0.15">
      <c r="G172" s="28"/>
    </row>
    <row r="173" spans="7:7" x14ac:dyDescent="0.15">
      <c r="G173" s="28"/>
    </row>
    <row r="174" spans="7:7" x14ac:dyDescent="0.15">
      <c r="G174" s="28"/>
    </row>
    <row r="175" spans="7:7" x14ac:dyDescent="0.15">
      <c r="G175" s="28"/>
    </row>
    <row r="176" spans="7:7" x14ac:dyDescent="0.15">
      <c r="G176" s="28"/>
    </row>
    <row r="177" spans="7:7" x14ac:dyDescent="0.15">
      <c r="G177" s="28"/>
    </row>
    <row r="178" spans="7:7" x14ac:dyDescent="0.15">
      <c r="G178" s="28"/>
    </row>
    <row r="179" spans="7:7" x14ac:dyDescent="0.15">
      <c r="G179" s="28"/>
    </row>
    <row r="180" spans="7:7" x14ac:dyDescent="0.15">
      <c r="G180" s="28"/>
    </row>
    <row r="181" spans="7:7" x14ac:dyDescent="0.15">
      <c r="G181" s="28"/>
    </row>
    <row r="182" spans="7:7" x14ac:dyDescent="0.15">
      <c r="G182" s="28"/>
    </row>
    <row r="183" spans="7:7" x14ac:dyDescent="0.15">
      <c r="G183" s="28"/>
    </row>
    <row r="184" spans="7:7" x14ac:dyDescent="0.15">
      <c r="G184" s="28"/>
    </row>
    <row r="185" spans="7:7" x14ac:dyDescent="0.15">
      <c r="G185" s="28"/>
    </row>
    <row r="186" spans="7:7" x14ac:dyDescent="0.15">
      <c r="G186" s="28"/>
    </row>
    <row r="187" spans="7:7" x14ac:dyDescent="0.15">
      <c r="G187" s="28"/>
    </row>
    <row r="188" spans="7:7" x14ac:dyDescent="0.15">
      <c r="G188" s="28"/>
    </row>
    <row r="189" spans="7:7" x14ac:dyDescent="0.15">
      <c r="G189" s="28"/>
    </row>
    <row r="190" spans="7:7" x14ac:dyDescent="0.15">
      <c r="G190" s="28"/>
    </row>
    <row r="191" spans="7:7" x14ac:dyDescent="0.15">
      <c r="G191" s="28"/>
    </row>
    <row r="192" spans="7:7" x14ac:dyDescent="0.15">
      <c r="G192" s="28"/>
    </row>
    <row r="193" spans="7:7" x14ac:dyDescent="0.15">
      <c r="G193" s="28"/>
    </row>
  </sheetData>
  <printOptions horizontalCentered="1"/>
  <pageMargins left="0.5" right="0.5" top="0" bottom="0" header="0.5" footer="0.5"/>
  <pageSetup scale="6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RevenueBreakdown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 Office User</cp:lastModifiedBy>
  <cp:lastPrinted>2021-11-12T21:54:39Z</cp:lastPrinted>
  <dcterms:created xsi:type="dcterms:W3CDTF">1996-10-14T23:33:28Z</dcterms:created>
  <dcterms:modified xsi:type="dcterms:W3CDTF">2022-02-23T18:35:32Z</dcterms:modified>
</cp:coreProperties>
</file>