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Other Information\"/>
    </mc:Choice>
  </mc:AlternateContent>
  <xr:revisionPtr revIDLastSave="0" documentId="8_{4DD5BD47-3696-4007-B6EC-D668FB0EA1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2" l="1"/>
  <c r="G39" i="2"/>
  <c r="G38" i="2"/>
  <c r="G37" i="2"/>
  <c r="G36" i="2"/>
  <c r="G35" i="2"/>
  <c r="G34" i="2"/>
  <c r="G33" i="2"/>
  <c r="G32" i="2"/>
  <c r="G31" i="2"/>
  <c r="G30" i="2"/>
  <c r="G29" i="2"/>
  <c r="F28" i="2"/>
  <c r="F27" i="2"/>
  <c r="F26" i="2"/>
  <c r="F25" i="2"/>
  <c r="F24" i="2"/>
  <c r="F23" i="2"/>
  <c r="F22" i="2"/>
  <c r="F21" i="2"/>
  <c r="G28" i="2"/>
  <c r="G27" i="2"/>
  <c r="G26" i="2"/>
  <c r="G25" i="2"/>
  <c r="G24" i="2"/>
  <c r="G23" i="2"/>
  <c r="G22" i="2"/>
  <c r="G21" i="2"/>
  <c r="G20" i="2"/>
  <c r="G19" i="2"/>
  <c r="G18" i="2"/>
  <c r="G17" i="2"/>
  <c r="H76" i="1" l="1"/>
  <c r="AD76" i="1" s="1"/>
  <c r="AD78" i="1"/>
  <c r="AD77" i="1"/>
  <c r="AD75" i="1"/>
  <c r="AD74" i="1"/>
  <c r="AD73" i="1"/>
  <c r="AD72" i="1"/>
  <c r="AD71" i="1"/>
  <c r="AD70" i="1"/>
  <c r="AD69" i="1"/>
  <c r="AD68" i="1"/>
  <c r="AD67" i="1"/>
  <c r="AC46" i="1"/>
  <c r="AB46" i="1"/>
  <c r="AC45" i="1"/>
  <c r="AB45" i="1"/>
  <c r="AC44" i="1"/>
  <c r="AB44" i="1"/>
  <c r="AC43" i="1"/>
  <c r="AB43" i="1"/>
  <c r="AC42" i="1"/>
  <c r="AB42" i="1"/>
  <c r="B121" i="1" s="1"/>
  <c r="AC41" i="1"/>
  <c r="AB41" i="1"/>
  <c r="AC40" i="1"/>
  <c r="AB40" i="1"/>
  <c r="AC39" i="1"/>
  <c r="AB39" i="1"/>
  <c r="AC38" i="1"/>
  <c r="AB38" i="1"/>
  <c r="AC37" i="1"/>
  <c r="AB37" i="1"/>
  <c r="AC36" i="1"/>
  <c r="AB36" i="1"/>
  <c r="B115" i="1" s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B114" i="1" s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C35" i="1"/>
  <c r="AB35" i="1"/>
  <c r="W47" i="1"/>
  <c r="G79" i="1"/>
  <c r="C12" i="1"/>
  <c r="D11" i="1"/>
  <c r="C22" i="1"/>
  <c r="B22" i="1"/>
  <c r="C29" i="1"/>
  <c r="B29" i="1"/>
  <c r="C17" i="1"/>
  <c r="B17" i="1"/>
  <c r="C25" i="1"/>
  <c r="B25" i="1"/>
  <c r="B12" i="1"/>
  <c r="B31" i="1" l="1"/>
  <c r="C31" i="1"/>
  <c r="AC62" i="1"/>
  <c r="AB62" i="1"/>
  <c r="B125" i="1" s="1"/>
  <c r="AC61" i="1"/>
  <c r="AB61" i="1"/>
  <c r="B124" i="1" s="1"/>
  <c r="AC60" i="1"/>
  <c r="AB60" i="1"/>
  <c r="B123" i="1" s="1"/>
  <c r="AC59" i="1"/>
  <c r="AB59" i="1"/>
  <c r="B122" i="1" s="1"/>
  <c r="AC58" i="1"/>
  <c r="AB58" i="1"/>
  <c r="AC57" i="1"/>
  <c r="AB57" i="1"/>
  <c r="B120" i="1" s="1"/>
  <c r="AC56" i="1"/>
  <c r="AB56" i="1"/>
  <c r="B119" i="1" s="1"/>
  <c r="AC55" i="1"/>
  <c r="AB55" i="1"/>
  <c r="B118" i="1" s="1"/>
  <c r="AC54" i="1"/>
  <c r="AB54" i="1"/>
  <c r="B117" i="1" s="1"/>
  <c r="AC53" i="1"/>
  <c r="AB53" i="1"/>
  <c r="B116" i="1" s="1"/>
  <c r="AC52" i="1"/>
  <c r="AB52" i="1"/>
  <c r="AC51" i="1"/>
  <c r="AB51" i="1"/>
  <c r="O47" i="1"/>
  <c r="D21" i="1"/>
  <c r="S79" i="1"/>
  <c r="S63" i="1"/>
  <c r="D16" i="1"/>
  <c r="S47" i="1"/>
  <c r="D10" i="1"/>
  <c r="K79" i="1"/>
  <c r="C110" i="1"/>
  <c r="K63" i="1"/>
  <c r="D20" i="1"/>
  <c r="C79" i="1"/>
  <c r="D19" i="1"/>
  <c r="G47" i="1"/>
  <c r="C95" i="1"/>
  <c r="C115" i="1" l="1"/>
  <c r="C119" i="1"/>
  <c r="C123" i="1"/>
  <c r="C116" i="1"/>
  <c r="C120" i="1"/>
  <c r="C124" i="1"/>
  <c r="C117" i="1"/>
  <c r="C121" i="1"/>
  <c r="C125" i="1"/>
  <c r="C118" i="1"/>
  <c r="C122" i="1"/>
  <c r="AD52" i="1"/>
  <c r="AD60" i="1"/>
  <c r="AD54" i="1"/>
  <c r="AD62" i="1"/>
  <c r="D22" i="1"/>
  <c r="AD51" i="1"/>
  <c r="D114" i="1" s="1"/>
  <c r="AD59" i="1"/>
  <c r="AD56" i="1"/>
  <c r="AD61" i="1"/>
  <c r="AD55" i="1"/>
  <c r="AD57" i="1"/>
  <c r="AD58" i="1"/>
  <c r="AD53" i="1"/>
  <c r="D116" i="1" s="1"/>
  <c r="O79" i="1"/>
  <c r="C114" i="1"/>
  <c r="D119" i="1" l="1"/>
  <c r="D125" i="1"/>
  <c r="D122" i="1"/>
  <c r="D118" i="1"/>
  <c r="D123" i="1"/>
  <c r="D115" i="1"/>
  <c r="D120" i="1"/>
  <c r="D124" i="1"/>
  <c r="D121" i="1"/>
  <c r="D117" i="1"/>
  <c r="AC79" i="1"/>
  <c r="G16" i="2"/>
  <c r="G15" i="2"/>
  <c r="G14" i="2"/>
  <c r="G13" i="2"/>
  <c r="G12" i="2"/>
  <c r="G11" i="2"/>
  <c r="G10" i="2"/>
  <c r="G9" i="2"/>
  <c r="G8" i="2"/>
  <c r="G7" i="2"/>
  <c r="G6" i="2"/>
  <c r="G5" i="2"/>
  <c r="C63" i="1" l="1"/>
  <c r="K47" i="1"/>
  <c r="C47" i="1"/>
  <c r="D24" i="1" l="1"/>
  <c r="D25" i="1" s="1"/>
  <c r="D14" i="1"/>
  <c r="D15" i="1"/>
  <c r="D28" i="1"/>
  <c r="D29" i="1" s="1"/>
  <c r="D8" i="1"/>
  <c r="D17" i="1" l="1"/>
  <c r="D7" i="1"/>
  <c r="AC47" i="1" l="1"/>
  <c r="AC63" i="1" l="1"/>
  <c r="D9" i="1"/>
  <c r="D6" i="1"/>
  <c r="D12" i="1" l="1"/>
  <c r="D31" i="1" s="1"/>
  <c r="C126" i="1"/>
</calcChain>
</file>

<file path=xl/sharedStrings.xml><?xml version="1.0" encoding="utf-8"?>
<sst xmlns="http://schemas.openxmlformats.org/spreadsheetml/2006/main" count="182" uniqueCount="68">
  <si>
    <t>WHITE SETTLEMENT INDEPENDENT SCHOOL DISTRICT</t>
  </si>
  <si>
    <t>INVESTMENT REPORT WITH INTEREST RATE ANALYSIS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</si>
  <si>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</si>
  <si>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</si>
  <si>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</si>
  <si>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</si>
  <si>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</si>
  <si>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</si>
  <si>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</si>
  <si>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</si>
  <si>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</si>
  <si>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</si>
  <si>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</si>
  <si>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</si>
  <si>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</si>
  <si>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</si>
  <si>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</si>
  <si>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</si>
  <si>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</si>
  <si>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</si>
  <si>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</si>
  <si>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</si>
  <si>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</si>
  <si>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</si>
  <si>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</si>
  <si>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</si>
  <si>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</si>
  <si>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</si>
  <si>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</si>
  <si>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</si>
  <si>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Avg</t>
  </si>
  <si>
    <t>Texpool Prime Market Value</t>
  </si>
  <si>
    <t>TexPool Prime Interest Rate</t>
  </si>
  <si>
    <t>TexPool Prime</t>
  </si>
  <si>
    <t>Texpool Prime - General Fund</t>
  </si>
  <si>
    <t>Lone Star</t>
  </si>
  <si>
    <t>Lone Star  Market Value</t>
  </si>
  <si>
    <t>Lone Star Interest Earned</t>
  </si>
  <si>
    <t>Lone Star Interest Rate</t>
  </si>
  <si>
    <t>Texpool</t>
  </si>
  <si>
    <t>TexStar</t>
  </si>
  <si>
    <t>TOTAL YEAR-TO-DATE</t>
  </si>
  <si>
    <t>Lone Star - General Fund</t>
  </si>
  <si>
    <t xml:space="preserve"> Texpool Prime Interest Earned</t>
  </si>
  <si>
    <t>CAPITAL PROJECTS INVESTMENTS</t>
  </si>
  <si>
    <t>Texstar - Capital Projects</t>
  </si>
  <si>
    <t>Logic Value</t>
  </si>
  <si>
    <t>Logic Interest Earned</t>
  </si>
  <si>
    <t>Logic Interest Rate</t>
  </si>
  <si>
    <t>Logic - General Fund</t>
  </si>
  <si>
    <t>Logic - Debt Service</t>
  </si>
  <si>
    <t>Logic - Capital Projects</t>
  </si>
  <si>
    <t xml:space="preserve">INVESTMENT POOL </t>
  </si>
  <si>
    <t>Average Interest Rate</t>
  </si>
  <si>
    <t>TOAL GENERAL FUND INVESTMENTS</t>
  </si>
  <si>
    <t>TOTAL CHILD NUTRITION INVESTMENTS</t>
  </si>
  <si>
    <t>TOTAL DEBT SERVICE INVESTMENTS</t>
  </si>
  <si>
    <t>TOTAL CAPITAL PROJECTS INVESTMENTS</t>
  </si>
  <si>
    <t>TOTAL ACTIVITY ACCOUNTS INVESTMENT</t>
  </si>
  <si>
    <t>GRAND TOTAL ALL INVESTMENTS</t>
  </si>
  <si>
    <t>Texpool Prime- Capital Projects</t>
  </si>
  <si>
    <t>FOR FISCAL YEAR END 6/30/2024</t>
  </si>
  <si>
    <t>Invested 6/30/2024</t>
  </si>
  <si>
    <t>Certificate of Deposit 5.45%</t>
  </si>
  <si>
    <t>Certificate of Deposit - Bank of Oklahoma</t>
  </si>
  <si>
    <t>CD Interest Earned</t>
  </si>
  <si>
    <t>CD Interest Rate</t>
  </si>
  <si>
    <t>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</si>
</sst>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164" fontId="0" fillId="0" borderId="0" xfId="1" applyNumberFormat="1" applyFont="1" applyBorder="1"/>
    <xf numFmtId="14" fontId="0" fillId="0" borderId="0" xfId="0" applyNumberFormat="1" applyAlignment="1">
      <alignment horizontal="center" wrapText="1"/>
    </xf>
    <xf numFmtId="164" fontId="0" fillId="0" borderId="0" xfId="1" applyNumberFormat="1" applyFont="1" applyFill="1"/>
    <xf numFmtId="167" fontId="0" fillId="0" borderId="0" xfId="2" applyNumberFormat="1" applyFont="1"/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en-US"/>
              <a:t>HISTORY OF INTEREST RATES ON INVESTMENT POOLS</a:t>
            </a:r>
          </a:p>
        </c:rich>
      </c:tx>
      <c:layout>
        <c:manualLayout>
          <c:xMode val="edge"/>
          <c:yMode val="edge"/>
          <c:x val="0.18652354680224015"/>
          <c:y val="4.04194310748840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6528167746643"/>
          <c:y val="0.13755434116461612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Comp'!$B$5:$B$40</c:f>
              <c:numCache>
                <c:formatCode>0.000%</c:formatCode>
                <c:ptCount val="36"/>
                <c:pt idx="0">
                  <c:v>2.0000000000000001E-4</c:v>
                </c:pt>
                <c:pt idx="1">
                  <c:v>2.2000000000000001E-4</c:v>
                </c:pt>
                <c:pt idx="2">
                  <c:v>2.7900000000000001E-4</c:v>
                </c:pt>
                <c:pt idx="3">
                  <c:v>3.5E-4</c:v>
                </c:pt>
                <c:pt idx="4">
                  <c:v>3.8000000000000002E-4</c:v>
                </c:pt>
                <c:pt idx="5">
                  <c:v>3.8000000000000002E-4</c:v>
                </c:pt>
                <c:pt idx="6">
                  <c:v>3.8000000000000002E-4</c:v>
                </c:pt>
                <c:pt idx="7">
                  <c:v>6.3199999999999997E-4</c:v>
                </c:pt>
                <c:pt idx="8">
                  <c:v>1.5399999999999999E-3</c:v>
                </c:pt>
                <c:pt idx="9">
                  <c:v>3.0400000000000002E-3</c:v>
                </c:pt>
                <c:pt idx="10">
                  <c:v>6.2300000000000003E-3</c:v>
                </c:pt>
                <c:pt idx="11">
                  <c:v>1.001E-2</c:v>
                </c:pt>
                <c:pt idx="12">
                  <c:v>1.5206000000000001E-2</c:v>
                </c:pt>
                <c:pt idx="13">
                  <c:v>2.1627E-2</c:v>
                </c:pt>
                <c:pt idx="14">
                  <c:v>2.4126000000000002E-2</c:v>
                </c:pt>
                <c:pt idx="15">
                  <c:v>2.9336000000000001E-2</c:v>
                </c:pt>
                <c:pt idx="16">
                  <c:v>3.6110000000000003E-2</c:v>
                </c:pt>
                <c:pt idx="17">
                  <c:v>3.9799000000000001E-2</c:v>
                </c:pt>
                <c:pt idx="18">
                  <c:v>4.2443000000000002E-2</c:v>
                </c:pt>
                <c:pt idx="19">
                  <c:v>4.4991000000000003E-2</c:v>
                </c:pt>
                <c:pt idx="20">
                  <c:v>4.6108000000000003E-2</c:v>
                </c:pt>
                <c:pt idx="21">
                  <c:v>4.7983999999999999E-2</c:v>
                </c:pt>
                <c:pt idx="22">
                  <c:v>5.0035000000000003E-2</c:v>
                </c:pt>
                <c:pt idx="23">
                  <c:v>5.0542999999999998E-2</c:v>
                </c:pt>
                <c:pt idx="24">
                  <c:v>5.1237999999999999E-2</c:v>
                </c:pt>
                <c:pt idx="25">
                  <c:v>5.3046999999999997E-2</c:v>
                </c:pt>
                <c:pt idx="26">
                  <c:v>5.3218000000000001E-2</c:v>
                </c:pt>
                <c:pt idx="27">
                  <c:v>5.3588999999999998E-2</c:v>
                </c:pt>
                <c:pt idx="28">
                  <c:v>5.3724000000000001E-2</c:v>
                </c:pt>
                <c:pt idx="29">
                  <c:v>5.3693999999999999E-2</c:v>
                </c:pt>
                <c:pt idx="30">
                  <c:v>5.3455000000000003E-2</c:v>
                </c:pt>
                <c:pt idx="31">
                  <c:v>5.3251E-2</c:v>
                </c:pt>
                <c:pt idx="32">
                  <c:v>5.3161E-2</c:v>
                </c:pt>
                <c:pt idx="33">
                  <c:v>5.3142000000000002E-2</c:v>
                </c:pt>
                <c:pt idx="34">
                  <c:v>5.3161E-2</c:v>
                </c:pt>
                <c:pt idx="35">
                  <c:v>5.3120000000000001E-2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Comp'!$C$5:$C$40</c:f>
              <c:numCache>
                <c:formatCode>0.000%</c:formatCode>
                <c:ptCount val="36"/>
                <c:pt idx="0">
                  <c:v>6.6E-4</c:v>
                </c:pt>
                <c:pt idx="1">
                  <c:v>6.2E-4</c:v>
                </c:pt>
                <c:pt idx="2">
                  <c:v>6.3000000000000003E-4</c:v>
                </c:pt>
                <c:pt idx="3">
                  <c:v>6.2E-4</c:v>
                </c:pt>
                <c:pt idx="4">
                  <c:v>6.6E-4</c:v>
                </c:pt>
                <c:pt idx="5">
                  <c:v>8.9999999999999998E-4</c:v>
                </c:pt>
                <c:pt idx="6">
                  <c:v>9.7999999999999997E-4</c:v>
                </c:pt>
                <c:pt idx="7">
                  <c:v>1.14E-3</c:v>
                </c:pt>
                <c:pt idx="8">
                  <c:v>2.7200000000000002E-3</c:v>
                </c:pt>
                <c:pt idx="9">
                  <c:v>4.4400000000000004E-3</c:v>
                </c:pt>
                <c:pt idx="10">
                  <c:v>8.1300000000000001E-3</c:v>
                </c:pt>
                <c:pt idx="11">
                  <c:v>1.2030000000000001E-2</c:v>
                </c:pt>
                <c:pt idx="12">
                  <c:v>1.6722999999999998E-2</c:v>
                </c:pt>
                <c:pt idx="13">
                  <c:v>2.3026000000000001E-2</c:v>
                </c:pt>
                <c:pt idx="14">
                  <c:v>2.6131000000000001E-2</c:v>
                </c:pt>
                <c:pt idx="15">
                  <c:v>3.2103E-2</c:v>
                </c:pt>
                <c:pt idx="16">
                  <c:v>3.9170000000000003E-2</c:v>
                </c:pt>
                <c:pt idx="17">
                  <c:v>4.2847000000000003E-2</c:v>
                </c:pt>
                <c:pt idx="18">
                  <c:v>4.5199999999999997E-2</c:v>
                </c:pt>
                <c:pt idx="19">
                  <c:v>4.7326E-2</c:v>
                </c:pt>
                <c:pt idx="20">
                  <c:v>4.8006E-2</c:v>
                </c:pt>
                <c:pt idx="21">
                  <c:v>4.9916000000000002E-2</c:v>
                </c:pt>
                <c:pt idx="22">
                  <c:v>5.2054000000000003E-2</c:v>
                </c:pt>
                <c:pt idx="23">
                  <c:v>5.3038000000000002E-2</c:v>
                </c:pt>
                <c:pt idx="24">
                  <c:v>5.3596999999999999E-2</c:v>
                </c:pt>
                <c:pt idx="25">
                  <c:v>5.5627999999999997E-2</c:v>
                </c:pt>
                <c:pt idx="26">
                  <c:v>5.5511999999999999E-2</c:v>
                </c:pt>
                <c:pt idx="27">
                  <c:v>5.5863999999999997E-2</c:v>
                </c:pt>
                <c:pt idx="28">
                  <c:v>5.6138E-2</c:v>
                </c:pt>
                <c:pt idx="29">
                  <c:v>5.5951000000000001E-2</c:v>
                </c:pt>
                <c:pt idx="30">
                  <c:v>5.5480000000000002E-2</c:v>
                </c:pt>
                <c:pt idx="31">
                  <c:v>5.5037999999999997E-2</c:v>
                </c:pt>
                <c:pt idx="32">
                  <c:v>5.4891000000000002E-2</c:v>
                </c:pt>
                <c:pt idx="33">
                  <c:v>5.4765000000000001E-2</c:v>
                </c:pt>
                <c:pt idx="34">
                  <c:v>5.4549E-2</c:v>
                </c:pt>
                <c:pt idx="35">
                  <c:v>5.4600000000000003E-2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Comp'!$D$5:$D$40</c:f>
              <c:numCache>
                <c:formatCode>0.000%</c:formatCode>
                <c:ptCount val="36"/>
                <c:pt idx="0">
                  <c:v>1E-4</c:v>
                </c:pt>
                <c:pt idx="1">
                  <c:v>1E-4</c:v>
                </c:pt>
                <c:pt idx="2">
                  <c:v>1E-4</c:v>
                </c:pt>
                <c:pt idx="3">
                  <c:v>1E-4</c:v>
                </c:pt>
                <c:pt idx="4">
                  <c:v>1E-4</c:v>
                </c:pt>
                <c:pt idx="5">
                  <c:v>1E-4</c:v>
                </c:pt>
                <c:pt idx="6">
                  <c:v>1E-4</c:v>
                </c:pt>
                <c:pt idx="7">
                  <c:v>2.0000000000000001E-4</c:v>
                </c:pt>
                <c:pt idx="8">
                  <c:v>1.1000000000000001E-3</c:v>
                </c:pt>
                <c:pt idx="9">
                  <c:v>2.5000000000000001E-3</c:v>
                </c:pt>
                <c:pt idx="10">
                  <c:v>5.7999999999999996E-3</c:v>
                </c:pt>
                <c:pt idx="11">
                  <c:v>9.7999999999999997E-3</c:v>
                </c:pt>
                <c:pt idx="12">
                  <c:v>1.5100000000000001E-2</c:v>
                </c:pt>
                <c:pt idx="13">
                  <c:v>2.1499999999999998E-2</c:v>
                </c:pt>
                <c:pt idx="14">
                  <c:v>2.1499999999999998E-2</c:v>
                </c:pt>
                <c:pt idx="15">
                  <c:v>3.0700000000000002E-2</c:v>
                </c:pt>
                <c:pt idx="16">
                  <c:v>3.7400000000000003E-2</c:v>
                </c:pt>
                <c:pt idx="17">
                  <c:v>4.0800000000000003E-2</c:v>
                </c:pt>
                <c:pt idx="18">
                  <c:v>4.3099999999999999E-2</c:v>
                </c:pt>
                <c:pt idx="19">
                  <c:v>4.5400000000000003E-2</c:v>
                </c:pt>
                <c:pt idx="20">
                  <c:v>4.6399999999999997E-2</c:v>
                </c:pt>
                <c:pt idx="21">
                  <c:v>4.82E-2</c:v>
                </c:pt>
                <c:pt idx="22">
                  <c:v>5.04E-2</c:v>
                </c:pt>
                <c:pt idx="23">
                  <c:v>5.0799999999999998E-2</c:v>
                </c:pt>
                <c:pt idx="24">
                  <c:v>5.1200000000000002E-2</c:v>
                </c:pt>
                <c:pt idx="25">
                  <c:v>5.2999999999999999E-2</c:v>
                </c:pt>
                <c:pt idx="26">
                  <c:v>5.3199999999999997E-2</c:v>
                </c:pt>
                <c:pt idx="27">
                  <c:v>5.3199999999999997E-2</c:v>
                </c:pt>
                <c:pt idx="28">
                  <c:v>5.3499999999999999E-2</c:v>
                </c:pt>
                <c:pt idx="29">
                  <c:v>5.3499999999999999E-2</c:v>
                </c:pt>
                <c:pt idx="30">
                  <c:v>5.3400000000000003E-2</c:v>
                </c:pt>
                <c:pt idx="31">
                  <c:v>5.33E-2</c:v>
                </c:pt>
                <c:pt idx="32">
                  <c:v>5.33E-2</c:v>
                </c:pt>
                <c:pt idx="33">
                  <c:v>5.33E-2</c:v>
                </c:pt>
                <c:pt idx="34">
                  <c:v>5.3199999999999997E-2</c:v>
                </c:pt>
                <c:pt idx="35">
                  <c:v>5.33E-2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Comp'!$E$5:$E$40</c:f>
              <c:numCache>
                <c:formatCode>0.000%</c:formatCode>
                <c:ptCount val="36"/>
                <c:pt idx="0">
                  <c:v>1E-4</c:v>
                </c:pt>
                <c:pt idx="1">
                  <c:v>1E-4</c:v>
                </c:pt>
                <c:pt idx="2">
                  <c:v>1E-4</c:v>
                </c:pt>
                <c:pt idx="3">
                  <c:v>1E-4</c:v>
                </c:pt>
                <c:pt idx="4">
                  <c:v>1E-4</c:v>
                </c:pt>
                <c:pt idx="5">
                  <c:v>1E-4</c:v>
                </c:pt>
                <c:pt idx="6">
                  <c:v>1E-4</c:v>
                </c:pt>
                <c:pt idx="7">
                  <c:v>1E-4</c:v>
                </c:pt>
                <c:pt idx="8">
                  <c:v>1.07E-4</c:v>
                </c:pt>
                <c:pt idx="9">
                  <c:v>3.2299999999999998E-3</c:v>
                </c:pt>
                <c:pt idx="10">
                  <c:v>6.4599999999999996E-3</c:v>
                </c:pt>
                <c:pt idx="11">
                  <c:v>9.8499999999999994E-3</c:v>
                </c:pt>
                <c:pt idx="12">
                  <c:v>1.401E-2</c:v>
                </c:pt>
                <c:pt idx="13">
                  <c:v>1.9469E-2</c:v>
                </c:pt>
                <c:pt idx="14">
                  <c:v>2.2941E-2</c:v>
                </c:pt>
                <c:pt idx="15">
                  <c:v>2.8531000000000001E-2</c:v>
                </c:pt>
                <c:pt idx="16">
                  <c:v>3.5588000000000002E-2</c:v>
                </c:pt>
                <c:pt idx="17">
                  <c:v>3.9681000000000001E-2</c:v>
                </c:pt>
                <c:pt idx="18">
                  <c:v>4.2514999999999997E-2</c:v>
                </c:pt>
                <c:pt idx="19">
                  <c:v>4.4919000000000001E-2</c:v>
                </c:pt>
                <c:pt idx="20">
                  <c:v>4.6066000000000003E-2</c:v>
                </c:pt>
                <c:pt idx="21">
                  <c:v>4.8292000000000002E-2</c:v>
                </c:pt>
                <c:pt idx="22">
                  <c:v>5.0471000000000002E-2</c:v>
                </c:pt>
                <c:pt idx="23">
                  <c:v>5.0763999999999997E-2</c:v>
                </c:pt>
                <c:pt idx="24">
                  <c:v>5.1147999999999999E-2</c:v>
                </c:pt>
                <c:pt idx="25">
                  <c:v>5.2974E-2</c:v>
                </c:pt>
                <c:pt idx="26">
                  <c:v>5.3104999999999999E-2</c:v>
                </c:pt>
                <c:pt idx="27">
                  <c:v>5.3231000000000001E-2</c:v>
                </c:pt>
                <c:pt idx="28">
                  <c:v>5.3307E-2</c:v>
                </c:pt>
                <c:pt idx="29">
                  <c:v>5.3378000000000002E-2</c:v>
                </c:pt>
                <c:pt idx="30">
                  <c:v>5.3199999999999997E-2</c:v>
                </c:pt>
                <c:pt idx="31">
                  <c:v>5.3034999999999999E-2</c:v>
                </c:pt>
                <c:pt idx="32">
                  <c:v>5.2985999999999998E-2</c:v>
                </c:pt>
                <c:pt idx="33">
                  <c:v>5.3057E-2</c:v>
                </c:pt>
                <c:pt idx="34">
                  <c:v>5.3078E-2</c:v>
                </c:pt>
                <c:pt idx="35">
                  <c:v>5.3126E-2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5"/>
          <c:order val="4"/>
          <c:tx>
            <c:strRef>
              <c:f>'Interest Rate Comp'!$F$4</c:f>
              <c:strCache>
                <c:ptCount val="1"/>
                <c:pt idx="0">
                  <c:v>Logic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Comp'!$F$5:$F$40</c:f>
              <c:numCache>
                <c:formatCode>0.000%</c:formatCode>
                <c:ptCount val="36"/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5.2984999999999997E-2</c:v>
                </c:pt>
                <c:pt idx="25">
                  <c:v>5.4720999999999999E-2</c:v>
                </c:pt>
                <c:pt idx="26">
                  <c:v>5.5168000000000002E-2</c:v>
                </c:pt>
                <c:pt idx="27">
                  <c:v>5.5432000000000002E-2</c:v>
                </c:pt>
                <c:pt idx="28">
                  <c:v>5.5598000000000002E-2</c:v>
                </c:pt>
                <c:pt idx="29">
                  <c:v>5.5411000000000002E-2</c:v>
                </c:pt>
                <c:pt idx="30">
                  <c:v>5.5101999999999998E-2</c:v>
                </c:pt>
                <c:pt idx="31">
                  <c:v>5.4812E-2</c:v>
                </c:pt>
                <c:pt idx="32">
                  <c:v>5.4732999999999997E-2</c:v>
                </c:pt>
                <c:pt idx="33">
                  <c:v>5.4544000000000002E-2</c:v>
                </c:pt>
                <c:pt idx="34">
                  <c:v>5.4207999999999999E-2</c:v>
                </c:pt>
                <c:pt idx="35">
                  <c:v>5.4109999999999998E-2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EE-4A53-8665-79EBD198A755}"/>
            </c:ext>
          </c:extLst>
        </c:ser>
        <c:ser>
          <c:idx val="4"/>
          <c:order val="5"/>
          <c:tx>
            <c:strRef>
              <c:f>'Interest Rate Comp'!$G$4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Comp'!$G$5:$G$40</c:f>
            </c:numRef>
          </c:val>
          <c:smooth val="0"/>
          <c:extLst>
            <c:ext xmlns:c16="http://schemas.microsoft.com/office/drawing/2014/chart" uri="{C3380CC4-5D6E-409C-BE32-E72D297353CC}">
              <c16:uniqueId val="{00000000-FC6A-4202-8614-888101394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dateAx>
        <c:axId val="174948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74950272"/>
        <c:crosses val="autoZero"/>
        <c:auto val="1"/>
        <c:lblOffset val="100"/>
        <c:baseTimeUnit val="months"/>
      </c:dateAx>
      <c:valAx>
        <c:axId val="174950272"/>
        <c:scaling>
          <c:orientation val="minMax"/>
        </c:scaling>
        <c:delete val="0"/>
        <c:axPos val="l"/>
        <c:majorGridlines>
          <c:spPr>
            <a:ln w="25400"/>
          </c:spPr>
        </c:majorGridlines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59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96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9"/>
  <sheetViews>
    <sheetView tabSelected="1" workbookViewId="0">
      <selection activeCell="T35" sqref="T35:T46"/>
    </sheetView>
  </sheetViews>
  <sheetFormatPr defaultRowHeight="15" x14ac:dyDescent="0.25"/>
  <cols>
    <col min="1" max="1" width="41.85546875" customWidth="1"/>
    <col min="2" max="2" width="16.42578125" customWidth="1"/>
    <col min="3" max="3" width="14" customWidth="1"/>
    <col min="4" max="4" width="13.85546875" customWidth="1"/>
    <col min="5" max="5" width="4.28515625" customWidth="1"/>
    <col min="6" max="6" width="15.28515625" customWidth="1"/>
    <col min="7" max="7" width="14.5703125" customWidth="1"/>
    <col min="8" max="8" width="12.42578125" customWidth="1"/>
    <col min="9" max="9" width="3" customWidth="1"/>
    <col min="10" max="10" width="17.140625" customWidth="1"/>
    <col min="11" max="11" width="13.7109375" customWidth="1"/>
    <col min="13" max="13" width="4" customWidth="1"/>
    <col min="14" max="14" width="17.42578125" customWidth="1"/>
    <col min="15" max="15" width="12.42578125" customWidth="1"/>
    <col min="16" max="16" width="9.7109375" customWidth="1"/>
    <col min="17" max="17" width="3.85546875" customWidth="1"/>
    <col min="18" max="18" width="18.28515625" customWidth="1"/>
    <col min="19" max="19" width="14.140625" customWidth="1"/>
    <col min="20" max="20" width="9.7109375" customWidth="1"/>
    <col min="21" max="21" width="4.42578125" customWidth="1"/>
    <col min="22" max="22" width="18.28515625" customWidth="1"/>
    <col min="23" max="23" width="14.140625" customWidth="1"/>
    <col min="24" max="24" width="9.7109375" customWidth="1"/>
    <col min="25" max="27" width="4.42578125" customWidth="1"/>
    <col min="28" max="28" width="17.28515625" customWidth="1"/>
    <col min="29" max="29" width="14.28515625" bestFit="1" customWidth="1"/>
  </cols>
  <sheetData>
    <row r="1" spans="1:9" ht="14.45" customHeight="1" x14ac:dyDescent="0.25">
      <c r="A1" s="21" t="s">
        <v>0</v>
      </c>
      <c r="B1" s="21"/>
      <c r="C1" s="21"/>
      <c r="D1" s="21"/>
      <c r="E1" s="8"/>
      <c r="F1" s="11"/>
      <c r="G1" s="11"/>
      <c r="H1" s="11"/>
      <c r="I1" s="11"/>
    </row>
    <row r="2" spans="1:9" ht="15.75" x14ac:dyDescent="0.25">
      <c r="A2" s="21" t="s">
        <v>1</v>
      </c>
      <c r="B2" s="21"/>
      <c r="C2" s="21"/>
      <c r="D2" s="21"/>
      <c r="E2" s="8"/>
      <c r="F2" s="11"/>
      <c r="G2" s="11"/>
      <c r="H2" s="11"/>
      <c r="I2" s="11"/>
    </row>
    <row r="3" spans="1:9" ht="15.75" x14ac:dyDescent="0.25">
      <c r="A3" s="21" t="s">
        <v>61</v>
      </c>
      <c r="B3" s="21"/>
      <c r="C3" s="21"/>
      <c r="D3" s="21"/>
      <c r="E3" s="8"/>
      <c r="F3" s="11"/>
      <c r="G3" s="11"/>
      <c r="H3" s="11"/>
      <c r="I3" s="11"/>
    </row>
    <row r="5" spans="1:9" ht="30" x14ac:dyDescent="0.25">
      <c r="A5" s="7" t="s">
        <v>52</v>
      </c>
      <c r="B5" s="15">
        <v>45107</v>
      </c>
      <c r="C5" s="1" t="s">
        <v>62</v>
      </c>
      <c r="D5" s="1" t="s">
        <v>27</v>
      </c>
      <c r="E5" s="1"/>
      <c r="F5" s="1"/>
      <c r="G5" s="1"/>
      <c r="H5" s="1"/>
      <c r="I5" s="1"/>
    </row>
    <row r="6" spans="1:9" x14ac:dyDescent="0.25">
      <c r="A6" t="s">
        <v>2</v>
      </c>
      <c r="B6" s="16">
        <v>1297549</v>
      </c>
      <c r="C6" s="2">
        <v>1159497.98</v>
      </c>
      <c r="D6" s="2">
        <f>C6-B6</f>
        <v>-138051.02000000002</v>
      </c>
      <c r="E6" s="2"/>
      <c r="F6" s="2"/>
      <c r="G6" s="2"/>
      <c r="H6" s="2"/>
      <c r="I6" s="2"/>
    </row>
    <row r="7" spans="1:9" x14ac:dyDescent="0.25">
      <c r="A7" t="s">
        <v>34</v>
      </c>
      <c r="B7" s="16">
        <v>12291305</v>
      </c>
      <c r="C7" s="2">
        <v>10715002.83</v>
      </c>
      <c r="D7" s="2">
        <f>C7-B7</f>
        <v>-1576302.17</v>
      </c>
      <c r="E7" s="2"/>
      <c r="F7" s="2"/>
      <c r="G7" s="2"/>
      <c r="H7" s="2"/>
      <c r="I7" s="2"/>
    </row>
    <row r="8" spans="1:9" x14ac:dyDescent="0.25">
      <c r="A8" t="s">
        <v>42</v>
      </c>
      <c r="B8" s="16">
        <v>1881970</v>
      </c>
      <c r="C8" s="2">
        <v>1152548.05</v>
      </c>
      <c r="D8" s="2">
        <f>C8-B8</f>
        <v>-729421.95</v>
      </c>
      <c r="E8" s="2"/>
      <c r="F8" s="2"/>
      <c r="G8" s="2"/>
      <c r="H8" s="2"/>
      <c r="I8" s="2"/>
    </row>
    <row r="9" spans="1:9" x14ac:dyDescent="0.25">
      <c r="A9" t="s">
        <v>3</v>
      </c>
      <c r="B9" s="16">
        <v>1136049</v>
      </c>
      <c r="C9" s="2">
        <v>1093552.6200000001</v>
      </c>
      <c r="D9" s="2">
        <f t="shared" ref="D9:D28" si="0">C9-B9</f>
        <v>-42496.379999999888</v>
      </c>
      <c r="E9" s="2"/>
      <c r="F9" s="2"/>
      <c r="G9" s="2"/>
      <c r="H9" s="2"/>
      <c r="I9" s="2"/>
    </row>
    <row r="10" spans="1:9" x14ac:dyDescent="0.25">
      <c r="A10" t="s">
        <v>49</v>
      </c>
      <c r="B10" s="16">
        <v>9654890</v>
      </c>
      <c r="C10" s="2">
        <v>10516066.58</v>
      </c>
      <c r="D10" s="2">
        <f t="shared" si="0"/>
        <v>861176.58000000007</v>
      </c>
      <c r="E10" s="2"/>
      <c r="F10" s="2"/>
      <c r="G10" s="2"/>
      <c r="H10" s="2"/>
      <c r="I10" s="2"/>
    </row>
    <row r="11" spans="1:9" x14ac:dyDescent="0.25">
      <c r="A11" t="s">
        <v>63</v>
      </c>
      <c r="B11" s="16">
        <v>0</v>
      </c>
      <c r="C11" s="2">
        <v>209251.52</v>
      </c>
      <c r="D11" s="2">
        <f t="shared" si="0"/>
        <v>209251.52</v>
      </c>
      <c r="E11" s="2"/>
      <c r="F11" s="2"/>
      <c r="G11" s="2"/>
      <c r="H11" s="2"/>
      <c r="I11" s="2"/>
    </row>
    <row r="12" spans="1:9" ht="15.75" thickBot="1" x14ac:dyDescent="0.3">
      <c r="A12" t="s">
        <v>54</v>
      </c>
      <c r="B12" s="18">
        <f>SUM(B6:B10)</f>
        <v>26261763</v>
      </c>
      <c r="C12" s="18">
        <f>SUM(C6:C11)</f>
        <v>24845919.580000002</v>
      </c>
      <c r="D12" s="18">
        <f>SUM(D6:D11)</f>
        <v>-1415843.4199999995</v>
      </c>
      <c r="E12" s="2"/>
      <c r="F12" s="2"/>
      <c r="G12" s="2"/>
      <c r="H12" s="2"/>
      <c r="I12" s="2"/>
    </row>
    <row r="13" spans="1:9" ht="15.75" thickTop="1" x14ac:dyDescent="0.25">
      <c r="B13" s="16"/>
      <c r="C13" s="2"/>
      <c r="D13" s="2"/>
      <c r="E13" s="2"/>
      <c r="F13" s="2"/>
      <c r="G13" s="2"/>
      <c r="H13" s="2"/>
      <c r="I13" s="2"/>
    </row>
    <row r="14" spans="1:9" x14ac:dyDescent="0.25">
      <c r="A14" t="s">
        <v>5</v>
      </c>
      <c r="B14" s="16">
        <v>4330151</v>
      </c>
      <c r="C14" s="2">
        <v>4566640.26</v>
      </c>
      <c r="D14" s="2">
        <f t="shared" si="0"/>
        <v>236489.25999999978</v>
      </c>
      <c r="E14" s="2"/>
      <c r="F14" s="2"/>
      <c r="G14" s="2"/>
      <c r="H14" s="2"/>
      <c r="I14" s="2"/>
    </row>
    <row r="15" spans="1:9" ht="15.75" customHeight="1" x14ac:dyDescent="0.25">
      <c r="A15" t="s">
        <v>6</v>
      </c>
      <c r="B15" s="16">
        <v>6133030</v>
      </c>
      <c r="C15" s="2">
        <v>1166987.99</v>
      </c>
      <c r="D15" s="2">
        <f t="shared" si="0"/>
        <v>-4966042.01</v>
      </c>
      <c r="E15" s="2"/>
      <c r="F15" s="2"/>
      <c r="G15" s="2"/>
      <c r="H15" s="2"/>
      <c r="I15" s="2"/>
    </row>
    <row r="16" spans="1:9" ht="15.75" customHeight="1" x14ac:dyDescent="0.25">
      <c r="A16" t="s">
        <v>50</v>
      </c>
      <c r="B16" s="16">
        <v>11688070</v>
      </c>
      <c r="C16" s="2">
        <v>12705385.75</v>
      </c>
      <c r="D16" s="2">
        <f t="shared" si="0"/>
        <v>1017315.75</v>
      </c>
      <c r="E16" s="2"/>
      <c r="F16" s="2"/>
      <c r="G16" s="2"/>
      <c r="H16" s="2"/>
      <c r="I16" s="2"/>
    </row>
    <row r="17" spans="1:9" ht="15.75" customHeight="1" thickBot="1" x14ac:dyDescent="0.3">
      <c r="A17" t="s">
        <v>56</v>
      </c>
      <c r="B17" s="18">
        <f>SUM(B14:B16)</f>
        <v>22151251</v>
      </c>
      <c r="C17" s="18">
        <f t="shared" ref="C17:D17" si="1">SUM(C14:C16)</f>
        <v>18439014</v>
      </c>
      <c r="D17" s="18">
        <f t="shared" si="1"/>
        <v>-3712237</v>
      </c>
      <c r="E17" s="2"/>
      <c r="F17" s="2"/>
      <c r="G17" s="2"/>
      <c r="H17" s="2"/>
      <c r="I17" s="2"/>
    </row>
    <row r="18" spans="1:9" ht="15.75" customHeight="1" thickTop="1" x14ac:dyDescent="0.25">
      <c r="B18" s="16"/>
      <c r="C18" s="2"/>
      <c r="D18" s="2"/>
      <c r="E18" s="2"/>
      <c r="F18" s="2"/>
      <c r="G18" s="2"/>
      <c r="H18" s="2"/>
      <c r="I18" s="2"/>
    </row>
    <row r="19" spans="1:9" x14ac:dyDescent="0.25">
      <c r="A19" t="s">
        <v>60</v>
      </c>
      <c r="B19" s="2">
        <v>46399407.759999998</v>
      </c>
      <c r="C19" s="2">
        <v>43954670.869999997</v>
      </c>
      <c r="D19" s="2">
        <f t="shared" si="0"/>
        <v>-2444736.8900000006</v>
      </c>
      <c r="E19" s="2"/>
      <c r="F19" s="2"/>
      <c r="G19" s="2"/>
      <c r="H19" s="2"/>
      <c r="I19" s="2"/>
    </row>
    <row r="20" spans="1:9" x14ac:dyDescent="0.25">
      <c r="A20" t="s">
        <v>45</v>
      </c>
      <c r="B20" s="2">
        <v>20355023.739999998</v>
      </c>
      <c r="C20" s="2">
        <v>1515328.79</v>
      </c>
      <c r="D20" s="2">
        <f t="shared" si="0"/>
        <v>-18839694.949999999</v>
      </c>
      <c r="E20" s="2"/>
      <c r="F20" s="2"/>
      <c r="G20" s="2"/>
      <c r="H20" s="2"/>
      <c r="I20" s="2"/>
    </row>
    <row r="21" spans="1:9" x14ac:dyDescent="0.25">
      <c r="A21" t="s">
        <v>51</v>
      </c>
      <c r="B21" s="2">
        <v>46508762.020000003</v>
      </c>
      <c r="C21" s="2">
        <v>33091876.969999999</v>
      </c>
      <c r="D21" s="2">
        <f t="shared" si="0"/>
        <v>-13416885.050000004</v>
      </c>
      <c r="E21" s="2"/>
      <c r="F21" s="2"/>
      <c r="G21" s="2"/>
      <c r="H21" s="2"/>
      <c r="I21" s="2"/>
    </row>
    <row r="22" spans="1:9" ht="15.75" thickBot="1" x14ac:dyDescent="0.3">
      <c r="A22" t="s">
        <v>57</v>
      </c>
      <c r="B22" s="18">
        <f>SUM(B19:B21)</f>
        <v>113263193.52000001</v>
      </c>
      <c r="C22" s="18">
        <f>SUM(C19:C21)</f>
        <v>78561876.629999995</v>
      </c>
      <c r="D22" s="18">
        <f>SUM(D19:D21)</f>
        <v>-34701316.890000001</v>
      </c>
      <c r="E22" s="2"/>
      <c r="F22" s="2"/>
      <c r="G22" s="2"/>
      <c r="H22" s="2"/>
      <c r="I22" s="2"/>
    </row>
    <row r="23" spans="1:9" ht="15.75" thickTop="1" x14ac:dyDescent="0.25">
      <c r="B23" s="19"/>
      <c r="C23" s="19"/>
      <c r="D23" s="19"/>
      <c r="E23" s="2"/>
      <c r="F23" s="2"/>
      <c r="G23" s="2"/>
      <c r="H23" s="2"/>
      <c r="I23" s="2"/>
    </row>
    <row r="24" spans="1:9" x14ac:dyDescent="0.25">
      <c r="A24" t="s">
        <v>4</v>
      </c>
      <c r="B24" s="16">
        <v>1812495</v>
      </c>
      <c r="C24" s="2">
        <v>3236216.84</v>
      </c>
      <c r="D24" s="2">
        <f>C24-B24</f>
        <v>1423721.8399999999</v>
      </c>
      <c r="E24" s="2"/>
      <c r="F24" s="2"/>
      <c r="G24" s="2"/>
      <c r="H24" s="2"/>
      <c r="I24" s="2"/>
    </row>
    <row r="25" spans="1:9" ht="15.75" thickBot="1" x14ac:dyDescent="0.3">
      <c r="A25" t="s">
        <v>55</v>
      </c>
      <c r="B25" s="18">
        <f>B24</f>
        <v>1812495</v>
      </c>
      <c r="C25" s="18">
        <f t="shared" ref="C25:D25" si="2">C24</f>
        <v>3236216.84</v>
      </c>
      <c r="D25" s="18">
        <f t="shared" si="2"/>
        <v>1423721.8399999999</v>
      </c>
      <c r="E25" s="2"/>
      <c r="F25" s="2"/>
      <c r="G25" s="2"/>
      <c r="H25" s="2"/>
      <c r="I25" s="2"/>
    </row>
    <row r="26" spans="1:9" ht="15.75" thickTop="1" x14ac:dyDescent="0.25">
      <c r="B26" s="19"/>
      <c r="C26" s="19"/>
      <c r="D26" s="19"/>
      <c r="E26" s="2"/>
      <c r="F26" s="2"/>
      <c r="G26" s="2"/>
      <c r="H26" s="2"/>
      <c r="I26" s="2"/>
    </row>
    <row r="27" spans="1:9" x14ac:dyDescent="0.25">
      <c r="B27" s="16"/>
      <c r="C27" s="2"/>
      <c r="D27" s="2"/>
      <c r="E27" s="2"/>
      <c r="F27" s="2"/>
      <c r="G27" s="2"/>
      <c r="H27" s="2"/>
      <c r="I27" s="2"/>
    </row>
    <row r="28" spans="1:9" x14ac:dyDescent="0.25">
      <c r="A28" t="s">
        <v>7</v>
      </c>
      <c r="B28" s="16">
        <v>843796</v>
      </c>
      <c r="C28" s="2">
        <v>952869.9</v>
      </c>
      <c r="D28" s="2">
        <f t="shared" si="0"/>
        <v>109073.90000000002</v>
      </c>
      <c r="E28" s="2"/>
      <c r="F28" s="2"/>
      <c r="G28" s="2"/>
      <c r="H28" s="2"/>
      <c r="I28" s="2"/>
    </row>
    <row r="29" spans="1:9" ht="15.75" thickBot="1" x14ac:dyDescent="0.3">
      <c r="A29" t="s">
        <v>58</v>
      </c>
      <c r="B29" s="18">
        <f>B28</f>
        <v>843796</v>
      </c>
      <c r="C29" s="18">
        <f t="shared" ref="C29" si="3">C28</f>
        <v>952869.9</v>
      </c>
      <c r="D29" s="18">
        <f t="shared" ref="D29" si="4">D28</f>
        <v>109073.90000000002</v>
      </c>
      <c r="E29" s="2"/>
      <c r="F29" s="2"/>
      <c r="G29" s="2"/>
      <c r="H29" s="2"/>
      <c r="I29" s="2"/>
    </row>
    <row r="30" spans="1:9" ht="15.75" thickTop="1" x14ac:dyDescent="0.25">
      <c r="B30" s="16"/>
      <c r="C30" s="2"/>
      <c r="D30" s="2"/>
      <c r="E30" s="2"/>
      <c r="F30" s="2"/>
      <c r="G30" s="2"/>
      <c r="H30" s="2"/>
      <c r="I30" s="2"/>
    </row>
    <row r="31" spans="1:9" ht="15.75" thickBot="1" x14ac:dyDescent="0.3">
      <c r="A31" t="s">
        <v>59</v>
      </c>
      <c r="B31" s="3">
        <f>B29+B25+B22+B17+B12</f>
        <v>164332498.52000001</v>
      </c>
      <c r="C31" s="3">
        <f>C29+C25+C22+C17+C12</f>
        <v>126035896.94999999</v>
      </c>
      <c r="D31" s="3">
        <f>D29+D25+D22+D17+D12</f>
        <v>-38296601.570000008</v>
      </c>
      <c r="E31" s="14"/>
      <c r="F31" s="14"/>
      <c r="G31" s="14"/>
      <c r="H31" s="14"/>
      <c r="I31" s="14"/>
    </row>
    <row r="32" spans="1:9" ht="15.75" thickTop="1" x14ac:dyDescent="0.25">
      <c r="B32" s="2"/>
      <c r="C32" s="2" t="s">
        <v>19</v>
      </c>
      <c r="D32" s="2" t="s">
        <v>19</v>
      </c>
      <c r="E32" s="2"/>
      <c r="F32" s="2"/>
      <c r="G32" s="2"/>
      <c r="H32" s="2"/>
      <c r="I32" s="2"/>
    </row>
    <row r="33" spans="1:32" x14ac:dyDescent="0.25">
      <c r="B33" s="2"/>
      <c r="C33" s="2"/>
      <c r="D33" s="2"/>
      <c r="E33" s="2"/>
      <c r="F33" s="2"/>
      <c r="G33" s="2"/>
      <c r="H33" s="2"/>
      <c r="I33" s="2"/>
    </row>
    <row r="34" spans="1:32" ht="60" x14ac:dyDescent="0.25">
      <c r="A34" s="8" t="s">
        <v>8</v>
      </c>
      <c r="B34" s="1" t="s">
        <v>9</v>
      </c>
      <c r="C34" s="1" t="s">
        <v>24</v>
      </c>
      <c r="D34" s="1" t="s">
        <v>11</v>
      </c>
      <c r="E34" s="1"/>
      <c r="F34" s="1" t="s">
        <v>31</v>
      </c>
      <c r="G34" s="1" t="s">
        <v>43</v>
      </c>
      <c r="H34" s="1" t="s">
        <v>32</v>
      </c>
      <c r="I34" s="1"/>
      <c r="J34" s="1" t="s">
        <v>12</v>
      </c>
      <c r="K34" s="1" t="s">
        <v>25</v>
      </c>
      <c r="L34" s="1" t="s">
        <v>14</v>
      </c>
      <c r="M34" s="1"/>
      <c r="N34" s="1" t="s">
        <v>36</v>
      </c>
      <c r="O34" s="1" t="s">
        <v>37</v>
      </c>
      <c r="P34" s="1" t="s">
        <v>38</v>
      </c>
      <c r="Q34" s="1"/>
      <c r="R34" s="1" t="s">
        <v>46</v>
      </c>
      <c r="S34" s="1" t="s">
        <v>47</v>
      </c>
      <c r="T34" s="1" t="s">
        <v>48</v>
      </c>
      <c r="U34" s="1"/>
      <c r="V34" s="1" t="s">
        <v>64</v>
      </c>
      <c r="W34" s="1" t="s">
        <v>65</v>
      </c>
      <c r="X34" s="1" t="s">
        <v>66</v>
      </c>
      <c r="Y34" s="1"/>
      <c r="Z34" s="1"/>
      <c r="AA34" s="1"/>
      <c r="AB34" s="1" t="s">
        <v>15</v>
      </c>
      <c r="AC34" s="1" t="s">
        <v>26</v>
      </c>
      <c r="AD34" s="1" t="s">
        <v>53</v>
      </c>
    </row>
    <row r="35" spans="1:32" x14ac:dyDescent="0.25">
      <c r="A35" s="4">
        <v>45138</v>
      </c>
      <c r="B35" s="6">
        <v>1303195.3600000001</v>
      </c>
      <c r="C35" s="6">
        <v>5646.57</v>
      </c>
      <c r="D35" s="5">
        <v>5.1237999999999999E-2</v>
      </c>
      <c r="E35" s="5"/>
      <c r="F35" s="6">
        <v>12347255.380000001</v>
      </c>
      <c r="G35" s="6">
        <v>55950.46</v>
      </c>
      <c r="H35" s="5">
        <v>5.3596999999999999E-2</v>
      </c>
      <c r="I35" s="5"/>
      <c r="J35" s="6">
        <v>1140982.6200000001</v>
      </c>
      <c r="K35" s="6">
        <v>4933.76</v>
      </c>
      <c r="L35" s="5">
        <v>5.1147999999999999E-2</v>
      </c>
      <c r="M35" s="5"/>
      <c r="N35" s="6">
        <v>1890095.09</v>
      </c>
      <c r="O35" s="6">
        <v>8124.63</v>
      </c>
      <c r="P35" s="5">
        <v>5.1200000000000002E-2</v>
      </c>
      <c r="Q35" s="5" t="s">
        <v>19</v>
      </c>
      <c r="R35" s="6">
        <v>8548588.9100000001</v>
      </c>
      <c r="S35" s="6">
        <v>35699.25</v>
      </c>
      <c r="T35" s="5">
        <v>5.2984999999999997E-2</v>
      </c>
      <c r="U35" s="5"/>
      <c r="V35" s="6">
        <v>0</v>
      </c>
      <c r="W35" s="6">
        <v>0</v>
      </c>
      <c r="X35" s="5">
        <v>0</v>
      </c>
      <c r="Y35" s="5"/>
      <c r="Z35" s="5"/>
      <c r="AA35" s="5"/>
      <c r="AB35" s="9">
        <f>R35+N35+J35+F35+B35+V35</f>
        <v>25230117.359999999</v>
      </c>
      <c r="AC35" s="9">
        <f>S35+O35+K35+G35+C35+W35</f>
        <v>110354.67000000001</v>
      </c>
      <c r="AD35" s="17">
        <f>(D35+H35+L35+P35+T35)/5</f>
        <v>5.2033599999999992E-2</v>
      </c>
      <c r="AF35" t="s">
        <v>19</v>
      </c>
    </row>
    <row r="36" spans="1:32" x14ac:dyDescent="0.25">
      <c r="A36" s="4">
        <v>45169</v>
      </c>
      <c r="B36" s="6">
        <v>1309066.8</v>
      </c>
      <c r="C36" s="6">
        <v>5871.44</v>
      </c>
      <c r="D36" s="5">
        <v>5.3046999999999997E-2</v>
      </c>
      <c r="E36" s="5"/>
      <c r="F36" s="6">
        <v>12905589.98</v>
      </c>
      <c r="G36" s="6">
        <v>58334.6</v>
      </c>
      <c r="H36" s="5">
        <v>5.5627999999999997E-2</v>
      </c>
      <c r="I36" s="5"/>
      <c r="J36" s="6">
        <v>1146116.06</v>
      </c>
      <c r="K36" s="6">
        <v>5133.4399999999996</v>
      </c>
      <c r="L36" s="5">
        <v>5.2974E-2</v>
      </c>
      <c r="M36" s="5"/>
      <c r="N36" s="6">
        <v>1898600.5</v>
      </c>
      <c r="O36" s="6">
        <v>8505.41</v>
      </c>
      <c r="P36" s="5">
        <v>5.2999999999999999E-2</v>
      </c>
      <c r="Q36" s="5"/>
      <c r="R36" s="6">
        <v>6729923.9199999999</v>
      </c>
      <c r="S36" s="6">
        <v>31335.01</v>
      </c>
      <c r="T36" s="5">
        <v>5.4720999999999999E-2</v>
      </c>
      <c r="U36" s="5"/>
      <c r="V36" s="6">
        <v>200000</v>
      </c>
      <c r="W36" s="6">
        <v>0</v>
      </c>
      <c r="X36" s="5">
        <v>5.45E-2</v>
      </c>
      <c r="Y36" s="5"/>
      <c r="Z36" s="5"/>
      <c r="AA36" s="5"/>
      <c r="AB36" s="9">
        <f>R36+N36+J36+F36+B36+V36</f>
        <v>24189297.260000002</v>
      </c>
      <c r="AC36" s="9">
        <f>S36+O36+K36+G36+C36+W36</f>
        <v>109179.9</v>
      </c>
      <c r="AD36" s="17">
        <f>(D36+H36+L36+P36+T36+X36)/6</f>
        <v>5.397833333333333E-2</v>
      </c>
    </row>
    <row r="37" spans="1:32" x14ac:dyDescent="0.25">
      <c r="A37" s="4">
        <v>45199</v>
      </c>
      <c r="B37" s="6">
        <v>1114063.28</v>
      </c>
      <c r="C37" s="6">
        <v>4996.4799999999996</v>
      </c>
      <c r="D37" s="5">
        <v>5.3218000000000001E-2</v>
      </c>
      <c r="E37" s="5"/>
      <c r="F37" s="6">
        <v>10160196.439999999</v>
      </c>
      <c r="G37" s="6">
        <v>54606.46</v>
      </c>
      <c r="H37" s="5">
        <v>5.5511999999999999E-2</v>
      </c>
      <c r="I37" s="5"/>
      <c r="J37" s="6">
        <v>1050870.77</v>
      </c>
      <c r="K37" s="6">
        <v>4754.71</v>
      </c>
      <c r="L37" s="5">
        <v>5.3104999999999999E-2</v>
      </c>
      <c r="M37" s="5"/>
      <c r="N37" s="6">
        <v>1606066.11</v>
      </c>
      <c r="O37" s="6">
        <v>7465.61</v>
      </c>
      <c r="P37" s="5">
        <v>5.3199999999999997E-2</v>
      </c>
      <c r="Q37" s="5"/>
      <c r="R37" s="6">
        <v>13160718.52</v>
      </c>
      <c r="S37" s="6">
        <v>30794.6</v>
      </c>
      <c r="T37" s="5">
        <v>5.5168000000000002E-2</v>
      </c>
      <c r="U37" s="5"/>
      <c r="V37" s="6">
        <v>200000</v>
      </c>
      <c r="W37" s="6">
        <v>0</v>
      </c>
      <c r="X37" s="5">
        <v>5.45E-2</v>
      </c>
      <c r="Y37" s="5"/>
      <c r="Z37" s="5"/>
      <c r="AA37" s="5"/>
      <c r="AB37" s="9">
        <f t="shared" ref="AB37:AB46" si="5">R37+N37+J37+F37+B37+V37</f>
        <v>27291915.119999997</v>
      </c>
      <c r="AC37" s="9">
        <f t="shared" ref="AC37:AC46" si="6">S37+O37+K37+G37+C37+W37</f>
        <v>102617.86</v>
      </c>
      <c r="AD37" s="17">
        <f t="shared" ref="AD37:AD46" si="7">(D37+H37+L37+P37+T37+X37)/6</f>
        <v>5.4117166666666668E-2</v>
      </c>
    </row>
    <row r="38" spans="1:32" x14ac:dyDescent="0.25">
      <c r="A38" s="4">
        <v>45230</v>
      </c>
      <c r="B38" s="6">
        <v>1119133.8</v>
      </c>
      <c r="C38" s="6">
        <v>5070.5200000000004</v>
      </c>
      <c r="D38" s="5">
        <v>5.3588999999999998E-2</v>
      </c>
      <c r="E38" s="5"/>
      <c r="F38" s="6">
        <v>10208402.470000001</v>
      </c>
      <c r="G38" s="6">
        <v>48206.03</v>
      </c>
      <c r="H38" s="5">
        <v>5.5863999999999997E-2</v>
      </c>
      <c r="I38" s="5"/>
      <c r="J38" s="6">
        <v>1055621.05</v>
      </c>
      <c r="K38" s="6">
        <v>4750.28</v>
      </c>
      <c r="L38" s="5">
        <v>5.3231000000000001E-2</v>
      </c>
      <c r="M38" s="5"/>
      <c r="N38" s="6">
        <v>1111795.32</v>
      </c>
      <c r="O38" s="6">
        <v>5729.21</v>
      </c>
      <c r="P38" s="5">
        <v>5.3199999999999997E-2</v>
      </c>
      <c r="Q38" s="5"/>
      <c r="R38" s="6">
        <v>16169954.960000001</v>
      </c>
      <c r="S38" s="6">
        <v>59236.44</v>
      </c>
      <c r="T38" s="5">
        <v>5.5432000000000002E-2</v>
      </c>
      <c r="U38" s="5"/>
      <c r="V38" s="6">
        <v>200000</v>
      </c>
      <c r="W38" s="6">
        <v>0</v>
      </c>
      <c r="X38" s="5">
        <v>5.45E-2</v>
      </c>
      <c r="Y38" s="5"/>
      <c r="Z38" s="5"/>
      <c r="AA38" s="5"/>
      <c r="AB38" s="9">
        <f t="shared" si="5"/>
        <v>29864907.600000005</v>
      </c>
      <c r="AC38" s="9">
        <f t="shared" si="6"/>
        <v>122992.48000000001</v>
      </c>
      <c r="AD38" s="17">
        <f t="shared" si="7"/>
        <v>5.4302666666666666E-2</v>
      </c>
    </row>
    <row r="39" spans="1:32" x14ac:dyDescent="0.25">
      <c r="A39" s="4">
        <v>45260</v>
      </c>
      <c r="B39" s="6">
        <v>1124075.53</v>
      </c>
      <c r="C39" s="6">
        <v>4941.7299999999996</v>
      </c>
      <c r="D39" s="5">
        <v>5.3724000000000001E-2</v>
      </c>
      <c r="E39" s="5"/>
      <c r="F39" s="6">
        <v>14508121.09</v>
      </c>
      <c r="G39" s="6">
        <v>49718.62</v>
      </c>
      <c r="H39" s="5">
        <v>5.6138E-2</v>
      </c>
      <c r="I39" s="5"/>
      <c r="J39" s="6">
        <v>1060246.1100000001</v>
      </c>
      <c r="K39" s="6">
        <v>4625.0600000000004</v>
      </c>
      <c r="L39" s="5">
        <v>5.3307E-2</v>
      </c>
      <c r="M39" s="5"/>
      <c r="N39" s="6">
        <v>1116684.73</v>
      </c>
      <c r="O39" s="6">
        <v>4889.41</v>
      </c>
      <c r="P39" s="5">
        <v>5.3499999999999999E-2</v>
      </c>
      <c r="Q39" s="5"/>
      <c r="R39" s="6">
        <v>10529555.74</v>
      </c>
      <c r="S39" s="6">
        <v>59600.78</v>
      </c>
      <c r="T39" s="5">
        <v>5.5598000000000002E-2</v>
      </c>
      <c r="U39" s="5"/>
      <c r="V39" s="6">
        <v>200000</v>
      </c>
      <c r="W39" s="6">
        <v>0</v>
      </c>
      <c r="X39" s="5">
        <v>5.3400000000000003E-2</v>
      </c>
      <c r="Y39" s="5"/>
      <c r="Z39" s="5"/>
      <c r="AA39" s="5"/>
      <c r="AB39" s="9">
        <f t="shared" si="5"/>
        <v>28538683.200000003</v>
      </c>
      <c r="AC39" s="9">
        <f t="shared" si="6"/>
        <v>123775.59999999999</v>
      </c>
      <c r="AD39" s="17">
        <f t="shared" si="7"/>
        <v>5.4277833333333331E-2</v>
      </c>
    </row>
    <row r="40" spans="1:32" x14ac:dyDescent="0.25">
      <c r="A40" s="4">
        <v>45291</v>
      </c>
      <c r="B40" s="6">
        <v>1129201.73</v>
      </c>
      <c r="C40" s="6">
        <v>5126.2</v>
      </c>
      <c r="D40" s="5">
        <v>5.3693999999999999E-2</v>
      </c>
      <c r="E40" s="5"/>
      <c r="F40" s="6">
        <v>10816704.539999999</v>
      </c>
      <c r="G40" s="6">
        <v>58583.45</v>
      </c>
      <c r="H40" s="5">
        <v>5.5951000000000001E-2</v>
      </c>
      <c r="I40" s="5"/>
      <c r="J40" s="6">
        <v>1065052.69</v>
      </c>
      <c r="K40" s="6">
        <v>4806.58</v>
      </c>
      <c r="L40" s="5">
        <v>5.3378000000000002E-2</v>
      </c>
      <c r="M40" s="5"/>
      <c r="N40" s="6">
        <v>1121762.3400000001</v>
      </c>
      <c r="O40" s="6">
        <v>5077.6099999999997</v>
      </c>
      <c r="P40" s="5">
        <v>5.3499999999999999E-2</v>
      </c>
      <c r="Q40" s="5"/>
      <c r="R40" s="6">
        <v>22285512.43</v>
      </c>
      <c r="S40" s="6">
        <v>55956.69</v>
      </c>
      <c r="T40" s="5">
        <v>5.5411000000000002E-2</v>
      </c>
      <c r="U40" s="5"/>
      <c r="V40" s="6">
        <v>200000</v>
      </c>
      <c r="W40" s="6">
        <v>0</v>
      </c>
      <c r="X40" s="5">
        <v>5.45E-2</v>
      </c>
      <c r="Y40" s="5"/>
      <c r="Z40" s="5"/>
      <c r="AA40" s="5"/>
      <c r="AB40" s="9">
        <f t="shared" si="5"/>
        <v>36618233.729999997</v>
      </c>
      <c r="AC40" s="9">
        <f t="shared" si="6"/>
        <v>129550.53</v>
      </c>
      <c r="AD40" s="17">
        <f t="shared" si="7"/>
        <v>5.4405666666666665E-2</v>
      </c>
    </row>
    <row r="41" spans="1:32" x14ac:dyDescent="0.25">
      <c r="A41" s="4">
        <v>45322</v>
      </c>
      <c r="B41" s="6">
        <v>1134328.28</v>
      </c>
      <c r="C41" s="6">
        <v>5126.55</v>
      </c>
      <c r="D41" s="5">
        <v>5.3455000000000003E-2</v>
      </c>
      <c r="E41" s="5"/>
      <c r="F41" s="6">
        <v>10867672.720000001</v>
      </c>
      <c r="G41" s="6">
        <v>50968.18</v>
      </c>
      <c r="H41" s="5">
        <v>5.5480000000000002E-2</v>
      </c>
      <c r="I41" s="5"/>
      <c r="J41" s="6">
        <v>1069864.3</v>
      </c>
      <c r="K41" s="6">
        <v>4811.6099999999997</v>
      </c>
      <c r="L41" s="5">
        <v>5.3199999999999997E-2</v>
      </c>
      <c r="M41" s="5"/>
      <c r="N41" s="6">
        <v>1126838.7</v>
      </c>
      <c r="O41" s="6">
        <v>5076.3599999999997</v>
      </c>
      <c r="P41" s="5">
        <v>5.3400000000000003E-2</v>
      </c>
      <c r="Q41" s="5"/>
      <c r="R41" s="6">
        <v>17271421.710000001</v>
      </c>
      <c r="S41" s="6">
        <v>85909.28</v>
      </c>
      <c r="T41" s="5">
        <v>5.5101999999999998E-2</v>
      </c>
      <c r="U41" s="5"/>
      <c r="V41" s="6">
        <v>200000</v>
      </c>
      <c r="W41" s="6">
        <v>0</v>
      </c>
      <c r="X41" s="5">
        <v>5.45E-2</v>
      </c>
      <c r="Y41" s="5"/>
      <c r="Z41" s="5"/>
      <c r="AA41" s="5"/>
      <c r="AB41" s="9">
        <f t="shared" si="5"/>
        <v>31670125.710000001</v>
      </c>
      <c r="AC41" s="9">
        <f t="shared" si="6"/>
        <v>151891.97999999998</v>
      </c>
      <c r="AD41" s="17">
        <f t="shared" si="7"/>
        <v>5.4189500000000002E-2</v>
      </c>
    </row>
    <row r="42" spans="1:32" x14ac:dyDescent="0.25">
      <c r="A42" s="4">
        <v>45351</v>
      </c>
      <c r="B42" s="6">
        <v>1139127.47</v>
      </c>
      <c r="C42" s="6">
        <v>4799.1899999999996</v>
      </c>
      <c r="D42" s="5">
        <v>5.3251E-2</v>
      </c>
      <c r="E42" s="5"/>
      <c r="F42" s="6">
        <v>10915196.08</v>
      </c>
      <c r="G42" s="6">
        <v>47523.360000000001</v>
      </c>
      <c r="H42" s="5">
        <v>5.5037999999999997E-2</v>
      </c>
      <c r="I42" s="5"/>
      <c r="J42" s="6">
        <v>1074372.3799999999</v>
      </c>
      <c r="K42" s="6">
        <v>4508.08</v>
      </c>
      <c r="L42" s="5">
        <v>5.3034999999999999E-2</v>
      </c>
      <c r="M42" s="5"/>
      <c r="N42" s="6">
        <v>1131599.6399999999</v>
      </c>
      <c r="O42" s="6">
        <v>4760.9399999999996</v>
      </c>
      <c r="P42" s="5">
        <v>5.33E-2</v>
      </c>
      <c r="Q42" s="5"/>
      <c r="R42" s="6">
        <v>18766200</v>
      </c>
      <c r="S42" s="6">
        <v>94778.29</v>
      </c>
      <c r="T42" s="5">
        <v>5.4812E-2</v>
      </c>
      <c r="U42" s="5"/>
      <c r="V42" s="6">
        <v>200000</v>
      </c>
      <c r="W42" s="6">
        <v>0</v>
      </c>
      <c r="X42" s="5">
        <v>5.45E-2</v>
      </c>
      <c r="Y42" s="5"/>
      <c r="Z42" s="5"/>
      <c r="AA42" s="5"/>
      <c r="AB42" s="9">
        <f t="shared" si="5"/>
        <v>33226495.57</v>
      </c>
      <c r="AC42" s="9">
        <f t="shared" si="6"/>
        <v>156369.85999999999</v>
      </c>
      <c r="AD42" s="17">
        <f t="shared" si="7"/>
        <v>5.3989333333333334E-2</v>
      </c>
    </row>
    <row r="43" spans="1:32" x14ac:dyDescent="0.25">
      <c r="A43" s="4">
        <v>45382</v>
      </c>
      <c r="B43" s="6">
        <v>1144270.67</v>
      </c>
      <c r="C43" s="6">
        <v>5143.2</v>
      </c>
      <c r="D43" s="5">
        <v>5.3161E-2</v>
      </c>
      <c r="E43" s="5"/>
      <c r="F43" s="6">
        <v>10966082.789999999</v>
      </c>
      <c r="G43" s="6">
        <v>50886.71</v>
      </c>
      <c r="H43" s="5">
        <v>5.4891000000000002E-2</v>
      </c>
      <c r="I43" s="5"/>
      <c r="J43" s="6">
        <v>1079207.29</v>
      </c>
      <c r="K43" s="6">
        <v>4834.91</v>
      </c>
      <c r="L43" s="5">
        <v>5.2985999999999998E-2</v>
      </c>
      <c r="M43" s="5"/>
      <c r="N43" s="6">
        <v>1136708.68</v>
      </c>
      <c r="O43" s="6">
        <v>5109.04</v>
      </c>
      <c r="P43" s="5">
        <v>5.33E-2</v>
      </c>
      <c r="Q43" s="5"/>
      <c r="R43" s="6">
        <v>15498000.779999999</v>
      </c>
      <c r="S43" s="6">
        <v>81800.78</v>
      </c>
      <c r="T43" s="5">
        <v>5.4732999999999997E-2</v>
      </c>
      <c r="U43" s="5"/>
      <c r="V43" s="6">
        <v>200000</v>
      </c>
      <c r="W43" s="6">
        <v>0</v>
      </c>
      <c r="X43" s="5">
        <v>5.45E-2</v>
      </c>
      <c r="Y43" s="5"/>
      <c r="Z43" s="5"/>
      <c r="AA43" s="5"/>
      <c r="AB43" s="9">
        <f t="shared" si="5"/>
        <v>30024270.210000001</v>
      </c>
      <c r="AC43" s="9">
        <f t="shared" si="6"/>
        <v>147774.64000000001</v>
      </c>
      <c r="AD43" s="17">
        <f t="shared" si="7"/>
        <v>5.3928499999999997E-2</v>
      </c>
    </row>
    <row r="44" spans="1:32" x14ac:dyDescent="0.25">
      <c r="A44" s="4">
        <v>45412</v>
      </c>
      <c r="B44" s="6">
        <v>1149268.68</v>
      </c>
      <c r="C44" s="6">
        <v>4998.01</v>
      </c>
      <c r="D44" s="5">
        <v>5.3142000000000002E-2</v>
      </c>
      <c r="E44" s="5"/>
      <c r="F44" s="6">
        <v>11015443.300000001</v>
      </c>
      <c r="G44" s="6">
        <v>49360.51</v>
      </c>
      <c r="H44" s="5">
        <v>5.4765000000000001E-2</v>
      </c>
      <c r="I44" s="5"/>
      <c r="J44" s="6">
        <v>1083913.52</v>
      </c>
      <c r="K44" s="6">
        <v>4706.2299999999996</v>
      </c>
      <c r="L44" s="5">
        <v>5.3057E-2</v>
      </c>
      <c r="M44" s="5"/>
      <c r="N44" s="6">
        <v>1141670.4099999999</v>
      </c>
      <c r="O44" s="6">
        <v>4961.7299999999996</v>
      </c>
      <c r="P44" s="5">
        <v>5.33E-2</v>
      </c>
      <c r="Q44" s="5"/>
      <c r="R44" s="6">
        <v>13811092.720000001</v>
      </c>
      <c r="S44" s="6">
        <v>63091.94</v>
      </c>
      <c r="T44" s="5">
        <v>5.4544000000000002E-2</v>
      </c>
      <c r="U44" s="5"/>
      <c r="V44" s="6">
        <v>200000</v>
      </c>
      <c r="W44" s="6">
        <v>0</v>
      </c>
      <c r="X44" s="5">
        <v>5.45E-2</v>
      </c>
      <c r="Y44" s="5"/>
      <c r="Z44" s="5"/>
      <c r="AA44" s="5"/>
      <c r="AB44" s="9">
        <f t="shared" si="5"/>
        <v>28401388.630000003</v>
      </c>
      <c r="AC44" s="9">
        <f t="shared" si="6"/>
        <v>127118.42</v>
      </c>
      <c r="AD44" s="17">
        <f t="shared" si="7"/>
        <v>5.3884666666666664E-2</v>
      </c>
    </row>
    <row r="45" spans="1:32" x14ac:dyDescent="0.25">
      <c r="A45" s="4">
        <v>45443</v>
      </c>
      <c r="B45" s="6">
        <v>1154457.6299999999</v>
      </c>
      <c r="C45" s="6">
        <v>5188.95</v>
      </c>
      <c r="D45" s="5">
        <v>5.3161E-2</v>
      </c>
      <c r="E45" s="5"/>
      <c r="F45" s="6">
        <v>11066477.130000001</v>
      </c>
      <c r="G45" s="6">
        <v>51033.83</v>
      </c>
      <c r="H45" s="5">
        <v>5.4549E-2</v>
      </c>
      <c r="I45" s="5"/>
      <c r="J45" s="6">
        <v>1088799.81</v>
      </c>
      <c r="K45" s="6">
        <v>4886.29</v>
      </c>
      <c r="L45" s="5">
        <v>5.3078E-2</v>
      </c>
      <c r="M45" s="5"/>
      <c r="N45" s="6">
        <v>1147535.4099999999</v>
      </c>
      <c r="O45" s="6">
        <v>5151.25</v>
      </c>
      <c r="P45" s="5">
        <v>5.3199999999999997E-2</v>
      </c>
      <c r="Q45" s="5"/>
      <c r="R45" s="6">
        <v>10969679.640000001</v>
      </c>
      <c r="S45" s="6">
        <v>58586.92</v>
      </c>
      <c r="T45" s="5">
        <v>5.4207999999999999E-2</v>
      </c>
      <c r="U45" s="5"/>
      <c r="V45" s="6">
        <v>200000</v>
      </c>
      <c r="W45" s="6">
        <v>0</v>
      </c>
      <c r="X45" s="5">
        <v>5.45E-2</v>
      </c>
      <c r="Y45" s="5"/>
      <c r="Z45" s="5"/>
      <c r="AA45" s="5"/>
      <c r="AB45" s="9">
        <f t="shared" si="5"/>
        <v>25626949.620000001</v>
      </c>
      <c r="AC45" s="9">
        <f t="shared" si="6"/>
        <v>124847.23999999999</v>
      </c>
      <c r="AD45" s="17">
        <f t="shared" si="7"/>
        <v>5.3782666666666666E-2</v>
      </c>
    </row>
    <row r="46" spans="1:32" x14ac:dyDescent="0.25">
      <c r="A46" s="4">
        <v>45473</v>
      </c>
      <c r="B46" s="6">
        <v>1159497.98</v>
      </c>
      <c r="C46" s="6">
        <v>5040.3500000000004</v>
      </c>
      <c r="D46" s="5">
        <v>5.3120000000000001E-2</v>
      </c>
      <c r="E46" s="5"/>
      <c r="F46" s="6">
        <v>10715002.83</v>
      </c>
      <c r="G46" s="6">
        <v>48525.7</v>
      </c>
      <c r="H46" s="5">
        <v>5.4600000000000003E-2</v>
      </c>
      <c r="I46" s="5"/>
      <c r="J46" s="6">
        <v>1093552.6200000001</v>
      </c>
      <c r="K46" s="6">
        <v>4752.8100000000004</v>
      </c>
      <c r="L46" s="5">
        <v>5.3126E-2</v>
      </c>
      <c r="M46" s="5"/>
      <c r="N46" s="6">
        <v>1152548.05</v>
      </c>
      <c r="O46" s="6">
        <v>5012.6400000000003</v>
      </c>
      <c r="P46" s="5">
        <v>5.33E-2</v>
      </c>
      <c r="Q46" s="5"/>
      <c r="R46" s="6">
        <v>10516066.58</v>
      </c>
      <c r="S46" s="6">
        <v>46386.94</v>
      </c>
      <c r="T46" s="5">
        <v>5.4109999999999998E-2</v>
      </c>
      <c r="U46" s="5"/>
      <c r="V46" s="6">
        <v>209251.52</v>
      </c>
      <c r="W46" s="6">
        <v>9251.52</v>
      </c>
      <c r="X46" s="5">
        <v>5.45E-2</v>
      </c>
      <c r="Y46" s="5"/>
      <c r="Z46" s="5"/>
      <c r="AA46" s="5"/>
      <c r="AB46" s="9">
        <f t="shared" si="5"/>
        <v>24845919.579999998</v>
      </c>
      <c r="AC46" s="9">
        <f t="shared" si="6"/>
        <v>118969.96</v>
      </c>
      <c r="AD46" s="17">
        <f t="shared" si="7"/>
        <v>5.3792666666666662E-2</v>
      </c>
    </row>
    <row r="47" spans="1:32" ht="15.75" thickBot="1" x14ac:dyDescent="0.3">
      <c r="A47" s="4" t="s">
        <v>41</v>
      </c>
      <c r="C47" s="10">
        <f>SUM(C35:C46)</f>
        <v>61949.189999999995</v>
      </c>
      <c r="G47" s="10">
        <f>SUM(G35:G46)</f>
        <v>623697.90999999992</v>
      </c>
      <c r="K47" s="10">
        <f>SUM(K35:K46)</f>
        <v>57503.76</v>
      </c>
      <c r="O47" s="10">
        <f>SUM(O35:O46)</f>
        <v>69863.840000000011</v>
      </c>
      <c r="S47" s="10">
        <f>SUM(S35:S46)</f>
        <v>703176.92000000016</v>
      </c>
      <c r="W47" s="10">
        <f>SUM(W35:W46)</f>
        <v>9251.52</v>
      </c>
      <c r="AC47" s="10">
        <f>SUM(AC35:AC46)</f>
        <v>1525443.14</v>
      </c>
    </row>
    <row r="48" spans="1:32" ht="15.75" thickTop="1" x14ac:dyDescent="0.25"/>
    <row r="49" spans="1:30" x14ac:dyDescent="0.25">
      <c r="O49" t="s">
        <v>19</v>
      </c>
      <c r="AB49" t="s">
        <v>19</v>
      </c>
    </row>
    <row r="50" spans="1:30" ht="45" x14ac:dyDescent="0.25">
      <c r="A50" s="8" t="s">
        <v>16</v>
      </c>
      <c r="B50" s="1" t="s">
        <v>9</v>
      </c>
      <c r="C50" s="1" t="s">
        <v>24</v>
      </c>
      <c r="D50" s="1" t="s">
        <v>11</v>
      </c>
      <c r="E50" s="1"/>
      <c r="F50" s="1"/>
      <c r="G50" s="1"/>
      <c r="H50" s="1"/>
      <c r="I50" s="1"/>
      <c r="J50" s="1" t="s">
        <v>12</v>
      </c>
      <c r="K50" s="1" t="s">
        <v>25</v>
      </c>
      <c r="L50" s="1" t="s">
        <v>14</v>
      </c>
      <c r="M50" s="1"/>
      <c r="N50" s="1" t="s">
        <v>19</v>
      </c>
      <c r="O50" s="1" t="s">
        <v>19</v>
      </c>
      <c r="P50" s="1" t="s">
        <v>19</v>
      </c>
      <c r="Q50" s="1"/>
      <c r="R50" s="1" t="s">
        <v>46</v>
      </c>
      <c r="S50" s="1" t="s">
        <v>47</v>
      </c>
      <c r="T50" s="1" t="s">
        <v>48</v>
      </c>
      <c r="U50" s="1"/>
      <c r="V50" s="1" t="s">
        <v>19</v>
      </c>
      <c r="W50" s="1" t="s">
        <v>19</v>
      </c>
      <c r="X50" s="1" t="s">
        <v>19</v>
      </c>
      <c r="Y50" s="1"/>
      <c r="Z50" s="1"/>
      <c r="AA50" s="1"/>
      <c r="AB50" s="1" t="s">
        <v>15</v>
      </c>
      <c r="AC50" s="1" t="s">
        <v>26</v>
      </c>
      <c r="AD50" s="1" t="s">
        <v>53</v>
      </c>
    </row>
    <row r="51" spans="1:30" x14ac:dyDescent="0.25">
      <c r="A51" s="4">
        <v>45138</v>
      </c>
      <c r="B51" s="6">
        <v>4348994.95</v>
      </c>
      <c r="C51" s="6">
        <v>18843.48</v>
      </c>
      <c r="D51" s="5">
        <v>5.1237999999999999E-2</v>
      </c>
      <c r="E51" s="5"/>
      <c r="F51" s="5"/>
      <c r="G51" s="5"/>
      <c r="H51" s="5"/>
      <c r="I51" s="5"/>
      <c r="J51" s="6">
        <v>6159664.6500000004</v>
      </c>
      <c r="K51" s="6">
        <v>26635.1</v>
      </c>
      <c r="L51" s="5">
        <v>5.1147999999999999E-2</v>
      </c>
      <c r="M51" s="5"/>
      <c r="O51" t="s">
        <v>19</v>
      </c>
      <c r="P51" s="5" t="s">
        <v>19</v>
      </c>
      <c r="Q51" s="5" t="s">
        <v>19</v>
      </c>
      <c r="R51" s="6">
        <v>11915396.560000001</v>
      </c>
      <c r="S51" s="6">
        <v>53216.04</v>
      </c>
      <c r="T51" s="5">
        <v>5.2984999999999997E-2</v>
      </c>
      <c r="U51" s="5"/>
      <c r="Y51" s="5"/>
      <c r="Z51" s="5"/>
      <c r="AA51" s="5"/>
      <c r="AB51" s="9">
        <f>R51+J51+B51</f>
        <v>22424056.16</v>
      </c>
      <c r="AC51" s="9">
        <f>S51+K51+C51</f>
        <v>98694.62</v>
      </c>
      <c r="AD51" s="17">
        <f>(L51+D51)/2</f>
        <v>5.1193000000000002E-2</v>
      </c>
    </row>
    <row r="52" spans="1:30" x14ac:dyDescent="0.25">
      <c r="A52" s="4">
        <v>45169</v>
      </c>
      <c r="B52" s="6">
        <v>4368588.88</v>
      </c>
      <c r="C52" s="6">
        <v>19593.93</v>
      </c>
      <c r="D52" s="5">
        <v>5.3046999999999997E-2</v>
      </c>
      <c r="E52" s="5"/>
      <c r="F52" s="5"/>
      <c r="G52" s="5"/>
      <c r="H52" s="5"/>
      <c r="I52" s="5"/>
      <c r="J52" s="6">
        <v>1171402.06</v>
      </c>
      <c r="K52" s="6">
        <v>11737.41</v>
      </c>
      <c r="L52" s="5">
        <v>5.2974E-2</v>
      </c>
      <c r="M52" s="5"/>
      <c r="O52" t="s">
        <v>19</v>
      </c>
      <c r="P52" s="5" t="s">
        <v>19</v>
      </c>
      <c r="Q52" s="5"/>
      <c r="R52" s="6">
        <v>6452535.4400000004</v>
      </c>
      <c r="S52" s="6">
        <v>37138.879999999997</v>
      </c>
      <c r="T52" s="5">
        <v>5.4720999999999999E-2</v>
      </c>
      <c r="U52" s="5"/>
      <c r="Y52" s="5"/>
      <c r="Z52" s="5"/>
      <c r="AA52" s="5"/>
      <c r="AB52" s="9">
        <f t="shared" ref="AB52:AB62" si="8">R52+J52+B52</f>
        <v>11992526.379999999</v>
      </c>
      <c r="AC52" s="9">
        <f t="shared" ref="AC52:AC62" si="9">S52+K52+C52</f>
        <v>68470.22</v>
      </c>
      <c r="AD52" s="17">
        <f t="shared" ref="AD52:AD54" si="10">(L52+D52)/2</f>
        <v>5.3010500000000002E-2</v>
      </c>
    </row>
    <row r="53" spans="1:30" x14ac:dyDescent="0.25">
      <c r="A53" s="4">
        <v>45199</v>
      </c>
      <c r="B53" s="6">
        <v>4387697.41</v>
      </c>
      <c r="C53" s="6">
        <v>19108.53</v>
      </c>
      <c r="D53" s="5">
        <v>5.3218000000000001E-2</v>
      </c>
      <c r="E53" s="5"/>
      <c r="F53" s="5"/>
      <c r="G53" s="5"/>
      <c r="H53" s="5"/>
      <c r="I53" s="5"/>
      <c r="J53" s="6">
        <v>1121439.8500000001</v>
      </c>
      <c r="K53" s="6">
        <v>5037.79</v>
      </c>
      <c r="L53" s="5">
        <v>5.3104999999999999E-2</v>
      </c>
      <c r="M53" s="5"/>
      <c r="O53" t="s">
        <v>19</v>
      </c>
      <c r="P53" s="5" t="s">
        <v>19</v>
      </c>
      <c r="Q53" s="5"/>
      <c r="R53" s="6">
        <v>6481793.6799999997</v>
      </c>
      <c r="S53" s="6">
        <v>29258.240000000002</v>
      </c>
      <c r="T53" s="5">
        <v>5.5168000000000002E-2</v>
      </c>
      <c r="U53" s="5"/>
      <c r="Y53" s="5"/>
      <c r="Z53" s="5"/>
      <c r="AA53" s="5"/>
      <c r="AB53" s="9">
        <f t="shared" si="8"/>
        <v>11990930.939999999</v>
      </c>
      <c r="AC53" s="9">
        <f t="shared" si="9"/>
        <v>53404.56</v>
      </c>
      <c r="AD53" s="17">
        <f t="shared" si="10"/>
        <v>5.31615E-2</v>
      </c>
    </row>
    <row r="54" spans="1:30" x14ac:dyDescent="0.25">
      <c r="A54" s="4">
        <v>45230</v>
      </c>
      <c r="B54" s="6">
        <v>4407667.37</v>
      </c>
      <c r="C54" s="6">
        <v>19969.96</v>
      </c>
      <c r="D54" s="5">
        <v>5.3588999999999998E-2</v>
      </c>
      <c r="E54" s="5"/>
      <c r="F54" s="5"/>
      <c r="G54" s="5"/>
      <c r="H54" s="5"/>
      <c r="I54" s="5"/>
      <c r="J54" s="6">
        <v>1126509.1299999999</v>
      </c>
      <c r="K54" s="6">
        <v>5069.28</v>
      </c>
      <c r="L54" s="5">
        <v>5.3231000000000001E-2</v>
      </c>
      <c r="M54" s="5"/>
      <c r="O54" t="s">
        <v>19</v>
      </c>
      <c r="P54" s="5" t="s">
        <v>19</v>
      </c>
      <c r="Q54" s="5"/>
      <c r="R54" s="6">
        <v>6587361.8499999996</v>
      </c>
      <c r="S54" s="6">
        <v>30568.17</v>
      </c>
      <c r="T54" s="5">
        <v>5.5432000000000002E-2</v>
      </c>
      <c r="U54" s="5"/>
      <c r="Y54" s="5"/>
      <c r="Z54" s="5"/>
      <c r="AA54" s="5"/>
      <c r="AB54" s="9">
        <f t="shared" si="8"/>
        <v>12121538.35</v>
      </c>
      <c r="AC54" s="9">
        <f t="shared" si="9"/>
        <v>55607.409999999996</v>
      </c>
      <c r="AD54" s="17">
        <f t="shared" si="10"/>
        <v>5.3409999999999999E-2</v>
      </c>
    </row>
    <row r="55" spans="1:30" x14ac:dyDescent="0.25">
      <c r="A55" s="4">
        <v>45260</v>
      </c>
      <c r="B55" s="6">
        <v>4427130.21</v>
      </c>
      <c r="C55" s="6">
        <v>19462.84</v>
      </c>
      <c r="D55" s="5">
        <v>5.3724000000000001E-2</v>
      </c>
      <c r="E55" s="5"/>
      <c r="F55" s="5"/>
      <c r="G55" s="5"/>
      <c r="H55" s="5"/>
      <c r="I55" s="5"/>
      <c r="J55" s="6">
        <v>1131444.79</v>
      </c>
      <c r="K55" s="6">
        <v>4935.66</v>
      </c>
      <c r="L55" s="5">
        <v>5.3307E-2</v>
      </c>
      <c r="M55" s="5"/>
      <c r="O55" t="s">
        <v>19</v>
      </c>
      <c r="P55" s="5" t="s">
        <v>19</v>
      </c>
      <c r="Q55" s="5"/>
      <c r="R55" s="6">
        <v>6918321.1600000001</v>
      </c>
      <c r="S55" s="6">
        <v>30959.31</v>
      </c>
      <c r="T55" s="5">
        <v>5.5598000000000002E-2</v>
      </c>
      <c r="U55" s="5"/>
      <c r="Y55" s="5"/>
      <c r="Z55" s="5"/>
      <c r="AA55" s="5"/>
      <c r="AB55" s="9">
        <f t="shared" si="8"/>
        <v>12476896.16</v>
      </c>
      <c r="AC55" s="9">
        <f t="shared" si="9"/>
        <v>55357.81</v>
      </c>
      <c r="AD55" s="17">
        <f>(L55+D55+T55)/3</f>
        <v>5.4209666666666663E-2</v>
      </c>
    </row>
    <row r="56" spans="1:30" x14ac:dyDescent="0.25">
      <c r="A56" s="4">
        <v>45291</v>
      </c>
      <c r="B56" s="6">
        <v>4447319.49</v>
      </c>
      <c r="C56" s="6">
        <v>20189.28</v>
      </c>
      <c r="D56" s="5">
        <v>5.3693999999999999E-2</v>
      </c>
      <c r="E56" s="5"/>
      <c r="F56" s="5"/>
      <c r="G56" s="5"/>
      <c r="H56" s="5"/>
      <c r="I56" s="5"/>
      <c r="J56" s="6">
        <v>1136574.1299999999</v>
      </c>
      <c r="K56" s="6">
        <v>5129.34</v>
      </c>
      <c r="L56" s="5">
        <v>5.3378000000000002E-2</v>
      </c>
      <c r="M56" s="5"/>
      <c r="O56" t="s">
        <v>19</v>
      </c>
      <c r="P56" s="5" t="s">
        <v>19</v>
      </c>
      <c r="Q56" s="5"/>
      <c r="R56" s="6">
        <v>9924358.5600000005</v>
      </c>
      <c r="S56" s="6">
        <v>41037.4</v>
      </c>
      <c r="T56" s="5">
        <v>5.5411000000000002E-2</v>
      </c>
      <c r="U56" s="5"/>
      <c r="Y56" s="5"/>
      <c r="Z56" s="5"/>
      <c r="AA56" s="5"/>
      <c r="AB56" s="9">
        <f t="shared" si="8"/>
        <v>15508252.180000002</v>
      </c>
      <c r="AC56" s="9">
        <f t="shared" si="9"/>
        <v>66356.02</v>
      </c>
      <c r="AD56" s="17">
        <f t="shared" ref="AD56:AD62" si="11">(L56+D56+T56)/3</f>
        <v>5.4160999999999994E-2</v>
      </c>
    </row>
    <row r="57" spans="1:30" x14ac:dyDescent="0.25">
      <c r="A57" s="4">
        <v>45322</v>
      </c>
      <c r="B57" s="6">
        <v>4467510.1900000004</v>
      </c>
      <c r="C57" s="6">
        <v>20190.7</v>
      </c>
      <c r="D57" s="5">
        <v>5.3455000000000003E-2</v>
      </c>
      <c r="E57" s="5"/>
      <c r="F57" s="5"/>
      <c r="G57" s="5"/>
      <c r="H57" s="5"/>
      <c r="I57" s="5"/>
      <c r="J57" s="6">
        <v>1141708.8600000001</v>
      </c>
      <c r="K57" s="6">
        <v>5134.7299999999996</v>
      </c>
      <c r="L57" s="5">
        <v>5.3199999999999997E-2</v>
      </c>
      <c r="M57" s="5"/>
      <c r="O57" t="s">
        <v>19</v>
      </c>
      <c r="P57" s="5" t="s">
        <v>19</v>
      </c>
      <c r="Q57" s="5"/>
      <c r="R57" s="6">
        <v>16756323.609999999</v>
      </c>
      <c r="S57" s="6">
        <v>71965.05</v>
      </c>
      <c r="T57" s="5">
        <v>5.5101999999999998E-2</v>
      </c>
      <c r="U57" s="5"/>
      <c r="Y57" s="5"/>
      <c r="Z57" s="5"/>
      <c r="AA57" s="5"/>
      <c r="AB57" s="9">
        <f t="shared" si="8"/>
        <v>22365542.66</v>
      </c>
      <c r="AC57" s="9">
        <f t="shared" si="9"/>
        <v>97290.48</v>
      </c>
      <c r="AD57" s="17">
        <f t="shared" si="11"/>
        <v>5.3918999999999995E-2</v>
      </c>
    </row>
    <row r="58" spans="1:30" x14ac:dyDescent="0.25">
      <c r="A58" s="4">
        <v>45351</v>
      </c>
      <c r="B58" s="6">
        <v>4486411.71</v>
      </c>
      <c r="C58" s="6">
        <v>18901.52</v>
      </c>
      <c r="D58" s="5">
        <v>5.3251E-2</v>
      </c>
      <c r="E58" s="5"/>
      <c r="F58" s="5"/>
      <c r="G58" s="5"/>
      <c r="H58" s="5"/>
      <c r="I58" s="5"/>
      <c r="J58" s="6">
        <v>1146519.7</v>
      </c>
      <c r="K58" s="6">
        <v>4810.84</v>
      </c>
      <c r="L58" s="5">
        <v>5.3034999999999999E-2</v>
      </c>
      <c r="M58" s="5"/>
      <c r="O58" t="s">
        <v>19</v>
      </c>
      <c r="P58" s="5" t="s">
        <v>19</v>
      </c>
      <c r="Q58" s="5"/>
      <c r="R58" s="6">
        <v>16860470.280000001</v>
      </c>
      <c r="S58" s="6">
        <v>74146.67</v>
      </c>
      <c r="T58" s="5">
        <v>5.4812E-2</v>
      </c>
      <c r="U58" s="5"/>
      <c r="Y58" s="5"/>
      <c r="Z58" s="5"/>
      <c r="AA58" s="5"/>
      <c r="AB58" s="9">
        <f t="shared" si="8"/>
        <v>22493401.690000001</v>
      </c>
      <c r="AC58" s="9">
        <f t="shared" si="9"/>
        <v>97859.03</v>
      </c>
      <c r="AD58" s="17">
        <f t="shared" si="11"/>
        <v>5.3699333333333328E-2</v>
      </c>
    </row>
    <row r="59" spans="1:30" x14ac:dyDescent="0.25">
      <c r="A59" s="4">
        <v>45382</v>
      </c>
      <c r="B59" s="6">
        <v>4506667.84</v>
      </c>
      <c r="C59" s="6">
        <v>20256.13</v>
      </c>
      <c r="D59" s="5">
        <v>5.3161E-2</v>
      </c>
      <c r="E59" s="5"/>
      <c r="F59" s="5"/>
      <c r="G59" s="5"/>
      <c r="H59" s="5"/>
      <c r="I59" s="5"/>
      <c r="J59" s="6">
        <v>1151679.29</v>
      </c>
      <c r="K59" s="6">
        <v>5159.59</v>
      </c>
      <c r="L59" s="5">
        <v>5.2985999999999998E-2</v>
      </c>
      <c r="M59" s="5"/>
      <c r="O59" t="s">
        <v>19</v>
      </c>
      <c r="P59" s="5" t="s">
        <v>19</v>
      </c>
      <c r="Q59" s="5"/>
      <c r="R59" s="6">
        <v>17164544.960000001</v>
      </c>
      <c r="S59" s="6">
        <v>79074.679999999993</v>
      </c>
      <c r="T59" s="5">
        <v>5.4732999999999997E-2</v>
      </c>
      <c r="U59" s="5"/>
      <c r="Y59" s="5"/>
      <c r="Z59" s="5"/>
      <c r="AA59" s="5"/>
      <c r="AB59" s="9">
        <f t="shared" si="8"/>
        <v>22822892.09</v>
      </c>
      <c r="AC59" s="9">
        <f t="shared" si="9"/>
        <v>104490.4</v>
      </c>
      <c r="AD59" s="17">
        <f t="shared" si="11"/>
        <v>5.3626666666666663E-2</v>
      </c>
    </row>
    <row r="60" spans="1:30" x14ac:dyDescent="0.25">
      <c r="A60" s="4">
        <v>45412</v>
      </c>
      <c r="B60" s="6">
        <v>4526352.26</v>
      </c>
      <c r="C60" s="6">
        <v>19684.419999999998</v>
      </c>
      <c r="D60" s="5">
        <v>5.3142000000000002E-2</v>
      </c>
      <c r="E60" s="5"/>
      <c r="F60" s="5"/>
      <c r="G60" s="5"/>
      <c r="H60" s="5"/>
      <c r="I60" s="5"/>
      <c r="J60" s="6">
        <v>1156701.57</v>
      </c>
      <c r="K60" s="6">
        <v>5022.28</v>
      </c>
      <c r="L60" s="5">
        <v>5.3057E-2</v>
      </c>
      <c r="M60" s="5"/>
      <c r="O60" t="s">
        <v>19</v>
      </c>
      <c r="P60" s="5" t="s">
        <v>19</v>
      </c>
      <c r="Q60" s="5"/>
      <c r="R60" s="6">
        <v>12404194.720000001</v>
      </c>
      <c r="S60" s="6">
        <v>60970.82</v>
      </c>
      <c r="T60" s="5">
        <v>5.4544000000000002E-2</v>
      </c>
      <c r="U60" s="5"/>
      <c r="Y60" s="5"/>
      <c r="Z60" s="5"/>
      <c r="AA60" s="5"/>
      <c r="AB60" s="9">
        <f t="shared" si="8"/>
        <v>18087248.550000001</v>
      </c>
      <c r="AC60" s="9">
        <f t="shared" si="9"/>
        <v>85677.52</v>
      </c>
      <c r="AD60" s="17">
        <f t="shared" si="11"/>
        <v>5.3580999999999997E-2</v>
      </c>
    </row>
    <row r="61" spans="1:30" x14ac:dyDescent="0.25">
      <c r="A61" s="4">
        <v>45443</v>
      </c>
      <c r="B61" s="6">
        <v>4546788.84</v>
      </c>
      <c r="C61" s="6">
        <v>20436.580000000002</v>
      </c>
      <c r="D61" s="5">
        <v>5.3161E-2</v>
      </c>
      <c r="E61" s="5"/>
      <c r="F61" s="5"/>
      <c r="G61" s="5"/>
      <c r="H61" s="5"/>
      <c r="I61" s="5"/>
      <c r="J61" s="6">
        <v>1161916</v>
      </c>
      <c r="K61" s="6">
        <v>5214.43</v>
      </c>
      <c r="L61" s="5">
        <v>5.3078E-2</v>
      </c>
      <c r="M61" s="5"/>
      <c r="O61" t="s">
        <v>19</v>
      </c>
      <c r="P61" s="5" t="s">
        <v>19</v>
      </c>
      <c r="Q61" s="5"/>
      <c r="R61" s="6">
        <v>12561525.84</v>
      </c>
      <c r="S61" s="6">
        <v>57331.12</v>
      </c>
      <c r="T61" s="5">
        <v>5.4207999999999999E-2</v>
      </c>
      <c r="U61" s="5"/>
      <c r="Y61" s="5"/>
      <c r="Z61" s="5"/>
      <c r="AA61" s="5"/>
      <c r="AB61" s="9">
        <f t="shared" si="8"/>
        <v>18270230.68</v>
      </c>
      <c r="AC61" s="9">
        <f t="shared" si="9"/>
        <v>82982.13</v>
      </c>
      <c r="AD61" s="17">
        <f t="shared" si="11"/>
        <v>5.3482333333333333E-2</v>
      </c>
    </row>
    <row r="62" spans="1:30" x14ac:dyDescent="0.25">
      <c r="A62" s="4">
        <v>45473</v>
      </c>
      <c r="B62" s="6">
        <v>4566640.26</v>
      </c>
      <c r="C62" s="6">
        <v>19851.419999999998</v>
      </c>
      <c r="D62" s="5">
        <v>5.3120000000000001E-2</v>
      </c>
      <c r="E62" s="5"/>
      <c r="F62" s="5"/>
      <c r="G62" s="5"/>
      <c r="H62" s="5"/>
      <c r="I62" s="5"/>
      <c r="J62" s="6">
        <v>1166987.99</v>
      </c>
      <c r="K62" s="6">
        <v>5071.99</v>
      </c>
      <c r="L62" s="5">
        <v>5.3126E-2</v>
      </c>
      <c r="M62" s="5"/>
      <c r="O62" t="s">
        <v>19</v>
      </c>
      <c r="P62" s="5" t="s">
        <v>19</v>
      </c>
      <c r="Q62" s="5"/>
      <c r="R62" s="6">
        <v>12705385.75</v>
      </c>
      <c r="S62" s="6">
        <v>55859.91</v>
      </c>
      <c r="T62" s="5">
        <v>5.4109999999999998E-2</v>
      </c>
      <c r="U62" s="5"/>
      <c r="Y62" s="5"/>
      <c r="Z62" s="5"/>
      <c r="AA62" s="5"/>
      <c r="AB62" s="9">
        <f t="shared" si="8"/>
        <v>18439014</v>
      </c>
      <c r="AC62" s="9">
        <f t="shared" si="9"/>
        <v>80783.320000000007</v>
      </c>
      <c r="AD62" s="17">
        <f t="shared" si="11"/>
        <v>5.3452E-2</v>
      </c>
    </row>
    <row r="63" spans="1:30" ht="15.75" thickBot="1" x14ac:dyDescent="0.3">
      <c r="A63" s="4" t="s">
        <v>41</v>
      </c>
      <c r="C63" s="10">
        <f>SUM(C51:C62)</f>
        <v>236488.78999999998</v>
      </c>
      <c r="K63" s="10">
        <f>SUM(K51:K62)</f>
        <v>88958.439999999988</v>
      </c>
      <c r="O63" t="s">
        <v>19</v>
      </c>
      <c r="S63" s="10">
        <f>SUM(S51:S62)</f>
        <v>621526.29</v>
      </c>
      <c r="AC63" s="10">
        <f>SUM(AC51:AC62)</f>
        <v>946973.52</v>
      </c>
    </row>
    <row r="64" spans="1:30" ht="15.75" thickTop="1" x14ac:dyDescent="0.25"/>
    <row r="66" spans="1:30" ht="45" x14ac:dyDescent="0.25">
      <c r="A66" s="8" t="s">
        <v>44</v>
      </c>
      <c r="B66" s="1" t="s">
        <v>19</v>
      </c>
      <c r="C66" s="1" t="s">
        <v>19</v>
      </c>
      <c r="D66" s="1" t="s">
        <v>19</v>
      </c>
      <c r="E66" s="1"/>
      <c r="F66" s="1" t="s">
        <v>31</v>
      </c>
      <c r="G66" s="1" t="s">
        <v>43</v>
      </c>
      <c r="H66" s="1" t="s">
        <v>32</v>
      </c>
      <c r="I66" s="1"/>
      <c r="J66" s="1" t="s">
        <v>12</v>
      </c>
      <c r="K66" s="1" t="s">
        <v>25</v>
      </c>
      <c r="L66" s="1" t="s">
        <v>14</v>
      </c>
      <c r="M66" s="1"/>
      <c r="N66" s="1" t="s">
        <v>19</v>
      </c>
      <c r="O66" s="1" t="s">
        <v>19</v>
      </c>
      <c r="P66" s="1" t="s">
        <v>19</v>
      </c>
      <c r="Q66" s="1"/>
      <c r="R66" s="1" t="s">
        <v>46</v>
      </c>
      <c r="S66" s="1" t="s">
        <v>47</v>
      </c>
      <c r="T66" s="1" t="s">
        <v>48</v>
      </c>
      <c r="U66" s="1"/>
      <c r="Y66" s="1"/>
      <c r="Z66" s="1"/>
      <c r="AA66" s="1"/>
      <c r="AB66" s="1" t="s">
        <v>15</v>
      </c>
      <c r="AC66" s="1" t="s">
        <v>26</v>
      </c>
      <c r="AD66" s="1" t="s">
        <v>53</v>
      </c>
    </row>
    <row r="67" spans="1:30" x14ac:dyDescent="0.25">
      <c r="A67" s="4">
        <v>45138</v>
      </c>
      <c r="B67" s="6">
        <v>0</v>
      </c>
      <c r="C67" s="6">
        <v>0</v>
      </c>
      <c r="D67" s="5" t="s">
        <v>19</v>
      </c>
      <c r="E67" s="5"/>
      <c r="F67" s="6">
        <v>46610619.549999997</v>
      </c>
      <c r="G67" s="6">
        <v>211211.79</v>
      </c>
      <c r="H67" s="5">
        <v>5.3596999999999999E-2</v>
      </c>
      <c r="I67" s="5" t="s">
        <v>19</v>
      </c>
      <c r="J67" s="6">
        <v>20443423.440000001</v>
      </c>
      <c r="K67" s="6">
        <v>88399.7</v>
      </c>
      <c r="L67" s="5">
        <v>5.1147999999999999E-2</v>
      </c>
      <c r="M67" s="5"/>
      <c r="N67" s="6">
        <v>0</v>
      </c>
      <c r="O67" s="6">
        <v>0</v>
      </c>
      <c r="P67" s="5" t="s">
        <v>19</v>
      </c>
      <c r="Q67" s="5" t="s">
        <v>19</v>
      </c>
      <c r="R67" s="6">
        <v>45773392.159999996</v>
      </c>
      <c r="S67" s="6">
        <v>206630.14</v>
      </c>
      <c r="T67" s="5">
        <v>5.2984999999999997E-2</v>
      </c>
      <c r="U67" s="5"/>
      <c r="Y67" s="5"/>
      <c r="Z67" s="5"/>
      <c r="AA67" s="5"/>
      <c r="AB67" s="9">
        <f>F67+J67+R67</f>
        <v>112827435.14999999</v>
      </c>
      <c r="AC67" s="9">
        <f>G67+K67+S67</f>
        <v>506241.63</v>
      </c>
      <c r="AD67" s="17">
        <f>(H67+L67+T67)/3</f>
        <v>5.2576666666666667E-2</v>
      </c>
    </row>
    <row r="68" spans="1:30" x14ac:dyDescent="0.25">
      <c r="A68" s="4">
        <v>45169</v>
      </c>
      <c r="B68" s="6">
        <v>0</v>
      </c>
      <c r="C68" s="6">
        <v>0</v>
      </c>
      <c r="D68" s="5" t="s">
        <v>19</v>
      </c>
      <c r="E68" s="5"/>
      <c r="F68" s="6">
        <v>46830833.520000003</v>
      </c>
      <c r="G68" s="6">
        <v>220213.97</v>
      </c>
      <c r="H68" s="5">
        <v>5.5627999999999997E-2</v>
      </c>
      <c r="I68" s="5"/>
      <c r="J68" s="6">
        <v>20535401.66</v>
      </c>
      <c r="K68" s="6">
        <v>91978.22</v>
      </c>
      <c r="L68" s="5">
        <v>5.2974E-2</v>
      </c>
      <c r="M68" s="5"/>
      <c r="N68" s="6">
        <v>0</v>
      </c>
      <c r="O68" s="6">
        <v>0</v>
      </c>
      <c r="P68" s="5" t="s">
        <v>19</v>
      </c>
      <c r="Q68" s="5"/>
      <c r="R68" s="6">
        <v>43613700.439999998</v>
      </c>
      <c r="S68" s="6">
        <v>205308.28</v>
      </c>
      <c r="T68" s="5">
        <v>5.4720999999999999E-2</v>
      </c>
      <c r="U68" s="5"/>
      <c r="Y68" s="5"/>
      <c r="Z68" s="5"/>
      <c r="AA68" s="5"/>
      <c r="AB68" s="9">
        <f t="shared" ref="AB68:AB78" si="12">F68+J68+R68</f>
        <v>110979935.62</v>
      </c>
      <c r="AC68" s="9">
        <f t="shared" ref="AC68:AC78" si="13">G68+K68+S68</f>
        <v>517500.47</v>
      </c>
      <c r="AD68" s="17">
        <f t="shared" ref="AD68:AD78" si="14">(H68+L68+T68)/3</f>
        <v>5.4440999999999996E-2</v>
      </c>
    </row>
    <row r="69" spans="1:30" x14ac:dyDescent="0.25">
      <c r="A69" s="4">
        <v>45199</v>
      </c>
      <c r="B69" s="6">
        <v>0</v>
      </c>
      <c r="C69" s="6">
        <v>0</v>
      </c>
      <c r="D69" s="5" t="s">
        <v>19</v>
      </c>
      <c r="E69" s="5"/>
      <c r="F69" s="6">
        <v>47044507.18</v>
      </c>
      <c r="G69" s="6">
        <v>213673.66</v>
      </c>
      <c r="H69" s="5">
        <v>5.5511999999999999E-2</v>
      </c>
      <c r="I69" s="5"/>
      <c r="J69" s="6">
        <v>18537933.469999999</v>
      </c>
      <c r="K69" s="6">
        <v>82531.81</v>
      </c>
      <c r="L69" s="5">
        <v>5.3104999999999999E-2</v>
      </c>
      <c r="M69" s="5"/>
      <c r="N69" s="6">
        <v>0</v>
      </c>
      <c r="O69" s="6">
        <v>0</v>
      </c>
      <c r="P69" s="5" t="s">
        <v>19</v>
      </c>
      <c r="Q69" s="5"/>
      <c r="R69" s="6">
        <v>43811461.509999998</v>
      </c>
      <c r="S69" s="6">
        <v>197761.07</v>
      </c>
      <c r="T69" s="5">
        <v>5.5168000000000002E-2</v>
      </c>
      <c r="U69" s="5"/>
      <c r="Y69" s="5"/>
      <c r="Z69" s="5"/>
      <c r="AA69" s="5"/>
      <c r="AB69" s="9">
        <f t="shared" si="12"/>
        <v>109393902.16</v>
      </c>
      <c r="AC69" s="9">
        <f t="shared" si="13"/>
        <v>493966.54</v>
      </c>
      <c r="AD69" s="17">
        <f t="shared" si="14"/>
        <v>5.4594999999999998E-2</v>
      </c>
    </row>
    <row r="70" spans="1:30" x14ac:dyDescent="0.25">
      <c r="A70" s="4">
        <v>45230</v>
      </c>
      <c r="B70" s="6">
        <v>0</v>
      </c>
      <c r="C70" s="6">
        <v>0</v>
      </c>
      <c r="D70" s="5" t="s">
        <v>19</v>
      </c>
      <c r="E70" s="5"/>
      <c r="F70" s="6">
        <v>47267714.119999997</v>
      </c>
      <c r="G70" s="6">
        <v>223206.94</v>
      </c>
      <c r="H70" s="5">
        <v>5.5863999999999997E-2</v>
      </c>
      <c r="I70" s="5"/>
      <c r="J70" s="6">
        <v>16912077.809999999</v>
      </c>
      <c r="K70" s="6">
        <v>79144.34</v>
      </c>
      <c r="L70" s="5">
        <v>5.3231000000000001E-2</v>
      </c>
      <c r="M70" s="5"/>
      <c r="N70" s="6">
        <v>0</v>
      </c>
      <c r="O70" s="6">
        <v>0</v>
      </c>
      <c r="P70" s="5" t="s">
        <v>19</v>
      </c>
      <c r="Q70" s="5"/>
      <c r="R70" s="6">
        <v>44017690.82</v>
      </c>
      <c r="S70" s="6">
        <v>206229.31</v>
      </c>
      <c r="T70" s="5">
        <v>5.5432000000000002E-2</v>
      </c>
      <c r="U70" s="5"/>
      <c r="Y70" s="5"/>
      <c r="Z70" s="5"/>
      <c r="AA70" s="5"/>
      <c r="AB70" s="9">
        <f t="shared" si="12"/>
        <v>108197482.75</v>
      </c>
      <c r="AC70" s="9">
        <f t="shared" si="13"/>
        <v>508580.59</v>
      </c>
      <c r="AD70" s="17">
        <f t="shared" si="14"/>
        <v>5.4842333333333333E-2</v>
      </c>
    </row>
    <row r="71" spans="1:30" x14ac:dyDescent="0.25">
      <c r="A71" s="4">
        <v>45260</v>
      </c>
      <c r="B71" s="6">
        <v>0</v>
      </c>
      <c r="C71" s="6">
        <v>0</v>
      </c>
      <c r="D71" s="5" t="s">
        <v>19</v>
      </c>
      <c r="E71" s="5"/>
      <c r="F71" s="6">
        <v>47485812.039999999</v>
      </c>
      <c r="G71" s="6">
        <v>218097.92000000001</v>
      </c>
      <c r="H71" s="5">
        <v>5.6138E-2</v>
      </c>
      <c r="I71" s="5"/>
      <c r="J71" s="6">
        <v>14488175</v>
      </c>
      <c r="K71" s="6">
        <v>66097.19</v>
      </c>
      <c r="L71" s="5">
        <v>5.3307E-2</v>
      </c>
      <c r="M71" s="5"/>
      <c r="N71" s="6">
        <v>0</v>
      </c>
      <c r="O71" s="6">
        <v>0</v>
      </c>
      <c r="P71" s="5" t="s">
        <v>19</v>
      </c>
      <c r="Q71" s="5"/>
      <c r="R71" s="6">
        <v>44218839.719999999</v>
      </c>
      <c r="S71" s="6">
        <v>201148.9</v>
      </c>
      <c r="T71" s="5">
        <v>5.5598000000000002E-2</v>
      </c>
      <c r="U71" s="5"/>
      <c r="Y71" s="5"/>
      <c r="Z71" s="5"/>
      <c r="AA71" s="5"/>
      <c r="AB71" s="9">
        <f t="shared" si="12"/>
        <v>106192826.75999999</v>
      </c>
      <c r="AC71" s="9">
        <f t="shared" si="13"/>
        <v>485344.01</v>
      </c>
      <c r="AD71" s="17">
        <f t="shared" si="14"/>
        <v>5.5014333333333332E-2</v>
      </c>
    </row>
    <row r="72" spans="1:30" x14ac:dyDescent="0.25">
      <c r="A72" s="4">
        <v>45291</v>
      </c>
      <c r="B72" s="6">
        <v>0</v>
      </c>
      <c r="C72" s="6">
        <v>0</v>
      </c>
      <c r="D72" s="5" t="s">
        <v>19</v>
      </c>
      <c r="E72" s="5"/>
      <c r="F72" s="6">
        <v>47711465</v>
      </c>
      <c r="G72" s="6">
        <v>225652.96</v>
      </c>
      <c r="H72" s="5">
        <v>5.5951000000000001E-2</v>
      </c>
      <c r="I72" s="5"/>
      <c r="J72" s="6">
        <v>12127481.41</v>
      </c>
      <c r="K72" s="6">
        <v>59306.41</v>
      </c>
      <c r="L72" s="5">
        <v>5.3378000000000002E-2</v>
      </c>
      <c r="M72" s="5"/>
      <c r="N72" s="6">
        <v>0</v>
      </c>
      <c r="O72" s="6">
        <v>0</v>
      </c>
      <c r="P72" s="5" t="s">
        <v>19</v>
      </c>
      <c r="Q72" s="5"/>
      <c r="R72" s="6">
        <v>44426941.009999998</v>
      </c>
      <c r="S72" s="6">
        <v>208101.29</v>
      </c>
      <c r="T72" s="5">
        <v>5.5411000000000002E-2</v>
      </c>
      <c r="U72" s="5"/>
      <c r="Y72" s="5"/>
      <c r="Z72" s="5"/>
      <c r="AA72" s="5"/>
      <c r="AB72" s="9">
        <f t="shared" si="12"/>
        <v>104265887.41999999</v>
      </c>
      <c r="AC72" s="9">
        <f t="shared" si="13"/>
        <v>493060.66000000003</v>
      </c>
      <c r="AD72" s="17">
        <f t="shared" si="14"/>
        <v>5.4913333333333335E-2</v>
      </c>
    </row>
    <row r="73" spans="1:30" x14ac:dyDescent="0.25">
      <c r="A73" s="4">
        <v>45322</v>
      </c>
      <c r="B73" s="6">
        <v>0</v>
      </c>
      <c r="C73" s="6">
        <v>0</v>
      </c>
      <c r="D73" s="5" t="s">
        <v>19</v>
      </c>
      <c r="E73" s="5"/>
      <c r="F73" s="6">
        <v>47936280.920000002</v>
      </c>
      <c r="G73" s="6">
        <v>224815.92</v>
      </c>
      <c r="H73" s="5">
        <v>5.5480000000000002E-2</v>
      </c>
      <c r="I73" s="5"/>
      <c r="J73" s="6">
        <v>9065236.9900000002</v>
      </c>
      <c r="K73" s="6">
        <v>47755.58</v>
      </c>
      <c r="L73" s="5">
        <v>5.3199999999999997E-2</v>
      </c>
      <c r="M73" s="5"/>
      <c r="N73" s="6">
        <v>0</v>
      </c>
      <c r="O73" s="6">
        <v>0</v>
      </c>
      <c r="P73" s="5" t="s">
        <v>19</v>
      </c>
      <c r="Q73" s="5"/>
      <c r="R73" s="6">
        <v>44634821.82</v>
      </c>
      <c r="S73" s="6">
        <v>207880.81</v>
      </c>
      <c r="T73" s="5">
        <v>5.5101999999999998E-2</v>
      </c>
      <c r="U73" s="5"/>
      <c r="Y73" s="5"/>
      <c r="Z73" s="5"/>
      <c r="AA73" s="5"/>
      <c r="AB73" s="9">
        <f t="shared" si="12"/>
        <v>101636339.73</v>
      </c>
      <c r="AC73" s="9">
        <f t="shared" si="13"/>
        <v>480452.31</v>
      </c>
      <c r="AD73" s="17">
        <f t="shared" si="14"/>
        <v>5.4593999999999997E-2</v>
      </c>
    </row>
    <row r="74" spans="1:30" x14ac:dyDescent="0.25">
      <c r="A74" s="4">
        <v>45351</v>
      </c>
      <c r="B74" s="6">
        <v>0</v>
      </c>
      <c r="C74" s="6">
        <v>0</v>
      </c>
      <c r="D74" s="5" t="s">
        <v>19</v>
      </c>
      <c r="E74" s="5"/>
      <c r="F74" s="6">
        <v>48145902.030000001</v>
      </c>
      <c r="G74" s="6">
        <v>209621.11</v>
      </c>
      <c r="H74" s="5">
        <v>5.5037999999999997E-2</v>
      </c>
      <c r="I74" s="5"/>
      <c r="J74" s="6">
        <v>5046124.3499999996</v>
      </c>
      <c r="K74" s="6">
        <v>25887.360000000001</v>
      </c>
      <c r="L74" s="5">
        <v>5.3034999999999999E-2</v>
      </c>
      <c r="M74" s="5"/>
      <c r="N74" s="6">
        <v>0</v>
      </c>
      <c r="O74" s="6">
        <v>0</v>
      </c>
      <c r="P74" s="5" t="s">
        <v>19</v>
      </c>
      <c r="Q74" s="5"/>
      <c r="R74" s="6">
        <v>44829204.539999999</v>
      </c>
      <c r="S74" s="6">
        <v>194382.72</v>
      </c>
      <c r="T74" s="5">
        <v>5.4812E-2</v>
      </c>
      <c r="U74" s="5"/>
      <c r="Y74" s="5"/>
      <c r="Z74" s="5"/>
      <c r="AA74" s="5"/>
      <c r="AB74" s="9">
        <f t="shared" si="12"/>
        <v>98021230.920000002</v>
      </c>
      <c r="AC74" s="9">
        <f t="shared" si="13"/>
        <v>429891.18999999994</v>
      </c>
      <c r="AD74" s="17">
        <f t="shared" si="14"/>
        <v>5.4295000000000003E-2</v>
      </c>
    </row>
    <row r="75" spans="1:30" x14ac:dyDescent="0.25">
      <c r="A75" s="4">
        <v>45382</v>
      </c>
      <c r="B75" s="6">
        <v>0</v>
      </c>
      <c r="C75" s="6">
        <v>0</v>
      </c>
      <c r="D75" s="5" t="s">
        <v>19</v>
      </c>
      <c r="E75" s="5"/>
      <c r="F75" s="6">
        <v>43361325.340000004</v>
      </c>
      <c r="G75" s="6">
        <v>215423.31</v>
      </c>
      <c r="H75" s="5">
        <v>5.4891000000000002E-2</v>
      </c>
      <c r="I75" s="5"/>
      <c r="J75" s="6">
        <v>14659838.310000001</v>
      </c>
      <c r="K75" s="6">
        <v>38713.96</v>
      </c>
      <c r="L75" s="5">
        <v>5.2985999999999998E-2</v>
      </c>
      <c r="M75" s="5"/>
      <c r="N75" s="6">
        <v>0</v>
      </c>
      <c r="O75" s="6">
        <v>0</v>
      </c>
      <c r="P75" s="5" t="s">
        <v>19</v>
      </c>
      <c r="Q75" s="5"/>
      <c r="R75" s="6">
        <v>36189419.689999998</v>
      </c>
      <c r="S75" s="6">
        <v>185215.15</v>
      </c>
      <c r="T75" s="5">
        <v>5.4732999999999997E-2</v>
      </c>
      <c r="U75" s="5"/>
      <c r="Y75" s="5"/>
      <c r="Z75" s="5"/>
      <c r="AA75" s="5"/>
      <c r="AB75" s="9">
        <f t="shared" si="12"/>
        <v>94210583.340000004</v>
      </c>
      <c r="AC75" s="9">
        <f t="shared" si="13"/>
        <v>439352.42</v>
      </c>
      <c r="AD75" s="17">
        <f t="shared" si="14"/>
        <v>5.4203333333333333E-2</v>
      </c>
    </row>
    <row r="76" spans="1:30" x14ac:dyDescent="0.25">
      <c r="A76" s="4">
        <v>45412</v>
      </c>
      <c r="B76" s="6">
        <v>0</v>
      </c>
      <c r="C76" s="6">
        <v>0</v>
      </c>
      <c r="D76" s="5" t="s">
        <v>19</v>
      </c>
      <c r="E76" s="5"/>
      <c r="F76" s="6">
        <v>43556503.329999998</v>
      </c>
      <c r="G76" s="6">
        <v>195177.99</v>
      </c>
      <c r="H76" s="5">
        <f>H44</f>
        <v>5.4765000000000001E-2</v>
      </c>
      <c r="I76" s="5"/>
      <c r="J76" s="6">
        <v>9375799.6500000004</v>
      </c>
      <c r="K76" s="6">
        <v>50961.34</v>
      </c>
      <c r="L76" s="5">
        <v>5.3057E-2</v>
      </c>
      <c r="M76" s="5"/>
      <c r="N76" s="6">
        <v>0</v>
      </c>
      <c r="O76" s="6">
        <v>0</v>
      </c>
      <c r="P76" s="5" t="s">
        <v>19</v>
      </c>
      <c r="Q76" s="5"/>
      <c r="R76" s="6">
        <v>36351660.009999998</v>
      </c>
      <c r="S76" s="6">
        <v>162240.32000000001</v>
      </c>
      <c r="T76" s="5">
        <v>5.4544000000000002E-2</v>
      </c>
      <c r="U76" s="5"/>
      <c r="Y76" s="5"/>
      <c r="Z76" s="5"/>
      <c r="AA76" s="5"/>
      <c r="AB76" s="9">
        <f t="shared" si="12"/>
        <v>89283962.989999995</v>
      </c>
      <c r="AC76" s="9">
        <f t="shared" si="13"/>
        <v>408379.65</v>
      </c>
      <c r="AD76" s="17">
        <f t="shared" si="14"/>
        <v>5.4122000000000003E-2</v>
      </c>
    </row>
    <row r="77" spans="1:30" x14ac:dyDescent="0.25">
      <c r="A77" s="4">
        <v>45443</v>
      </c>
      <c r="B77" s="6">
        <v>0</v>
      </c>
      <c r="C77" s="6">
        <v>0</v>
      </c>
      <c r="D77" s="5" t="s">
        <v>19</v>
      </c>
      <c r="E77" s="5"/>
      <c r="F77" s="6">
        <v>43758297.670000002</v>
      </c>
      <c r="G77" s="6">
        <v>201794.34</v>
      </c>
      <c r="H77" s="5">
        <v>5.4549E-2</v>
      </c>
      <c r="I77" s="5"/>
      <c r="J77" s="6">
        <v>3280949.04</v>
      </c>
      <c r="K77" s="6">
        <v>25149.39</v>
      </c>
      <c r="L77" s="5">
        <v>5.3078E-2</v>
      </c>
      <c r="M77" s="5"/>
      <c r="N77" s="6">
        <v>0</v>
      </c>
      <c r="O77" s="6">
        <v>0</v>
      </c>
      <c r="P77" s="5" t="s">
        <v>19</v>
      </c>
      <c r="Q77" s="5"/>
      <c r="R77" s="6">
        <v>36519021.329999998</v>
      </c>
      <c r="S77" s="6">
        <v>167361.32</v>
      </c>
      <c r="T77" s="5">
        <v>5.4207999999999999E-2</v>
      </c>
      <c r="U77" s="5"/>
      <c r="Y77" s="5"/>
      <c r="Z77" s="5"/>
      <c r="AA77" s="5"/>
      <c r="AB77" s="9">
        <f t="shared" si="12"/>
        <v>83558268.039999992</v>
      </c>
      <c r="AC77" s="9">
        <f t="shared" si="13"/>
        <v>394305.05</v>
      </c>
      <c r="AD77" s="17">
        <f t="shared" si="14"/>
        <v>5.3945E-2</v>
      </c>
    </row>
    <row r="78" spans="1:30" x14ac:dyDescent="0.25">
      <c r="A78" s="4">
        <v>45473</v>
      </c>
      <c r="B78" s="6">
        <v>0</v>
      </c>
      <c r="C78" s="6">
        <v>0</v>
      </c>
      <c r="D78" s="5" t="s">
        <v>19</v>
      </c>
      <c r="E78" s="5"/>
      <c r="F78" s="6">
        <v>43954670.869999997</v>
      </c>
      <c r="G78" s="6">
        <v>196373.2</v>
      </c>
      <c r="H78" s="5">
        <v>5.4600000000000003E-2</v>
      </c>
      <c r="I78" s="5"/>
      <c r="J78" s="6">
        <v>1515328.79</v>
      </c>
      <c r="K78" s="6">
        <v>8379.75</v>
      </c>
      <c r="L78" s="5">
        <v>5.3126E-2</v>
      </c>
      <c r="M78" s="5"/>
      <c r="N78" s="6">
        <v>0</v>
      </c>
      <c r="O78" s="6">
        <v>0</v>
      </c>
      <c r="P78" s="5" t="s">
        <v>19</v>
      </c>
      <c r="Q78" s="5"/>
      <c r="R78" s="6">
        <v>33091876.969999999</v>
      </c>
      <c r="S78" s="6">
        <v>152855.64000000001</v>
      </c>
      <c r="T78" s="5">
        <v>5.4109999999999998E-2</v>
      </c>
      <c r="U78" s="5"/>
      <c r="Y78" s="5"/>
      <c r="Z78" s="5"/>
      <c r="AA78" s="5"/>
      <c r="AB78" s="9">
        <f t="shared" si="12"/>
        <v>78561876.629999995</v>
      </c>
      <c r="AC78" s="9">
        <f t="shared" si="13"/>
        <v>357608.59</v>
      </c>
      <c r="AD78" s="17">
        <f t="shared" si="14"/>
        <v>5.3945333333333338E-2</v>
      </c>
    </row>
    <row r="79" spans="1:30" ht="15.75" thickBot="1" x14ac:dyDescent="0.3">
      <c r="A79" s="4" t="s">
        <v>41</v>
      </c>
      <c r="C79" s="10">
        <f>SUM(C67:C78)</f>
        <v>0</v>
      </c>
      <c r="G79" s="10">
        <f>SUM(G67:G78)</f>
        <v>2555263.1100000003</v>
      </c>
      <c r="K79" s="10">
        <f>SUM(K67:K78)</f>
        <v>664305.04999999993</v>
      </c>
      <c r="O79" s="10">
        <f>SUM(O69:O78)</f>
        <v>0</v>
      </c>
      <c r="S79" s="10">
        <f>SUM(S67:S78)</f>
        <v>2295114.9500000002</v>
      </c>
      <c r="AC79" s="10">
        <f>SUM(AC67:AC78)</f>
        <v>5514683.1100000003</v>
      </c>
    </row>
    <row r="80" spans="1:30" ht="15.75" thickTop="1" x14ac:dyDescent="0.25"/>
    <row r="82" spans="1:9" ht="30" x14ac:dyDescent="0.25">
      <c r="A82" s="8" t="s">
        <v>17</v>
      </c>
      <c r="B82" s="1" t="s">
        <v>9</v>
      </c>
      <c r="C82" s="1" t="s">
        <v>10</v>
      </c>
      <c r="D82" s="1" t="s">
        <v>11</v>
      </c>
      <c r="E82" s="1"/>
      <c r="F82" s="1"/>
      <c r="G82" s="1"/>
      <c r="H82" s="1"/>
      <c r="I82" s="1"/>
    </row>
    <row r="83" spans="1:9" x14ac:dyDescent="0.25">
      <c r="A83" s="4">
        <v>45138</v>
      </c>
      <c r="B83" s="6">
        <v>1820382.44</v>
      </c>
      <c r="C83" s="6">
        <v>7887.42</v>
      </c>
      <c r="D83" s="5">
        <v>5.1237999999999999E-2</v>
      </c>
      <c r="E83" s="5"/>
      <c r="F83" s="1"/>
      <c r="G83" s="1"/>
      <c r="H83" s="1"/>
      <c r="I83" s="1"/>
    </row>
    <row r="84" spans="1:9" x14ac:dyDescent="0.25">
      <c r="A84" s="4">
        <v>45169</v>
      </c>
      <c r="B84" s="6">
        <v>2329167.41</v>
      </c>
      <c r="C84" s="6">
        <v>8784.9699999999993</v>
      </c>
      <c r="D84" s="5">
        <v>5.3046999999999997E-2</v>
      </c>
      <c r="E84" s="5"/>
      <c r="F84" s="5"/>
      <c r="G84" s="5"/>
      <c r="H84" s="5"/>
      <c r="I84" s="5"/>
    </row>
    <row r="85" spans="1:9" x14ac:dyDescent="0.25">
      <c r="A85" s="4">
        <v>45199</v>
      </c>
      <c r="B85" s="6">
        <v>2339355.34</v>
      </c>
      <c r="C85" s="6">
        <v>10187.93</v>
      </c>
      <c r="D85" s="5">
        <v>5.3218000000000001E-2</v>
      </c>
      <c r="E85" s="5"/>
      <c r="F85" s="5"/>
      <c r="G85" s="5"/>
      <c r="H85" s="5"/>
      <c r="I85" s="5"/>
    </row>
    <row r="86" spans="1:9" x14ac:dyDescent="0.25">
      <c r="A86" s="4">
        <v>45230</v>
      </c>
      <c r="B86" s="6">
        <v>2350002.6</v>
      </c>
      <c r="C86" s="6">
        <v>10647.26</v>
      </c>
      <c r="D86" s="5">
        <v>5.3588999999999998E-2</v>
      </c>
      <c r="E86" s="5"/>
      <c r="F86" s="5"/>
      <c r="G86" s="5"/>
      <c r="H86" s="5"/>
      <c r="I86" s="5"/>
    </row>
    <row r="87" spans="1:9" x14ac:dyDescent="0.25">
      <c r="A87" s="4">
        <v>45260</v>
      </c>
      <c r="B87" s="6">
        <v>2360379.44</v>
      </c>
      <c r="C87" s="6">
        <v>10376.84</v>
      </c>
      <c r="D87" s="5">
        <v>5.3724000000000001E-2</v>
      </c>
      <c r="E87" s="5"/>
      <c r="F87" s="5"/>
      <c r="G87" s="5"/>
      <c r="H87" s="5"/>
      <c r="I87" s="5"/>
    </row>
    <row r="88" spans="1:9" x14ac:dyDescent="0.25">
      <c r="A88" s="4">
        <v>45291</v>
      </c>
      <c r="B88" s="6">
        <v>2371143.59</v>
      </c>
      <c r="C88" s="6">
        <v>10764.15</v>
      </c>
      <c r="D88" s="5">
        <v>5.3693999999999999E-2</v>
      </c>
      <c r="E88" s="5"/>
      <c r="F88" s="5"/>
      <c r="G88" s="5"/>
      <c r="H88" s="5"/>
      <c r="I88" s="5"/>
    </row>
    <row r="89" spans="1:9" x14ac:dyDescent="0.25">
      <c r="A89" s="4">
        <v>45322</v>
      </c>
      <c r="B89" s="6">
        <v>2381908.54</v>
      </c>
      <c r="C89" s="6">
        <v>10764.95</v>
      </c>
      <c r="D89" s="5">
        <v>5.3455000000000003E-2</v>
      </c>
      <c r="E89" s="5"/>
      <c r="F89" s="5"/>
      <c r="G89" s="5"/>
      <c r="H89" s="5"/>
      <c r="I89" s="5"/>
    </row>
    <row r="90" spans="1:9" x14ac:dyDescent="0.25">
      <c r="A90" s="4">
        <v>45351</v>
      </c>
      <c r="B90" s="6">
        <v>2391986.08</v>
      </c>
      <c r="C90" s="6">
        <v>10077.540000000001</v>
      </c>
      <c r="D90" s="5">
        <v>5.3251E-2</v>
      </c>
      <c r="E90" s="5"/>
      <c r="F90" s="5"/>
      <c r="G90" s="5"/>
      <c r="H90" s="5"/>
      <c r="I90" s="5"/>
    </row>
    <row r="91" spans="1:9" x14ac:dyDescent="0.25">
      <c r="A91" s="4">
        <v>45382</v>
      </c>
      <c r="B91" s="6">
        <v>2402785.87</v>
      </c>
      <c r="C91" s="6">
        <v>10799.79</v>
      </c>
      <c r="D91" s="5">
        <v>5.3161E-2</v>
      </c>
      <c r="E91" s="5"/>
      <c r="F91" s="5"/>
      <c r="G91" s="5"/>
      <c r="H91" s="5"/>
      <c r="I91" s="5"/>
    </row>
    <row r="92" spans="1:9" x14ac:dyDescent="0.25">
      <c r="A92" s="4">
        <v>45412</v>
      </c>
      <c r="B92" s="6">
        <v>2413280.86</v>
      </c>
      <c r="C92" s="6">
        <v>10494.99</v>
      </c>
      <c r="D92" s="5">
        <v>5.3142000000000002E-2</v>
      </c>
      <c r="E92" s="5"/>
      <c r="F92" s="5"/>
      <c r="G92" s="5"/>
      <c r="H92" s="5"/>
      <c r="I92" s="5"/>
    </row>
    <row r="93" spans="1:9" x14ac:dyDescent="0.25">
      <c r="A93" s="4">
        <v>45443</v>
      </c>
      <c r="B93" s="6">
        <v>2424176.9</v>
      </c>
      <c r="C93" s="6">
        <v>10896.04</v>
      </c>
      <c r="D93" s="5">
        <v>5.3161E-2</v>
      </c>
      <c r="E93" s="5"/>
      <c r="F93" s="5" t="s">
        <v>19</v>
      </c>
      <c r="G93" s="5"/>
      <c r="H93" s="5"/>
      <c r="I93" s="5"/>
    </row>
    <row r="94" spans="1:9" x14ac:dyDescent="0.25">
      <c r="A94" s="4">
        <v>45473</v>
      </c>
      <c r="B94" s="6">
        <v>3236216.84</v>
      </c>
      <c r="C94" s="6">
        <v>12039.94</v>
      </c>
      <c r="D94" s="5">
        <v>5.3120000000000001E-2</v>
      </c>
      <c r="E94" s="5"/>
    </row>
    <row r="95" spans="1:9" ht="15.75" thickBot="1" x14ac:dyDescent="0.3">
      <c r="C95" s="10">
        <f>SUM(C83:C94)</f>
        <v>123721.82</v>
      </c>
    </row>
    <row r="96" spans="1:9" ht="15.75" thickTop="1" x14ac:dyDescent="0.25"/>
    <row r="97" spans="1:9" ht="30" x14ac:dyDescent="0.25">
      <c r="A97" s="8" t="s">
        <v>18</v>
      </c>
      <c r="B97" s="1" t="s">
        <v>12</v>
      </c>
      <c r="C97" s="1" t="s">
        <v>13</v>
      </c>
      <c r="D97" s="1" t="s">
        <v>14</v>
      </c>
      <c r="E97" s="1"/>
      <c r="F97" s="1"/>
      <c r="G97" s="1"/>
      <c r="H97" s="1"/>
      <c r="I97" s="1"/>
    </row>
    <row r="98" spans="1:9" x14ac:dyDescent="0.25">
      <c r="A98" s="4">
        <v>45138</v>
      </c>
      <c r="B98" s="6">
        <v>832418.48</v>
      </c>
      <c r="C98" s="6">
        <v>3622.3</v>
      </c>
      <c r="D98" s="5">
        <v>5.1147999999999999E-2</v>
      </c>
      <c r="E98" s="5"/>
      <c r="F98" s="1"/>
      <c r="G98" s="1"/>
      <c r="H98" s="1"/>
      <c r="I98" s="1"/>
    </row>
    <row r="99" spans="1:9" x14ac:dyDescent="0.25">
      <c r="A99" s="4">
        <v>45169</v>
      </c>
      <c r="B99" s="6">
        <v>836004.14</v>
      </c>
      <c r="C99" s="6">
        <v>3585.66</v>
      </c>
      <c r="D99" s="5">
        <v>5.2974E-2</v>
      </c>
      <c r="E99" s="5"/>
      <c r="F99" s="1"/>
      <c r="G99" s="1"/>
      <c r="H99" s="1"/>
      <c r="I99" s="1"/>
    </row>
    <row r="100" spans="1:9" x14ac:dyDescent="0.25">
      <c r="A100" s="4">
        <v>45199</v>
      </c>
      <c r="B100" s="6">
        <v>839653.1</v>
      </c>
      <c r="C100" s="6">
        <v>3648.96</v>
      </c>
      <c r="D100" s="5">
        <v>5.3104999999999999E-2</v>
      </c>
      <c r="E100" s="5"/>
      <c r="F100" s="5"/>
      <c r="G100" s="5"/>
      <c r="H100" s="5"/>
      <c r="I100" s="5"/>
    </row>
    <row r="101" spans="1:9" x14ac:dyDescent="0.25">
      <c r="A101" s="4">
        <v>45230</v>
      </c>
      <c r="B101" s="6">
        <v>923550.8</v>
      </c>
      <c r="C101" s="6">
        <v>3897.7</v>
      </c>
      <c r="D101" s="5">
        <v>5.3231000000000001E-2</v>
      </c>
      <c r="E101" s="5"/>
      <c r="F101" s="5"/>
      <c r="G101" s="5"/>
      <c r="H101" s="5"/>
      <c r="I101" s="5"/>
    </row>
    <row r="102" spans="1:9" x14ac:dyDescent="0.25">
      <c r="A102" s="4">
        <v>45260</v>
      </c>
      <c r="B102" s="6">
        <v>962680.68</v>
      </c>
      <c r="C102" s="6">
        <v>4129.88</v>
      </c>
      <c r="D102" s="5">
        <v>5.3307E-2</v>
      </c>
      <c r="E102" s="5"/>
      <c r="F102" s="5"/>
      <c r="G102" s="5"/>
      <c r="H102" s="5"/>
      <c r="I102" s="5"/>
    </row>
    <row r="103" spans="1:9" x14ac:dyDescent="0.25">
      <c r="A103" s="4">
        <v>45291</v>
      </c>
      <c r="B103" s="6">
        <v>1017169.39</v>
      </c>
      <c r="C103" s="6">
        <v>4488.71</v>
      </c>
      <c r="D103" s="5">
        <v>5.3378000000000002E-2</v>
      </c>
      <c r="E103" s="5"/>
      <c r="F103" s="5"/>
      <c r="G103" s="5"/>
      <c r="H103" s="5"/>
      <c r="I103" s="5"/>
    </row>
    <row r="104" spans="1:9" x14ac:dyDescent="0.25">
      <c r="A104" s="4">
        <v>45322</v>
      </c>
      <c r="B104" s="6">
        <v>971627.76</v>
      </c>
      <c r="C104" s="6">
        <v>4458.37</v>
      </c>
      <c r="D104" s="5">
        <v>5.3199999999999997E-2</v>
      </c>
      <c r="E104" s="5"/>
      <c r="F104" s="5"/>
      <c r="G104" s="5"/>
      <c r="H104" s="5"/>
      <c r="I104" s="5"/>
    </row>
    <row r="105" spans="1:9" x14ac:dyDescent="0.25">
      <c r="A105" s="4">
        <v>45351</v>
      </c>
      <c r="B105" s="6">
        <v>975721.91</v>
      </c>
      <c r="C105" s="6">
        <v>4094.15</v>
      </c>
      <c r="D105" s="5">
        <v>5.3034999999999999E-2</v>
      </c>
      <c r="E105" s="5"/>
      <c r="F105" s="5"/>
      <c r="G105" s="5"/>
      <c r="H105" s="5"/>
      <c r="I105" s="5"/>
    </row>
    <row r="106" spans="1:9" x14ac:dyDescent="0.25">
      <c r="A106" s="4">
        <v>45382</v>
      </c>
      <c r="B106" s="6">
        <v>990078.07</v>
      </c>
      <c r="C106" s="6">
        <v>4356.16</v>
      </c>
      <c r="D106" s="5">
        <v>5.2985999999999998E-2</v>
      </c>
      <c r="E106" s="5"/>
      <c r="F106" s="5"/>
      <c r="G106" s="5"/>
      <c r="H106" s="5"/>
      <c r="I106" s="5"/>
    </row>
    <row r="107" spans="1:9" x14ac:dyDescent="0.25">
      <c r="A107" s="4">
        <v>45412</v>
      </c>
      <c r="B107" s="6">
        <v>944257.43</v>
      </c>
      <c r="C107" s="6">
        <v>4179.3599999999997</v>
      </c>
      <c r="D107" s="5">
        <v>5.3057E-2</v>
      </c>
      <c r="E107" s="5"/>
      <c r="F107" s="5"/>
      <c r="G107" s="5"/>
      <c r="H107" s="5"/>
      <c r="I107" s="5"/>
    </row>
    <row r="108" spans="1:9" x14ac:dyDescent="0.25">
      <c r="A108" s="4">
        <v>45443</v>
      </c>
      <c r="B108" s="6">
        <v>998674.22</v>
      </c>
      <c r="C108" s="6">
        <v>4416.79</v>
      </c>
      <c r="D108" s="5">
        <v>5.3078E-2</v>
      </c>
      <c r="E108" s="5"/>
      <c r="F108" s="5"/>
      <c r="G108" s="5"/>
      <c r="H108" s="5"/>
      <c r="I108" s="5"/>
    </row>
    <row r="109" spans="1:9" x14ac:dyDescent="0.25">
      <c r="A109" s="4">
        <v>45473</v>
      </c>
      <c r="B109" s="6">
        <v>952869.9</v>
      </c>
      <c r="C109" s="6">
        <v>4195.68</v>
      </c>
      <c r="D109" s="5">
        <v>5.3126E-2</v>
      </c>
      <c r="E109" s="5"/>
      <c r="F109" s="5"/>
      <c r="G109" s="5"/>
      <c r="H109" s="5"/>
      <c r="I109" s="5"/>
    </row>
    <row r="110" spans="1:9" ht="15.75" thickBot="1" x14ac:dyDescent="0.3">
      <c r="A110" s="4" t="s">
        <v>19</v>
      </c>
      <c r="C110" s="10">
        <f>SUM(C98:C109)</f>
        <v>49073.72</v>
      </c>
    </row>
    <row r="111" spans="1:9" ht="15.75" thickTop="1" x14ac:dyDescent="0.25">
      <c r="A111" t="s">
        <v>19</v>
      </c>
    </row>
    <row r="113" spans="1:9" ht="30" x14ac:dyDescent="0.25">
      <c r="A113" s="8" t="s">
        <v>20</v>
      </c>
      <c r="B113" s="1" t="s">
        <v>21</v>
      </c>
      <c r="C113" s="1" t="s">
        <v>22</v>
      </c>
      <c r="D113" s="1" t="s">
        <v>23</v>
      </c>
      <c r="E113" s="1"/>
      <c r="F113" s="1"/>
      <c r="G113" s="1"/>
      <c r="H113" s="1"/>
      <c r="I113" s="1"/>
    </row>
    <row r="114" spans="1:9" x14ac:dyDescent="0.25">
      <c r="A114" s="4">
        <v>45138</v>
      </c>
      <c r="B114" s="6">
        <f>B98+B83+AB67+AB51+AB35</f>
        <v>163134409.58999997</v>
      </c>
      <c r="C114" s="6">
        <f>C98+C83+AC67+AC51+AC35</f>
        <v>726800.64</v>
      </c>
      <c r="D114" s="5">
        <f>(AD35+AD51+D83+D98)/4</f>
        <v>5.1403150000000002E-2</v>
      </c>
      <c r="E114" s="5"/>
      <c r="F114" s="1"/>
      <c r="G114" s="1"/>
      <c r="H114" s="1"/>
      <c r="I114" s="1"/>
    </row>
    <row r="115" spans="1:9" x14ac:dyDescent="0.25">
      <c r="A115" s="4">
        <v>45169</v>
      </c>
      <c r="B115" s="6">
        <f>B99+B84+AB68+AB52+AB36</f>
        <v>150326930.81</v>
      </c>
      <c r="C115" s="6">
        <f>C99+C84+AC68+AC52+AC36</f>
        <v>707521.22</v>
      </c>
      <c r="D115" s="5">
        <f>(AD36+AD52+AD68+D84+D99)/5</f>
        <v>5.3490166666666672E-2</v>
      </c>
      <c r="E115" s="5"/>
      <c r="F115" s="1"/>
      <c r="G115" s="1"/>
      <c r="H115" s="1"/>
      <c r="I115" s="1"/>
    </row>
    <row r="116" spans="1:9" x14ac:dyDescent="0.25">
      <c r="A116" s="4">
        <v>45199</v>
      </c>
      <c r="B116" s="6">
        <f t="shared" ref="B116:B125" si="15">B100+B85+AB69+AB53+AB37</f>
        <v>151855756.66</v>
      </c>
      <c r="C116" s="6">
        <f t="shared" ref="C116:C125" si="16">C100+C85+AC69+AC53+AC37</f>
        <v>663825.85</v>
      </c>
      <c r="D116" s="5">
        <f t="shared" ref="D116:D125" si="17">(AD37+AD53+AD69+D85+D100)/5</f>
        <v>5.3639333333333337E-2</v>
      </c>
      <c r="E116" s="5"/>
      <c r="F116" s="5"/>
      <c r="G116" s="5"/>
      <c r="H116" s="5"/>
      <c r="I116" s="5"/>
    </row>
    <row r="117" spans="1:9" x14ac:dyDescent="0.25">
      <c r="A117" s="4">
        <v>45230</v>
      </c>
      <c r="B117" s="6">
        <f t="shared" si="15"/>
        <v>153457482.09999999</v>
      </c>
      <c r="C117" s="6">
        <f t="shared" si="16"/>
        <v>701725.44000000006</v>
      </c>
      <c r="D117" s="5">
        <f t="shared" si="17"/>
        <v>5.3875000000000006E-2</v>
      </c>
      <c r="E117" s="5"/>
      <c r="F117" s="5"/>
      <c r="G117" s="5"/>
      <c r="H117" s="5"/>
      <c r="I117" s="5"/>
    </row>
    <row r="118" spans="1:9" x14ac:dyDescent="0.25">
      <c r="A118" s="4">
        <v>45260</v>
      </c>
      <c r="B118" s="6">
        <f t="shared" si="15"/>
        <v>150531466.24000001</v>
      </c>
      <c r="C118" s="6">
        <f t="shared" si="16"/>
        <v>678984.14</v>
      </c>
      <c r="D118" s="5">
        <f t="shared" si="17"/>
        <v>5.4106566666666668E-2</v>
      </c>
      <c r="E118" s="5"/>
      <c r="F118" s="5"/>
      <c r="G118" s="5"/>
      <c r="H118" s="5"/>
      <c r="I118" s="5"/>
    </row>
    <row r="119" spans="1:9" x14ac:dyDescent="0.25">
      <c r="A119" s="4">
        <v>45291</v>
      </c>
      <c r="B119" s="6">
        <f t="shared" si="15"/>
        <v>159780686.31</v>
      </c>
      <c r="C119" s="6">
        <f t="shared" si="16"/>
        <v>704220.07000000007</v>
      </c>
      <c r="D119" s="5">
        <f t="shared" si="17"/>
        <v>5.4110399999999989E-2</v>
      </c>
      <c r="E119" s="5"/>
      <c r="F119" s="5"/>
      <c r="G119" s="5"/>
      <c r="H119" s="5"/>
      <c r="I119" s="5"/>
    </row>
    <row r="120" spans="1:9" x14ac:dyDescent="0.25">
      <c r="A120" s="4">
        <v>45322</v>
      </c>
      <c r="B120" s="6">
        <f t="shared" si="15"/>
        <v>159025544.40000001</v>
      </c>
      <c r="C120" s="6">
        <f t="shared" si="16"/>
        <v>744858.09</v>
      </c>
      <c r="D120" s="5">
        <f t="shared" si="17"/>
        <v>5.3871500000000003E-2</v>
      </c>
      <c r="E120" s="5"/>
      <c r="F120" s="5"/>
      <c r="G120" s="5"/>
      <c r="H120" s="5"/>
      <c r="I120" s="5"/>
    </row>
    <row r="121" spans="1:9" x14ac:dyDescent="0.25">
      <c r="A121" s="4">
        <v>45351</v>
      </c>
      <c r="B121" s="6">
        <f>B105+B90+AB74+AB58+AB42</f>
        <v>157108836.16999999</v>
      </c>
      <c r="C121" s="6">
        <f t="shared" si="16"/>
        <v>698291.7699999999</v>
      </c>
      <c r="D121" s="5">
        <f t="shared" si="17"/>
        <v>5.3653933333333327E-2</v>
      </c>
      <c r="E121" s="5"/>
      <c r="F121" s="5"/>
      <c r="G121" s="5"/>
      <c r="H121" s="5"/>
      <c r="I121" s="5"/>
    </row>
    <row r="122" spans="1:9" x14ac:dyDescent="0.25">
      <c r="A122" s="4">
        <v>45382</v>
      </c>
      <c r="B122" s="6">
        <f t="shared" si="15"/>
        <v>150450609.58000001</v>
      </c>
      <c r="C122" s="6">
        <f t="shared" si="16"/>
        <v>706773.41</v>
      </c>
      <c r="D122" s="5">
        <f t="shared" si="17"/>
        <v>5.3581099999999993E-2</v>
      </c>
      <c r="E122" s="5"/>
      <c r="F122" s="5"/>
      <c r="G122" s="5"/>
      <c r="H122" s="5"/>
      <c r="I122" s="5"/>
    </row>
    <row r="123" spans="1:9" x14ac:dyDescent="0.25">
      <c r="A123" s="4">
        <v>45412</v>
      </c>
      <c r="B123" s="6">
        <f t="shared" si="15"/>
        <v>139130138.46000001</v>
      </c>
      <c r="C123" s="6">
        <f t="shared" si="16"/>
        <v>635849.94000000006</v>
      </c>
      <c r="D123" s="5">
        <f t="shared" si="17"/>
        <v>5.3557333333333332E-2</v>
      </c>
      <c r="E123" s="5"/>
      <c r="F123" s="5"/>
      <c r="G123" s="5"/>
      <c r="H123" s="5"/>
      <c r="I123" s="5"/>
    </row>
    <row r="124" spans="1:9" x14ac:dyDescent="0.25">
      <c r="A124" s="4">
        <v>45443</v>
      </c>
      <c r="B124" s="6">
        <f t="shared" si="15"/>
        <v>130878299.46000001</v>
      </c>
      <c r="C124" s="6">
        <f t="shared" si="16"/>
        <v>617447.25</v>
      </c>
      <c r="D124" s="5">
        <f t="shared" si="17"/>
        <v>5.3489799999999997E-2</v>
      </c>
      <c r="E124" s="5"/>
      <c r="F124" s="5"/>
      <c r="G124" s="5"/>
      <c r="H124" s="5"/>
      <c r="I124" s="5"/>
    </row>
    <row r="125" spans="1:9" x14ac:dyDescent="0.25">
      <c r="A125" s="4">
        <v>45473</v>
      </c>
      <c r="B125" s="6">
        <f t="shared" si="15"/>
        <v>126035896.94999999</v>
      </c>
      <c r="C125" s="6">
        <f t="shared" si="16"/>
        <v>573597.49</v>
      </c>
      <c r="D125" s="5">
        <f t="shared" si="17"/>
        <v>5.3487199999999999E-2</v>
      </c>
      <c r="E125" s="5"/>
      <c r="F125" s="5"/>
      <c r="G125" s="5"/>
      <c r="H125" s="5"/>
      <c r="I125" s="5"/>
    </row>
    <row r="126" spans="1:9" ht="15.75" thickBot="1" x14ac:dyDescent="0.3">
      <c r="A126" s="4" t="s">
        <v>41</v>
      </c>
      <c r="C126" s="10">
        <f>SUM(C114:C125)</f>
        <v>8159895.3100000005</v>
      </c>
    </row>
    <row r="127" spans="1:9" ht="15.75" thickTop="1" x14ac:dyDescent="0.25">
      <c r="B127" s="9" t="s">
        <v>19</v>
      </c>
      <c r="D127" s="9" t="s">
        <v>19</v>
      </c>
      <c r="E127" s="9"/>
    </row>
    <row r="128" spans="1:9" x14ac:dyDescent="0.25">
      <c r="A128" t="s">
        <v>19</v>
      </c>
      <c r="B128" s="9" t="s">
        <v>19</v>
      </c>
      <c r="C128" t="s">
        <v>19</v>
      </c>
      <c r="D128" s="9" t="s">
        <v>19</v>
      </c>
      <c r="E128" s="9"/>
    </row>
    <row r="129" spans="3:4" x14ac:dyDescent="0.25">
      <c r="C129" s="9" t="s">
        <v>19</v>
      </c>
      <c r="D129" t="s">
        <v>19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headerFooter>
    <oddFooter>&amp;C&amp;N</oddFooter>
  </headerFooter>
  <rowBreaks count="2" manualBreakCount="2">
    <brk id="32" max="16383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workbookViewId="0">
      <selection activeCell="A5" sqref="A5:XFD5"/>
    </sheetView>
  </sheetViews>
  <sheetFormatPr defaultRowHeight="15" outlineLevelCol="1" x14ac:dyDescent="0.25"/>
  <cols>
    <col min="1" max="1" width="10.7109375" bestFit="1" customWidth="1"/>
    <col min="3" max="3" width="14.140625" customWidth="1"/>
    <col min="4" max="4" width="8.85546875" customWidth="1"/>
    <col min="7" max="7" width="0" hidden="1" customWidth="1" outlineLevel="1"/>
    <col min="8" max="8" width="9.140625" collapsed="1"/>
  </cols>
  <sheetData>
    <row r="1" spans="1:7" x14ac:dyDescent="0.25">
      <c r="A1" s="22" t="s">
        <v>28</v>
      </c>
      <c r="B1" s="22"/>
      <c r="C1" s="22"/>
      <c r="D1" s="22"/>
      <c r="E1" s="22"/>
      <c r="F1" s="22"/>
      <c r="G1" s="22"/>
    </row>
    <row r="2" spans="1:7" x14ac:dyDescent="0.25">
      <c r="A2" s="22" t="s">
        <v>29</v>
      </c>
      <c r="B2" s="22"/>
      <c r="C2" s="22"/>
      <c r="D2" s="22"/>
      <c r="E2" s="22"/>
      <c r="F2" s="22"/>
      <c r="G2" s="22"/>
    </row>
    <row r="4" spans="1:7" x14ac:dyDescent="0.25">
      <c r="B4" s="11" t="s">
        <v>39</v>
      </c>
      <c r="C4" s="11" t="s">
        <v>33</v>
      </c>
      <c r="D4" s="11" t="s">
        <v>35</v>
      </c>
      <c r="E4" s="11" t="s">
        <v>40</v>
      </c>
      <c r="F4" s="11" t="s">
        <v>67</v>
      </c>
      <c r="G4" s="11" t="s">
        <v>30</v>
      </c>
    </row>
    <row r="5" spans="1:7" x14ac:dyDescent="0.25">
      <c r="A5" s="12">
        <v>44408</v>
      </c>
      <c r="B5" s="5">
        <v>2.0000000000000001E-4</v>
      </c>
      <c r="C5" s="5">
        <v>6.6E-4</v>
      </c>
      <c r="D5" s="5">
        <v>1E-4</v>
      </c>
      <c r="E5" s="5">
        <v>1E-4</v>
      </c>
      <c r="F5" s="5"/>
      <c r="G5" s="13">
        <f t="shared" ref="G5:G28" si="0">(B5+C5+D5+E5)/4</f>
        <v>2.6499999999999999E-4</v>
      </c>
    </row>
    <row r="6" spans="1:7" x14ac:dyDescent="0.25">
      <c r="A6" s="12">
        <v>44439</v>
      </c>
      <c r="B6" s="5">
        <v>2.2000000000000001E-4</v>
      </c>
      <c r="C6" s="5">
        <v>6.2E-4</v>
      </c>
      <c r="D6" s="5">
        <v>1E-4</v>
      </c>
      <c r="E6" s="5">
        <v>1E-4</v>
      </c>
      <c r="F6" s="5"/>
      <c r="G6" s="13">
        <f t="shared" si="0"/>
        <v>2.6000000000000003E-4</v>
      </c>
    </row>
    <row r="7" spans="1:7" x14ac:dyDescent="0.25">
      <c r="A7" s="12">
        <v>44469</v>
      </c>
      <c r="B7" s="5">
        <v>2.7900000000000001E-4</v>
      </c>
      <c r="C7" s="5">
        <v>6.3000000000000003E-4</v>
      </c>
      <c r="D7" s="5">
        <v>1E-4</v>
      </c>
      <c r="E7" s="5">
        <v>1E-4</v>
      </c>
      <c r="F7" s="5"/>
      <c r="G7" s="13">
        <f t="shared" si="0"/>
        <v>2.7725000000000004E-4</v>
      </c>
    </row>
    <row r="8" spans="1:7" x14ac:dyDescent="0.25">
      <c r="A8" s="12">
        <v>44500</v>
      </c>
      <c r="B8" s="5">
        <v>3.5E-4</v>
      </c>
      <c r="C8" s="5">
        <v>6.2E-4</v>
      </c>
      <c r="D8" s="5">
        <v>1E-4</v>
      </c>
      <c r="E8" s="5">
        <v>1E-4</v>
      </c>
      <c r="F8" s="5"/>
      <c r="G8" s="13">
        <f t="shared" si="0"/>
        <v>2.9250000000000001E-4</v>
      </c>
    </row>
    <row r="9" spans="1:7" x14ac:dyDescent="0.25">
      <c r="A9" s="12">
        <v>44530</v>
      </c>
      <c r="B9" s="5">
        <v>3.8000000000000002E-4</v>
      </c>
      <c r="C9" s="5">
        <v>6.6E-4</v>
      </c>
      <c r="D9" s="5">
        <v>1E-4</v>
      </c>
      <c r="E9" s="5">
        <v>1E-4</v>
      </c>
      <c r="F9" s="5"/>
      <c r="G9" s="13">
        <f t="shared" si="0"/>
        <v>3.1000000000000005E-4</v>
      </c>
    </row>
    <row r="10" spans="1:7" x14ac:dyDescent="0.25">
      <c r="A10" s="12">
        <v>44561</v>
      </c>
      <c r="B10" s="5">
        <v>3.8000000000000002E-4</v>
      </c>
      <c r="C10" s="5">
        <v>8.9999999999999998E-4</v>
      </c>
      <c r="D10" s="5">
        <v>1E-4</v>
      </c>
      <c r="E10" s="5">
        <v>1E-4</v>
      </c>
      <c r="F10" s="5"/>
      <c r="G10" s="13">
        <f t="shared" si="0"/>
        <v>3.6999999999999999E-4</v>
      </c>
    </row>
    <row r="11" spans="1:7" x14ac:dyDescent="0.25">
      <c r="A11" s="12">
        <v>44592</v>
      </c>
      <c r="B11" s="5">
        <v>3.8000000000000002E-4</v>
      </c>
      <c r="C11" s="5">
        <v>9.7999999999999997E-4</v>
      </c>
      <c r="D11" s="5">
        <v>1E-4</v>
      </c>
      <c r="E11" s="5">
        <v>1E-4</v>
      </c>
      <c r="F11" s="5"/>
      <c r="G11" s="13">
        <f t="shared" si="0"/>
        <v>3.9000000000000005E-4</v>
      </c>
    </row>
    <row r="12" spans="1:7" x14ac:dyDescent="0.25">
      <c r="A12" s="12">
        <v>44620</v>
      </c>
      <c r="B12" s="5">
        <v>6.3199999999999997E-4</v>
      </c>
      <c r="C12" s="5">
        <v>1.14E-3</v>
      </c>
      <c r="D12" s="5">
        <v>2.0000000000000001E-4</v>
      </c>
      <c r="E12" s="5">
        <v>1E-4</v>
      </c>
      <c r="F12" s="5"/>
      <c r="G12" s="13">
        <f t="shared" si="0"/>
        <v>5.1799999999999991E-4</v>
      </c>
    </row>
    <row r="13" spans="1:7" x14ac:dyDescent="0.25">
      <c r="A13" s="12">
        <v>44651</v>
      </c>
      <c r="B13" s="5">
        <v>1.5399999999999999E-3</v>
      </c>
      <c r="C13" s="5">
        <v>2.7200000000000002E-3</v>
      </c>
      <c r="D13" s="5">
        <v>1.1000000000000001E-3</v>
      </c>
      <c r="E13" s="5">
        <v>1.07E-4</v>
      </c>
      <c r="F13" s="5"/>
      <c r="G13" s="13">
        <f t="shared" si="0"/>
        <v>1.3667500000000001E-3</v>
      </c>
    </row>
    <row r="14" spans="1:7" x14ac:dyDescent="0.25">
      <c r="A14" s="12">
        <v>44681</v>
      </c>
      <c r="B14" s="5">
        <v>3.0400000000000002E-3</v>
      </c>
      <c r="C14" s="5">
        <v>4.4400000000000004E-3</v>
      </c>
      <c r="D14" s="5">
        <v>2.5000000000000001E-3</v>
      </c>
      <c r="E14" s="5">
        <v>3.2299999999999998E-3</v>
      </c>
      <c r="F14" s="5"/>
      <c r="G14" s="13">
        <f t="shared" si="0"/>
        <v>3.3025000000000003E-3</v>
      </c>
    </row>
    <row r="15" spans="1:7" x14ac:dyDescent="0.25">
      <c r="A15" s="12">
        <v>44712</v>
      </c>
      <c r="B15" s="5">
        <v>6.2300000000000003E-3</v>
      </c>
      <c r="C15" s="5">
        <v>8.1300000000000001E-3</v>
      </c>
      <c r="D15" s="5">
        <v>5.7999999999999996E-3</v>
      </c>
      <c r="E15" s="5">
        <v>6.4599999999999996E-3</v>
      </c>
      <c r="F15" s="5"/>
      <c r="G15" s="13">
        <f t="shared" si="0"/>
        <v>6.6550000000000003E-3</v>
      </c>
    </row>
    <row r="16" spans="1:7" x14ac:dyDescent="0.25">
      <c r="A16" s="12">
        <v>44742</v>
      </c>
      <c r="B16" s="5">
        <v>1.001E-2</v>
      </c>
      <c r="C16" s="5">
        <v>1.2030000000000001E-2</v>
      </c>
      <c r="D16" s="5">
        <v>9.7999999999999997E-3</v>
      </c>
      <c r="E16" s="5">
        <v>9.8499999999999994E-3</v>
      </c>
      <c r="F16" s="5"/>
      <c r="G16" s="13">
        <f t="shared" si="0"/>
        <v>1.0422499999999999E-2</v>
      </c>
    </row>
    <row r="17" spans="1:7" x14ac:dyDescent="0.25">
      <c r="A17" s="12">
        <v>44773</v>
      </c>
      <c r="B17" s="5">
        <v>1.5206000000000001E-2</v>
      </c>
      <c r="C17" s="5">
        <v>1.6722999999999998E-2</v>
      </c>
      <c r="D17" s="5">
        <v>1.5100000000000001E-2</v>
      </c>
      <c r="E17" s="5">
        <v>1.401E-2</v>
      </c>
      <c r="F17" s="5"/>
      <c r="G17" s="13">
        <f t="shared" si="0"/>
        <v>1.5259750000000001E-2</v>
      </c>
    </row>
    <row r="18" spans="1:7" x14ac:dyDescent="0.25">
      <c r="A18" s="12">
        <v>44804</v>
      </c>
      <c r="B18" s="5">
        <v>2.1627E-2</v>
      </c>
      <c r="C18" s="5">
        <v>2.3026000000000001E-2</v>
      </c>
      <c r="D18" s="5">
        <v>2.1499999999999998E-2</v>
      </c>
      <c r="E18" s="5">
        <v>1.9469E-2</v>
      </c>
      <c r="F18" s="5"/>
      <c r="G18" s="13">
        <f t="shared" si="0"/>
        <v>2.1405499999999997E-2</v>
      </c>
    </row>
    <row r="19" spans="1:7" x14ac:dyDescent="0.25">
      <c r="A19" s="12">
        <v>44834</v>
      </c>
      <c r="B19" s="5">
        <v>2.4126000000000002E-2</v>
      </c>
      <c r="C19" s="5">
        <v>2.6131000000000001E-2</v>
      </c>
      <c r="D19" s="5">
        <v>2.1499999999999998E-2</v>
      </c>
      <c r="E19" s="5">
        <v>2.2941E-2</v>
      </c>
      <c r="F19" s="5"/>
      <c r="G19" s="13">
        <f t="shared" si="0"/>
        <v>2.3674500000000001E-2</v>
      </c>
    </row>
    <row r="20" spans="1:7" x14ac:dyDescent="0.25">
      <c r="A20" s="12">
        <v>44865</v>
      </c>
      <c r="B20" s="5">
        <v>2.9336000000000001E-2</v>
      </c>
      <c r="C20" s="5">
        <v>3.2103E-2</v>
      </c>
      <c r="D20" s="5">
        <v>3.0700000000000002E-2</v>
      </c>
      <c r="E20" s="5">
        <v>2.8531000000000001E-2</v>
      </c>
      <c r="F20" s="5"/>
      <c r="G20" s="13">
        <f t="shared" si="0"/>
        <v>3.01675E-2</v>
      </c>
    </row>
    <row r="21" spans="1:7" x14ac:dyDescent="0.25">
      <c r="A21" s="12">
        <v>44895</v>
      </c>
      <c r="B21" s="5">
        <v>3.6110000000000003E-2</v>
      </c>
      <c r="C21" s="5">
        <v>3.9170000000000003E-2</v>
      </c>
      <c r="D21" s="5">
        <v>3.7400000000000003E-2</v>
      </c>
      <c r="E21" s="5">
        <v>3.5588000000000002E-2</v>
      </c>
      <c r="F21" s="5">
        <f t="shared" ref="F21:F28" si="1">F5</f>
        <v>0</v>
      </c>
      <c r="G21" s="13">
        <f t="shared" si="0"/>
        <v>3.7067000000000003E-2</v>
      </c>
    </row>
    <row r="22" spans="1:7" x14ac:dyDescent="0.25">
      <c r="A22" s="12">
        <v>44926</v>
      </c>
      <c r="B22" s="5">
        <v>3.9799000000000001E-2</v>
      </c>
      <c r="C22" s="5">
        <v>4.2847000000000003E-2</v>
      </c>
      <c r="D22" s="5">
        <v>4.0800000000000003E-2</v>
      </c>
      <c r="E22" s="5">
        <v>3.9681000000000001E-2</v>
      </c>
      <c r="F22" s="5">
        <f t="shared" si="1"/>
        <v>0</v>
      </c>
      <c r="G22" s="13">
        <f t="shared" si="0"/>
        <v>4.0781749999999999E-2</v>
      </c>
    </row>
    <row r="23" spans="1:7" x14ac:dyDescent="0.25">
      <c r="A23" s="12">
        <v>44957</v>
      </c>
      <c r="B23" s="5">
        <v>4.2443000000000002E-2</v>
      </c>
      <c r="C23" s="5">
        <v>4.5199999999999997E-2</v>
      </c>
      <c r="D23" s="5">
        <v>4.3099999999999999E-2</v>
      </c>
      <c r="E23" s="5">
        <v>4.2514999999999997E-2</v>
      </c>
      <c r="F23" s="5">
        <f t="shared" si="1"/>
        <v>0</v>
      </c>
      <c r="G23" s="13">
        <f t="shared" si="0"/>
        <v>4.3314499999999999E-2</v>
      </c>
    </row>
    <row r="24" spans="1:7" x14ac:dyDescent="0.25">
      <c r="A24" s="12">
        <v>44985</v>
      </c>
      <c r="B24" s="5">
        <v>4.4991000000000003E-2</v>
      </c>
      <c r="C24" s="5">
        <v>4.7326E-2</v>
      </c>
      <c r="D24" s="5">
        <v>4.5400000000000003E-2</v>
      </c>
      <c r="E24" s="5">
        <v>4.4919000000000001E-2</v>
      </c>
      <c r="F24" s="5">
        <f t="shared" si="1"/>
        <v>0</v>
      </c>
      <c r="G24" s="13">
        <f t="shared" si="0"/>
        <v>4.5659000000000005E-2</v>
      </c>
    </row>
    <row r="25" spans="1:7" x14ac:dyDescent="0.25">
      <c r="A25" s="12">
        <v>45016</v>
      </c>
      <c r="B25" s="5">
        <v>4.6108000000000003E-2</v>
      </c>
      <c r="C25" s="5">
        <v>4.8006E-2</v>
      </c>
      <c r="D25" s="5">
        <v>4.6399999999999997E-2</v>
      </c>
      <c r="E25" s="5">
        <v>4.6066000000000003E-2</v>
      </c>
      <c r="F25" s="5">
        <f t="shared" si="1"/>
        <v>0</v>
      </c>
      <c r="G25" s="13">
        <f t="shared" si="0"/>
        <v>4.6644999999999999E-2</v>
      </c>
    </row>
    <row r="26" spans="1:7" x14ac:dyDescent="0.25">
      <c r="A26" s="12">
        <v>45046</v>
      </c>
      <c r="B26" s="5">
        <v>4.7983999999999999E-2</v>
      </c>
      <c r="C26" s="5">
        <v>4.9916000000000002E-2</v>
      </c>
      <c r="D26" s="5">
        <v>4.82E-2</v>
      </c>
      <c r="E26" s="5">
        <v>4.8292000000000002E-2</v>
      </c>
      <c r="F26" s="5">
        <f t="shared" si="1"/>
        <v>0</v>
      </c>
      <c r="G26" s="13">
        <f t="shared" si="0"/>
        <v>4.8598000000000002E-2</v>
      </c>
    </row>
    <row r="27" spans="1:7" x14ac:dyDescent="0.25">
      <c r="A27" s="12">
        <v>45077</v>
      </c>
      <c r="B27" s="5">
        <v>5.0035000000000003E-2</v>
      </c>
      <c r="C27" s="5">
        <v>5.2054000000000003E-2</v>
      </c>
      <c r="D27" s="5">
        <v>5.04E-2</v>
      </c>
      <c r="E27" s="5">
        <v>5.0471000000000002E-2</v>
      </c>
      <c r="F27" s="5">
        <f t="shared" si="1"/>
        <v>0</v>
      </c>
      <c r="G27" s="13">
        <f t="shared" si="0"/>
        <v>5.0740000000000007E-2</v>
      </c>
    </row>
    <row r="28" spans="1:7" x14ac:dyDescent="0.25">
      <c r="A28" s="12">
        <v>45107</v>
      </c>
      <c r="B28" s="5">
        <v>5.0542999999999998E-2</v>
      </c>
      <c r="C28" s="5">
        <v>5.3038000000000002E-2</v>
      </c>
      <c r="D28" s="5">
        <v>5.0799999999999998E-2</v>
      </c>
      <c r="E28" s="5">
        <v>5.0763999999999997E-2</v>
      </c>
      <c r="F28" s="5">
        <f t="shared" si="1"/>
        <v>0</v>
      </c>
      <c r="G28" s="13">
        <f t="shared" si="0"/>
        <v>5.1286249999999999E-2</v>
      </c>
    </row>
    <row r="29" spans="1:7" x14ac:dyDescent="0.25">
      <c r="A29" s="12">
        <v>45138</v>
      </c>
      <c r="B29" s="5">
        <v>5.1237999999999999E-2</v>
      </c>
      <c r="C29" s="5">
        <v>5.3596999999999999E-2</v>
      </c>
      <c r="D29" s="5">
        <v>5.1200000000000002E-2</v>
      </c>
      <c r="E29" s="5">
        <v>5.1147999999999999E-2</v>
      </c>
      <c r="F29" s="5">
        <v>5.2984999999999997E-2</v>
      </c>
      <c r="G29" s="13">
        <f>(B29+C29+D29+E29+F29)/5</f>
        <v>5.2033599999999999E-2</v>
      </c>
    </row>
    <row r="30" spans="1:7" x14ac:dyDescent="0.25">
      <c r="A30" s="12">
        <v>45169</v>
      </c>
      <c r="B30" s="5">
        <v>5.3046999999999997E-2</v>
      </c>
      <c r="C30" s="5">
        <v>5.5627999999999997E-2</v>
      </c>
      <c r="D30" s="5">
        <v>5.2999999999999999E-2</v>
      </c>
      <c r="E30" s="5">
        <v>5.2974E-2</v>
      </c>
      <c r="F30" s="5">
        <v>5.4720999999999999E-2</v>
      </c>
      <c r="G30" s="13">
        <f t="shared" ref="G30:G40" si="2">(B30+C30+D30+E30+F30)/5</f>
        <v>5.3873999999999998E-2</v>
      </c>
    </row>
    <row r="31" spans="1:7" x14ac:dyDescent="0.25">
      <c r="A31" s="12">
        <v>45199</v>
      </c>
      <c r="B31" s="5">
        <v>5.3218000000000001E-2</v>
      </c>
      <c r="C31" s="5">
        <v>5.5511999999999999E-2</v>
      </c>
      <c r="D31" s="5">
        <v>5.3199999999999997E-2</v>
      </c>
      <c r="E31" s="5">
        <v>5.3104999999999999E-2</v>
      </c>
      <c r="F31" s="5">
        <v>5.5168000000000002E-2</v>
      </c>
      <c r="G31" s="13">
        <f t="shared" si="2"/>
        <v>5.4040599999999994E-2</v>
      </c>
    </row>
    <row r="32" spans="1:7" x14ac:dyDescent="0.25">
      <c r="A32" s="12">
        <v>45230</v>
      </c>
      <c r="B32" s="5">
        <v>5.3588999999999998E-2</v>
      </c>
      <c r="C32" s="5">
        <v>5.5863999999999997E-2</v>
      </c>
      <c r="D32" s="5">
        <v>5.3199999999999997E-2</v>
      </c>
      <c r="E32" s="5">
        <v>5.3231000000000001E-2</v>
      </c>
      <c r="F32" s="5">
        <v>5.5432000000000002E-2</v>
      </c>
      <c r="G32" s="13">
        <f t="shared" si="2"/>
        <v>5.4263199999999998E-2</v>
      </c>
    </row>
    <row r="33" spans="1:7" x14ac:dyDescent="0.25">
      <c r="A33" s="12">
        <v>45260</v>
      </c>
      <c r="B33" s="5">
        <v>5.3724000000000001E-2</v>
      </c>
      <c r="C33" s="5">
        <v>5.6138E-2</v>
      </c>
      <c r="D33" s="5">
        <v>5.3499999999999999E-2</v>
      </c>
      <c r="E33" s="5">
        <v>5.3307E-2</v>
      </c>
      <c r="F33" s="5">
        <v>5.5598000000000002E-2</v>
      </c>
      <c r="G33" s="13">
        <f t="shared" si="2"/>
        <v>5.4453399999999999E-2</v>
      </c>
    </row>
    <row r="34" spans="1:7" x14ac:dyDescent="0.25">
      <c r="A34" s="12">
        <v>45291</v>
      </c>
      <c r="B34" s="5">
        <v>5.3693999999999999E-2</v>
      </c>
      <c r="C34" s="5">
        <v>5.5951000000000001E-2</v>
      </c>
      <c r="D34" s="5">
        <v>5.3499999999999999E-2</v>
      </c>
      <c r="E34" s="5">
        <v>5.3378000000000002E-2</v>
      </c>
      <c r="F34" s="5">
        <v>5.5411000000000002E-2</v>
      </c>
      <c r="G34" s="13">
        <f t="shared" si="2"/>
        <v>5.4386799999999999E-2</v>
      </c>
    </row>
    <row r="35" spans="1:7" x14ac:dyDescent="0.25">
      <c r="A35" s="12">
        <v>45322</v>
      </c>
      <c r="B35" s="5">
        <v>5.3455000000000003E-2</v>
      </c>
      <c r="C35" s="5">
        <v>5.5480000000000002E-2</v>
      </c>
      <c r="D35" s="5">
        <v>5.3400000000000003E-2</v>
      </c>
      <c r="E35" s="5">
        <v>5.3199999999999997E-2</v>
      </c>
      <c r="F35" s="5">
        <v>5.5101999999999998E-2</v>
      </c>
      <c r="G35" s="13">
        <f t="shared" si="2"/>
        <v>5.4127400000000006E-2</v>
      </c>
    </row>
    <row r="36" spans="1:7" x14ac:dyDescent="0.25">
      <c r="A36" s="12">
        <v>45351</v>
      </c>
      <c r="B36" s="5">
        <v>5.3251E-2</v>
      </c>
      <c r="C36" s="5">
        <v>5.5037999999999997E-2</v>
      </c>
      <c r="D36" s="5">
        <v>5.33E-2</v>
      </c>
      <c r="E36" s="5">
        <v>5.3034999999999999E-2</v>
      </c>
      <c r="F36" s="5">
        <v>5.4812E-2</v>
      </c>
      <c r="G36" s="13">
        <f t="shared" si="2"/>
        <v>5.3887200000000003E-2</v>
      </c>
    </row>
    <row r="37" spans="1:7" x14ac:dyDescent="0.25">
      <c r="A37" s="12">
        <v>45382</v>
      </c>
      <c r="B37" s="5">
        <v>5.3161E-2</v>
      </c>
      <c r="C37" s="5">
        <v>5.4891000000000002E-2</v>
      </c>
      <c r="D37" s="5">
        <v>5.33E-2</v>
      </c>
      <c r="E37" s="5">
        <v>5.2985999999999998E-2</v>
      </c>
      <c r="F37" s="5">
        <v>5.4732999999999997E-2</v>
      </c>
      <c r="G37" s="13">
        <f t="shared" si="2"/>
        <v>5.38142E-2</v>
      </c>
    </row>
    <row r="38" spans="1:7" x14ac:dyDescent="0.25">
      <c r="A38" s="12">
        <v>45412</v>
      </c>
      <c r="B38" s="5">
        <v>5.3142000000000002E-2</v>
      </c>
      <c r="C38" s="5">
        <v>5.4765000000000001E-2</v>
      </c>
      <c r="D38" s="5">
        <v>5.33E-2</v>
      </c>
      <c r="E38" s="5">
        <v>5.3057E-2</v>
      </c>
      <c r="F38" s="5">
        <v>5.4544000000000002E-2</v>
      </c>
      <c r="G38" s="13">
        <f t="shared" si="2"/>
        <v>5.37616E-2</v>
      </c>
    </row>
    <row r="39" spans="1:7" x14ac:dyDescent="0.25">
      <c r="A39" s="12">
        <v>45443</v>
      </c>
      <c r="B39" s="5">
        <v>5.3161E-2</v>
      </c>
      <c r="C39" s="5">
        <v>5.4549E-2</v>
      </c>
      <c r="D39" s="5">
        <v>5.3199999999999997E-2</v>
      </c>
      <c r="E39" s="5">
        <v>5.3078E-2</v>
      </c>
      <c r="F39" s="5">
        <v>5.4207999999999999E-2</v>
      </c>
      <c r="G39" s="13">
        <f t="shared" si="2"/>
        <v>5.3639199999999998E-2</v>
      </c>
    </row>
    <row r="40" spans="1:7" x14ac:dyDescent="0.25">
      <c r="A40" s="12">
        <v>45473</v>
      </c>
      <c r="B40" s="5">
        <v>5.3120000000000001E-2</v>
      </c>
      <c r="C40" s="5">
        <v>5.4600000000000003E-2</v>
      </c>
      <c r="D40" s="5">
        <v>5.33E-2</v>
      </c>
      <c r="E40" s="5">
        <v>5.3126E-2</v>
      </c>
      <c r="F40" s="5">
        <v>5.4109999999999998E-2</v>
      </c>
      <c r="G40" s="13">
        <f t="shared" si="2"/>
        <v>5.3651199999999996E-2</v>
      </c>
    </row>
    <row r="41" spans="1:7" x14ac:dyDescent="0.25">
      <c r="A41" s="12" t="s">
        <v>19</v>
      </c>
    </row>
    <row r="42" spans="1:7" x14ac:dyDescent="0.25">
      <c r="A42" s="12" t="s">
        <v>19</v>
      </c>
    </row>
    <row r="43" spans="1:7" x14ac:dyDescent="0.25">
      <c r="A43" s="20" t="s">
        <v>19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E30B9A-9226-4890-84A0-B9B45A0F5E94}">
  <ds:schemaRefs>
    <ds:schemaRef ds:uri="aea6dde8-b92e-45bd-bbc7-1369b6f59449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9a22b25-a74b-4699-99df-4f8b8fa0ca59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44C147-F8D1-4A87-9EAF-5C11291FF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1CA9A-7345-4303-A4D1-3D4F504C61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2024-12-17T19:59:39Z</cp:lastPrinted>
  <dcterms:created xsi:type="dcterms:W3CDTF">2017-01-21T22:55:51Z</dcterms:created>
  <dcterms:modified xsi:type="dcterms:W3CDTF">2024-12-17T21:06:29Z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