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dvfile01\staff\jen.valdez\Documents\BUDGETING\budget 2023-2024\Board approved budgets\"/>
    </mc:Choice>
  </mc:AlternateContent>
  <bookViews>
    <workbookView xWindow="0" yWindow="0" windowWidth="28800" windowHeight="1080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2" i="1" l="1"/>
  <c r="C232" i="1"/>
  <c r="B232" i="1"/>
  <c r="D221" i="1"/>
  <c r="D234" i="1" s="1"/>
  <c r="C221" i="1"/>
  <c r="C234" i="1" s="1"/>
  <c r="B221" i="1"/>
  <c r="B234" i="1" s="1"/>
  <c r="B238" i="1" s="1"/>
  <c r="C236" i="1" s="1"/>
  <c r="C238" i="1" l="1"/>
  <c r="D236" i="1" s="1"/>
  <c r="D238" i="1" s="1"/>
  <c r="D155" i="1" l="1"/>
  <c r="D149" i="1"/>
  <c r="C143" i="1"/>
  <c r="D142" i="1"/>
  <c r="B140" i="1"/>
  <c r="B143" i="1" s="1"/>
  <c r="D139" i="1"/>
  <c r="D138" i="1"/>
  <c r="C135" i="1"/>
  <c r="B135" i="1"/>
  <c r="D134" i="1"/>
  <c r="D131" i="1"/>
  <c r="D130" i="1"/>
  <c r="D129" i="1"/>
  <c r="D128" i="1"/>
  <c r="D127" i="1"/>
  <c r="D111" i="1"/>
  <c r="D105" i="1"/>
  <c r="C99" i="1"/>
  <c r="D98" i="1"/>
  <c r="B96" i="1"/>
  <c r="D96" i="1" s="1"/>
  <c r="D95" i="1"/>
  <c r="D94" i="1"/>
  <c r="B91" i="1"/>
  <c r="D90" i="1"/>
  <c r="D87" i="1"/>
  <c r="C86" i="1"/>
  <c r="C91" i="1" s="1"/>
  <c r="D85" i="1"/>
  <c r="D84" i="1"/>
  <c r="D83" i="1"/>
  <c r="D168" i="1"/>
  <c r="D199" i="1"/>
  <c r="D193" i="1"/>
  <c r="B187" i="1"/>
  <c r="C186" i="1"/>
  <c r="D186" i="1" s="1"/>
  <c r="C185" i="1"/>
  <c r="D184" i="1"/>
  <c r="D183" i="1"/>
  <c r="D182" i="1"/>
  <c r="C178" i="1"/>
  <c r="C179" i="1" s="1"/>
  <c r="B178" i="1"/>
  <c r="B179" i="1" s="1"/>
  <c r="D175" i="1"/>
  <c r="D174" i="1"/>
  <c r="D173" i="1"/>
  <c r="D172" i="1"/>
  <c r="D171" i="1"/>
  <c r="C102" i="1" l="1"/>
  <c r="C109" i="1" s="1"/>
  <c r="C113" i="1" s="1"/>
  <c r="C146" i="1"/>
  <c r="C153" i="1" s="1"/>
  <c r="C157" i="1" s="1"/>
  <c r="D140" i="1"/>
  <c r="D143" i="1" s="1"/>
  <c r="D135" i="1"/>
  <c r="B99" i="1"/>
  <c r="B102" i="1" s="1"/>
  <c r="B190" i="1"/>
  <c r="B197" i="1" s="1"/>
  <c r="B201" i="1" s="1"/>
  <c r="D99" i="1"/>
  <c r="B146" i="1"/>
  <c r="D86" i="1"/>
  <c r="D91" i="1" s="1"/>
  <c r="C187" i="1"/>
  <c r="C190" i="1" s="1"/>
  <c r="C197" i="1" s="1"/>
  <c r="C201" i="1" s="1"/>
  <c r="D187" i="1"/>
  <c r="D178" i="1"/>
  <c r="D179" i="1" s="1"/>
  <c r="D102" i="1" l="1"/>
  <c r="D109" i="1" s="1"/>
  <c r="D113" i="1" s="1"/>
  <c r="B109" i="1"/>
  <c r="B113" i="1" s="1"/>
  <c r="B153" i="1"/>
  <c r="B157" i="1" s="1"/>
  <c r="D146" i="1"/>
  <c r="D153" i="1" s="1"/>
  <c r="D157" i="1" s="1"/>
  <c r="D190" i="1"/>
  <c r="D197" i="1" s="1"/>
  <c r="D201" i="1" s="1"/>
  <c r="D53" i="1" l="1"/>
  <c r="C53" i="1"/>
  <c r="B53" i="1"/>
</calcChain>
</file>

<file path=xl/sharedStrings.xml><?xml version="1.0" encoding="utf-8"?>
<sst xmlns="http://schemas.openxmlformats.org/spreadsheetml/2006/main" count="203" uniqueCount="131">
  <si>
    <t>ACTUAL</t>
  </si>
  <si>
    <t>ESTIMATED</t>
  </si>
  <si>
    <t>2021-22</t>
  </si>
  <si>
    <t>2022-23</t>
  </si>
  <si>
    <t>2023-24</t>
  </si>
  <si>
    <t>REVENUES</t>
  </si>
  <si>
    <t>Local Sources</t>
  </si>
  <si>
    <t>Intermediate Sources</t>
  </si>
  <si>
    <t>State sources</t>
  </si>
  <si>
    <t>Federal Sources</t>
  </si>
  <si>
    <t xml:space="preserve">     Total Revenues</t>
  </si>
  <si>
    <t>EXPENSES</t>
  </si>
  <si>
    <t>Current:</t>
  </si>
  <si>
    <t>Instruction:</t>
  </si>
  <si>
    <t>Basic Programs</t>
  </si>
  <si>
    <t>Added Needs</t>
  </si>
  <si>
    <t xml:space="preserve">     Total Instruction</t>
  </si>
  <si>
    <t>Support Services:</t>
  </si>
  <si>
    <t>Pupil  FC 211:219</t>
  </si>
  <si>
    <t>Instructional Staff FC 221:229</t>
  </si>
  <si>
    <t>General Administration FC 231:233</t>
  </si>
  <si>
    <t>School  Administration FC 241:259</t>
  </si>
  <si>
    <t>Business &amp; Fiscal Services</t>
  </si>
  <si>
    <t>Operation &amp; Maintenance</t>
  </si>
  <si>
    <t>Transportation</t>
  </si>
  <si>
    <t>Central/Tech</t>
  </si>
  <si>
    <t>Other Covid</t>
  </si>
  <si>
    <t>Athletics</t>
  </si>
  <si>
    <t xml:space="preserve">     Total Support Services</t>
  </si>
  <si>
    <t>Community Services:</t>
  </si>
  <si>
    <t xml:space="preserve">  Child Care</t>
  </si>
  <si>
    <t xml:space="preserve">  Other Community Service</t>
  </si>
  <si>
    <t xml:space="preserve">     Total Community Service</t>
  </si>
  <si>
    <t>Capital Outlay</t>
  </si>
  <si>
    <t>Debt Service</t>
  </si>
  <si>
    <t xml:space="preserve">  Principal</t>
  </si>
  <si>
    <t xml:space="preserve">  Interest</t>
  </si>
  <si>
    <t xml:space="preserve">     Total expenditures</t>
  </si>
  <si>
    <t>Other financial sources (uses):</t>
  </si>
  <si>
    <t xml:space="preserve">  Indirect cost transfer</t>
  </si>
  <si>
    <t>Net change in fund balance</t>
  </si>
  <si>
    <t>Fund Balance:</t>
  </si>
  <si>
    <t xml:space="preserve">  Beginning of year</t>
  </si>
  <si>
    <t xml:space="preserve">  End of year</t>
  </si>
  <si>
    <t xml:space="preserve">                      Projected Fund Balance</t>
  </si>
  <si>
    <t>6/22</t>
  </si>
  <si>
    <t>6/23</t>
  </si>
  <si>
    <t>6/24</t>
  </si>
  <si>
    <t>Assumptions for 2023-24:</t>
  </si>
  <si>
    <t>Retirement rates - ranging from 26.21%-30.16%  Updated for 23/24</t>
  </si>
  <si>
    <t>Per pupil foundation allowance increase of $400 Residents and S.O.C. are the same now</t>
  </si>
  <si>
    <t>Enrollment numbers</t>
  </si>
  <si>
    <t>Super Blend approach to Funding resulted in approx 33 addl students from 22.23 budget</t>
  </si>
  <si>
    <t>FTE funding 75% previous Fall 21 and Spring 21</t>
  </si>
  <si>
    <t>75%</t>
  </si>
  <si>
    <t>FTE funding 25% current spring and est current fall</t>
  </si>
  <si>
    <t>25%</t>
  </si>
  <si>
    <t>MADISON SCHOOL DISTRICT</t>
  </si>
  <si>
    <t xml:space="preserve">GENERAL FUND BUDGET </t>
  </si>
  <si>
    <t xml:space="preserve">     Total Debt</t>
  </si>
  <si>
    <t xml:space="preserve">Excess (deficiency) of revenues over expenditures </t>
  </si>
  <si>
    <t>MADISON DEBT ACCT</t>
  </si>
  <si>
    <t>ACTUAL 2021 -2022</t>
  </si>
  <si>
    <t xml:space="preserve">Maintained reduced </t>
  </si>
  <si>
    <t>debt levy from last year</t>
  </si>
  <si>
    <t>2011 Issue</t>
  </si>
  <si>
    <t>SINKING</t>
  </si>
  <si>
    <t>Keep at 1.25 for DEBT LEVY</t>
  </si>
  <si>
    <t>Auditorium</t>
  </si>
  <si>
    <t>FUND</t>
  </si>
  <si>
    <t>TOTAL</t>
  </si>
  <si>
    <t>Debt Retirement</t>
  </si>
  <si>
    <t>Local:</t>
  </si>
  <si>
    <t xml:space="preserve">  Bond Proceeds</t>
  </si>
  <si>
    <t xml:space="preserve">  Sinking Fund Contribution</t>
  </si>
  <si>
    <t xml:space="preserve">  General Fund Contribution</t>
  </si>
  <si>
    <t xml:space="preserve">  Property Taxes</t>
  </si>
  <si>
    <t xml:space="preserve">  Investment earnings</t>
  </si>
  <si>
    <t>State:</t>
  </si>
  <si>
    <t xml:space="preserve">  State and categorical - restricted</t>
  </si>
  <si>
    <t>TOTAL REVENUES</t>
  </si>
  <si>
    <t>EXPENDITURES</t>
  </si>
  <si>
    <t>Building &amp; Site Improvements</t>
  </si>
  <si>
    <t>Principle repayments</t>
  </si>
  <si>
    <t>Interest charges</t>
  </si>
  <si>
    <t>Taxes Abated - due to G.F.</t>
  </si>
  <si>
    <t>Other</t>
  </si>
  <si>
    <t>TOTAL EXPENDITURES</t>
  </si>
  <si>
    <t>Excess(Deficiency) of Revenues</t>
  </si>
  <si>
    <t>Over(Under) Expenditures</t>
  </si>
  <si>
    <t>Other Financing Sources:</t>
  </si>
  <si>
    <t xml:space="preserve">  Fund Modification</t>
  </si>
  <si>
    <t>Other Financing Sources</t>
  </si>
  <si>
    <t>Fund Balance July 1, 2021</t>
  </si>
  <si>
    <t>Restricted Fund Balance</t>
  </si>
  <si>
    <t>June 30, 2022</t>
  </si>
  <si>
    <t>2021-2022</t>
  </si>
  <si>
    <t>ESTIMATED 2023 -2024</t>
  </si>
  <si>
    <t>Recommending increasing back to 1.5</t>
  </si>
  <si>
    <t>Fund Balance July 1, 2023</t>
  </si>
  <si>
    <t>June 30, 2024</t>
  </si>
  <si>
    <t>ESTIMATED 2022 -2023</t>
  </si>
  <si>
    <t>Recommending maintaining reduced</t>
  </si>
  <si>
    <t>Fund Balance July 1, 2022</t>
  </si>
  <si>
    <t>June 30, 2023</t>
  </si>
  <si>
    <t>Cafeteria Budget</t>
  </si>
  <si>
    <t>For Fiscal Year Ending June 30, 2023</t>
  </si>
  <si>
    <t>Actual</t>
  </si>
  <si>
    <t>Estimated</t>
  </si>
  <si>
    <t>2022-2023</t>
  </si>
  <si>
    <t>2023-2024</t>
  </si>
  <si>
    <t>Revenue</t>
  </si>
  <si>
    <t>Local</t>
  </si>
  <si>
    <t>State</t>
  </si>
  <si>
    <t>Federal</t>
  </si>
  <si>
    <t>Federal Commodities</t>
  </si>
  <si>
    <t>Miscellaneous</t>
  </si>
  <si>
    <t>Total Revenue</t>
  </si>
  <si>
    <t>Incoming Transfers</t>
  </si>
  <si>
    <t>Total Revenues &amp; Incoming Transfers</t>
  </si>
  <si>
    <t>Expenses</t>
  </si>
  <si>
    <t>Salaries</t>
  </si>
  <si>
    <t>Purchased Services</t>
  </si>
  <si>
    <t>Food, Supplies &amp; Commodities</t>
  </si>
  <si>
    <t>Employee Benefits</t>
  </si>
  <si>
    <t>Other/Dues</t>
  </si>
  <si>
    <t>Indirect costs</t>
  </si>
  <si>
    <t>Total Expenditures</t>
  </si>
  <si>
    <t>Excess (Deficiency)</t>
  </si>
  <si>
    <t>Fund Balance, July 1</t>
  </si>
  <si>
    <t>Restricted Fund Balance, June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</si>
</sst>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5" formatCode="&quot;$&quot;#,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4"/>
      <color indexed="8"/>
      <name val="Arial"/>
      <family val="2"/>
    </font>
    <font>
      <sz val="18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2"/>
      <color theme="1"/>
      <name val="Arial"/>
      <family val="2"/>
    </font>
    <font>
      <sz val="16"/>
      <color indexed="8"/>
      <name val="Arial"/>
      <family val="2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1" fontId="4" fillId="0" borderId="0" xfId="0" applyNumberFormat="1" applyFont="1" applyFill="1"/>
    <xf numFmtId="37" fontId="8" fillId="0" borderId="0" xfId="1" applyNumberFormat="1" applyFont="1" applyFill="1" applyBorder="1"/>
    <xf numFmtId="1" fontId="10" fillId="0" borderId="0" xfId="0" applyNumberFormat="1" applyFont="1" applyFill="1" applyBorder="1"/>
    <xf numFmtId="3" fontId="10" fillId="0" borderId="0" xfId="0" applyNumberFormat="1" applyFont="1" applyFill="1" applyBorder="1"/>
    <xf numFmtId="1" fontId="4" fillId="0" borderId="0" xfId="0" quotePrefix="1" applyNumberFormat="1" applyFont="1" applyFill="1"/>
    <xf numFmtId="1" fontId="4" fillId="0" borderId="0" xfId="0" applyNumberFormat="1" applyFont="1" applyFill="1" applyAlignment="1">
      <alignment horizontal="center"/>
    </xf>
    <xf numFmtId="1" fontId="4" fillId="0" borderId="0" xfId="0" applyNumberFormat="1" applyFont="1" applyFill="1" applyBorder="1"/>
    <xf numFmtId="0" fontId="0" fillId="0" borderId="0" xfId="0" applyFill="1" applyBorder="1"/>
    <xf numFmtId="3" fontId="4" fillId="0" borderId="0" xfId="0" applyNumberFormat="1" applyFont="1" applyFill="1" applyBorder="1"/>
    <xf numFmtId="1" fontId="6" fillId="0" borderId="0" xfId="0" applyNumberFormat="1" applyFont="1" applyFill="1" applyBorder="1"/>
    <xf numFmtId="3" fontId="9" fillId="0" borderId="0" xfId="0" applyNumberFormat="1" applyFont="1" applyFill="1" applyBorder="1"/>
    <xf numFmtId="37" fontId="4" fillId="0" borderId="0" xfId="0" applyNumberFormat="1" applyFont="1" applyFill="1" applyBorder="1"/>
    <xf numFmtId="37" fontId="4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/>
    <xf numFmtId="1" fontId="9" fillId="0" borderId="0" xfId="0" applyNumberFormat="1" applyFont="1" applyFill="1" applyBorder="1"/>
    <xf numFmtId="37" fontId="8" fillId="0" borderId="0" xfId="0" applyNumberFormat="1" applyFont="1" applyFill="1" applyBorder="1"/>
    <xf numFmtId="37" fontId="10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right"/>
    </xf>
    <xf numFmtId="37" fontId="3" fillId="0" borderId="0" xfId="0" applyNumberFormat="1" applyFont="1" applyFill="1" applyBorder="1"/>
    <xf numFmtId="1" fontId="9" fillId="0" borderId="0" xfId="0" quotePrefix="1" applyNumberFormat="1" applyFont="1" applyFill="1" applyBorder="1" applyAlignment="1">
      <alignment horizontal="center"/>
    </xf>
    <xf numFmtId="3" fontId="8" fillId="0" borderId="0" xfId="0" applyNumberFormat="1" applyFont="1" applyFill="1" applyBorder="1"/>
    <xf numFmtId="10" fontId="9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/>
    <xf numFmtId="1" fontId="15" fillId="0" borderId="0" xfId="0" applyNumberFormat="1" applyFont="1" applyFill="1" applyBorder="1"/>
    <xf numFmtId="3" fontId="15" fillId="0" borderId="0" xfId="0" applyNumberFormat="1" applyFont="1" applyFill="1" applyBorder="1" applyAlignment="1">
      <alignment horizontal="center"/>
    </xf>
    <xf numFmtId="3" fontId="15" fillId="0" borderId="0" xfId="0" applyNumberFormat="1" applyFont="1" applyFill="1" applyBorder="1"/>
    <xf numFmtId="3" fontId="16" fillId="0" borderId="0" xfId="0" applyNumberFormat="1" applyFont="1" applyFill="1" applyBorder="1"/>
    <xf numFmtId="3" fontId="17" fillId="0" borderId="1" xfId="0" applyNumberFormat="1" applyFont="1" applyFill="1" applyBorder="1"/>
    <xf numFmtId="4" fontId="15" fillId="0" borderId="0" xfId="0" applyNumberFormat="1" applyFont="1" applyFill="1" applyBorder="1"/>
    <xf numFmtId="10" fontId="15" fillId="0" borderId="0" xfId="0" applyNumberFormat="1" applyFont="1" applyFill="1" applyBorder="1"/>
    <xf numFmtId="3" fontId="17" fillId="0" borderId="0" xfId="0" applyNumberFormat="1" applyFont="1" applyFill="1" applyBorder="1"/>
    <xf numFmtId="3" fontId="19" fillId="0" borderId="0" xfId="0" applyNumberFormat="1" applyFont="1" applyFill="1" applyBorder="1"/>
    <xf numFmtId="3" fontId="20" fillId="0" borderId="0" xfId="0" applyNumberFormat="1" applyFont="1" applyFill="1" applyBorder="1" applyAlignment="1"/>
    <xf numFmtId="3" fontId="7" fillId="0" borderId="0" xfId="0" applyNumberFormat="1" applyFont="1" applyFill="1" applyBorder="1"/>
    <xf numFmtId="1" fontId="13" fillId="0" borderId="3" xfId="0" applyNumberFormat="1" applyFont="1" applyFill="1" applyBorder="1" applyAlignment="1">
      <alignment horizontal="center"/>
    </xf>
    <xf numFmtId="1" fontId="13" fillId="0" borderId="4" xfId="0" applyNumberFormat="1" applyFont="1" applyFill="1" applyBorder="1" applyAlignment="1">
      <alignment horizontal="center"/>
    </xf>
    <xf numFmtId="1" fontId="13" fillId="0" borderId="5" xfId="0" applyNumberFormat="1" applyFont="1" applyFill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1" fontId="12" fillId="0" borderId="7" xfId="0" applyNumberFormat="1" applyFont="1" applyFill="1" applyBorder="1" applyAlignment="1">
      <alignment horizontal="center"/>
    </xf>
    <xf numFmtId="1" fontId="15" fillId="0" borderId="6" xfId="0" applyNumberFormat="1" applyFont="1" applyFill="1" applyBorder="1"/>
    <xf numFmtId="3" fontId="15" fillId="0" borderId="7" xfId="0" applyNumberFormat="1" applyFont="1" applyFill="1" applyBorder="1" applyAlignment="1">
      <alignment horizontal="center"/>
    </xf>
    <xf numFmtId="1" fontId="5" fillId="0" borderId="6" xfId="0" applyNumberFormat="1" applyFont="1" applyFill="1" applyBorder="1"/>
    <xf numFmtId="1" fontId="11" fillId="0" borderId="6" xfId="0" applyNumberFormat="1" applyFont="1" applyFill="1" applyBorder="1"/>
    <xf numFmtId="3" fontId="15" fillId="0" borderId="7" xfId="0" applyNumberFormat="1" applyFont="1" applyFill="1" applyBorder="1"/>
    <xf numFmtId="1" fontId="6" fillId="0" borderId="6" xfId="0" applyNumberFormat="1" applyFont="1" applyFill="1" applyBorder="1"/>
    <xf numFmtId="3" fontId="16" fillId="0" borderId="7" xfId="0" applyNumberFormat="1" applyFont="1" applyFill="1" applyBorder="1"/>
    <xf numFmtId="3" fontId="6" fillId="0" borderId="7" xfId="0" applyNumberFormat="1" applyFont="1" applyFill="1" applyBorder="1"/>
    <xf numFmtId="1" fontId="17" fillId="0" borderId="6" xfId="0" applyNumberFormat="1" applyFont="1" applyFill="1" applyBorder="1"/>
    <xf numFmtId="3" fontId="17" fillId="0" borderId="8" xfId="0" applyNumberFormat="1" applyFont="1" applyFill="1" applyBorder="1"/>
    <xf numFmtId="1" fontId="9" fillId="0" borderId="6" xfId="0" applyNumberFormat="1" applyFont="1" applyFill="1" applyBorder="1"/>
    <xf numFmtId="3" fontId="19" fillId="0" borderId="7" xfId="0" applyNumberFormat="1" applyFont="1" applyFill="1" applyBorder="1"/>
    <xf numFmtId="3" fontId="9" fillId="0" borderId="7" xfId="0" applyNumberFormat="1" applyFont="1" applyFill="1" applyBorder="1"/>
    <xf numFmtId="1" fontId="19" fillId="0" borderId="6" xfId="0" applyNumberFormat="1" applyFont="1" applyFill="1" applyBorder="1"/>
    <xf numFmtId="1" fontId="10" fillId="0" borderId="6" xfId="0" applyNumberFormat="1" applyFont="1" applyFill="1" applyBorder="1"/>
    <xf numFmtId="1" fontId="18" fillId="0" borderId="6" xfId="0" applyNumberFormat="1" applyFont="1" applyFill="1" applyBorder="1"/>
    <xf numFmtId="3" fontId="17" fillId="0" borderId="7" xfId="0" applyNumberFormat="1" applyFont="1" applyFill="1" applyBorder="1"/>
    <xf numFmtId="0" fontId="15" fillId="0" borderId="6" xfId="0" applyFont="1" applyBorder="1"/>
    <xf numFmtId="1" fontId="15" fillId="0" borderId="6" xfId="0" applyNumberFormat="1" applyFont="1" applyFill="1" applyBorder="1" applyAlignment="1">
      <alignment wrapText="1"/>
    </xf>
    <xf numFmtId="3" fontId="8" fillId="0" borderId="7" xfId="0" applyNumberFormat="1" applyFont="1" applyFill="1" applyBorder="1"/>
    <xf numFmtId="4" fontId="15" fillId="0" borderId="7" xfId="0" applyNumberFormat="1" applyFont="1" applyFill="1" applyBorder="1"/>
    <xf numFmtId="1" fontId="7" fillId="0" borderId="6" xfId="0" applyNumberFormat="1" applyFont="1" applyFill="1" applyBorder="1"/>
    <xf numFmtId="3" fontId="7" fillId="0" borderId="7" xfId="0" applyNumberFormat="1" applyFont="1" applyFill="1" applyBorder="1"/>
    <xf numFmtId="1" fontId="3" fillId="0" borderId="6" xfId="0" applyNumberFormat="1" applyFont="1" applyFill="1" applyBorder="1"/>
    <xf numFmtId="37" fontId="3" fillId="0" borderId="7" xfId="0" applyNumberFormat="1" applyFont="1" applyFill="1" applyBorder="1"/>
    <xf numFmtId="3" fontId="20" fillId="0" borderId="7" xfId="0" applyNumberFormat="1" applyFont="1" applyFill="1" applyBorder="1" applyAlignment="1"/>
    <xf numFmtId="1" fontId="9" fillId="0" borderId="7" xfId="0" quotePrefix="1" applyNumberFormat="1" applyFont="1" applyFill="1" applyBorder="1" applyAlignment="1">
      <alignment horizontal="center"/>
    </xf>
    <xf numFmtId="10" fontId="9" fillId="0" borderId="7" xfId="0" applyNumberFormat="1" applyFont="1" applyFill="1" applyBorder="1" applyAlignment="1">
      <alignment horizontal="center"/>
    </xf>
    <xf numFmtId="10" fontId="3" fillId="0" borderId="0" xfId="0" applyNumberFormat="1" applyFont="1" applyFill="1" applyBorder="1"/>
    <xf numFmtId="10" fontId="3" fillId="0" borderId="7" xfId="0" applyNumberFormat="1" applyFont="1" applyFill="1" applyBorder="1"/>
    <xf numFmtId="37" fontId="12" fillId="0" borderId="6" xfId="0" applyNumberFormat="1" applyFont="1" applyFill="1" applyBorder="1"/>
    <xf numFmtId="1" fontId="12" fillId="0" borderId="6" xfId="0" applyNumberFormat="1" applyFont="1" applyFill="1" applyBorder="1"/>
    <xf numFmtId="1" fontId="15" fillId="0" borderId="7" xfId="0" applyNumberFormat="1" applyFont="1" applyFill="1" applyBorder="1"/>
    <xf numFmtId="37" fontId="7" fillId="0" borderId="6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1" fontId="15" fillId="0" borderId="7" xfId="0" quotePrefix="1" applyNumberFormat="1" applyFont="1" applyFill="1" applyBorder="1" applyAlignment="1">
      <alignment horizontal="center"/>
    </xf>
    <xf numFmtId="9" fontId="15" fillId="0" borderId="0" xfId="2" applyFont="1" applyFill="1" applyBorder="1" applyAlignment="1">
      <alignment horizontal="center"/>
    </xf>
    <xf numFmtId="9" fontId="15" fillId="0" borderId="7" xfId="2" quotePrefix="1" applyFont="1" applyFill="1" applyBorder="1" applyAlignment="1">
      <alignment horizontal="center"/>
    </xf>
    <xf numFmtId="0" fontId="15" fillId="0" borderId="0" xfId="0" applyFont="1" applyBorder="1"/>
    <xf numFmtId="0" fontId="15" fillId="0" borderId="7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11" xfId="0" applyFont="1" applyBorder="1"/>
    <xf numFmtId="0" fontId="0" fillId="0" borderId="10" xfId="0" applyBorder="1" applyAlignment="1">
      <alignment horizontal="center"/>
    </xf>
    <xf numFmtId="14" fontId="0" fillId="0" borderId="0" xfId="0" applyNumberFormat="1"/>
    <xf numFmtId="165" fontId="0" fillId="0" borderId="0" xfId="0" applyNumberFormat="1"/>
    <xf numFmtId="0" fontId="0" fillId="0" borderId="0" xfId="0" quotePrefix="1"/>
    <xf numFmtId="0" fontId="0" fillId="0" borderId="10" xfId="0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6" xfId="0" applyFill="1" applyBorder="1"/>
    <xf numFmtId="0" fontId="0" fillId="0" borderId="0" xfId="0" applyBorder="1"/>
    <xf numFmtId="0" fontId="0" fillId="0" borderId="7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6" xfId="0" applyBorder="1"/>
    <xf numFmtId="165" fontId="0" fillId="0" borderId="0" xfId="0" applyNumberFormat="1" applyBorder="1"/>
    <xf numFmtId="165" fontId="0" fillId="0" borderId="7" xfId="0" applyNumberFormat="1" applyBorder="1"/>
    <xf numFmtId="165" fontId="21" fillId="0" borderId="0" xfId="0" applyNumberFormat="1" applyFont="1" applyBorder="1"/>
    <xf numFmtId="165" fontId="21" fillId="0" borderId="7" xfId="0" applyNumberFormat="1" applyFont="1" applyBorder="1"/>
    <xf numFmtId="0" fontId="6" fillId="0" borderId="6" xfId="0" applyFont="1" applyFill="1" applyBorder="1"/>
    <xf numFmtId="165" fontId="22" fillId="0" borderId="0" xfId="0" applyNumberFormat="1" applyFont="1" applyBorder="1"/>
    <xf numFmtId="165" fontId="22" fillId="0" borderId="7" xfId="0" applyNumberFormat="1" applyFont="1" applyBorder="1"/>
    <xf numFmtId="15" fontId="0" fillId="0" borderId="6" xfId="0" quotePrefix="1" applyNumberFormat="1" applyBorder="1" applyAlignment="1">
      <alignment horizontal="left"/>
    </xf>
    <xf numFmtId="0" fontId="0" fillId="0" borderId="9" xfId="0" applyBorder="1"/>
    <xf numFmtId="165" fontId="0" fillId="0" borderId="10" xfId="0" applyNumberFormat="1" applyBorder="1"/>
    <xf numFmtId="165" fontId="0" fillId="0" borderId="11" xfId="0" applyNumberFormat="1" applyBorder="1"/>
    <xf numFmtId="0" fontId="0" fillId="0" borderId="11" xfId="0" applyBorder="1" applyAlignment="1">
      <alignment horizontal="center"/>
    </xf>
    <xf numFmtId="165" fontId="0" fillId="0" borderId="0" xfId="0" applyNumberFormat="1" applyFill="1" applyBorder="1"/>
    <xf numFmtId="165" fontId="0" fillId="0" borderId="7" xfId="0" applyNumberFormat="1" applyFill="1" applyBorder="1"/>
    <xf numFmtId="165" fontId="21" fillId="0" borderId="0" xfId="0" applyNumberFormat="1" applyFont="1" applyFill="1" applyBorder="1"/>
    <xf numFmtId="165" fontId="21" fillId="0" borderId="7" xfId="0" applyNumberFormat="1" applyFont="1" applyFill="1" applyBorder="1"/>
    <xf numFmtId="165" fontId="22" fillId="0" borderId="0" xfId="0" applyNumberFormat="1" applyFont="1" applyFill="1" applyBorder="1"/>
    <xf numFmtId="165" fontId="22" fillId="0" borderId="7" xfId="0" applyNumberFormat="1" applyFont="1" applyFill="1" applyBorder="1"/>
    <xf numFmtId="0" fontId="2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4" fillId="0" borderId="6" xfId="0" applyFont="1" applyBorder="1"/>
    <xf numFmtId="44" fontId="0" fillId="0" borderId="0" xfId="1" applyFont="1" applyBorder="1"/>
    <xf numFmtId="44" fontId="0" fillId="0" borderId="7" xfId="1" applyFont="1" applyBorder="1"/>
    <xf numFmtId="44" fontId="2" fillId="0" borderId="0" xfId="1" applyFont="1" applyBorder="1"/>
    <xf numFmtId="44" fontId="2" fillId="0" borderId="7" xfId="1" applyFont="1" applyBorder="1"/>
    <xf numFmtId="0" fontId="24" fillId="0" borderId="9" xfId="0" applyFont="1" applyBorder="1"/>
    <xf numFmtId="44" fontId="2" fillId="0" borderId="10" xfId="1" applyFont="1" applyBorder="1"/>
    <xf numFmtId="44" fontId="2" fillId="0" borderId="11" xfId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en.valdez/Documents/DEBT/Debt%20Fund/20%2021/debbud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 22"/>
      <sheetName val="20 21"/>
      <sheetName val="19 20"/>
      <sheetName val="18 19"/>
      <sheetName val="17 18"/>
      <sheetName val="16 17 corrected"/>
      <sheetName val="15 16"/>
      <sheetName val="14 15"/>
      <sheetName val="13 14"/>
      <sheetName val="12 - 13"/>
    </sheetNames>
    <sheetDataSet>
      <sheetData sheetId="0"/>
      <sheetData sheetId="1">
        <row r="25">
          <cell r="C25"/>
        </row>
        <row r="26">
          <cell r="C26">
            <v>0</v>
          </cell>
        </row>
      </sheetData>
      <sheetData sheetId="2">
        <row r="18">
          <cell r="B18">
            <v>0</v>
          </cell>
          <cell r="C1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Views>
    <sheetView tabSelected="1" workbookViewId="0">
      <selection sqref="A1:D1"/>
    </sheetView>
  </sheetViews>
  <sheetFormatPr defaultRowHeight="14.25" x14ac:dyDescent="0.2"/>
  <cols>
    <col min="1" max="1" width="34.5703125" style="25" customWidth="1"/>
    <col min="2" max="2" width="17.140625" style="25" customWidth="1"/>
    <col min="3" max="3" width="15.5703125" style="25" customWidth="1"/>
    <col min="4" max="4" width="18.140625" style="25" customWidth="1"/>
    <col min="5" max="16384" width="9.140625" style="25"/>
  </cols>
  <sheetData>
    <row r="1" spans="1:16" ht="23.25" x14ac:dyDescent="0.35">
      <c r="A1" s="37" t="s">
        <v>57</v>
      </c>
      <c r="B1" s="38"/>
      <c r="C1" s="38"/>
      <c r="D1" s="39"/>
      <c r="E1" s="9"/>
      <c r="F1" s="9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0.25" x14ac:dyDescent="0.3">
      <c r="A2" s="40" t="s">
        <v>58</v>
      </c>
      <c r="B2" s="23"/>
      <c r="C2" s="23"/>
      <c r="D2" s="41"/>
      <c r="E2" s="2"/>
      <c r="F2" s="11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5" x14ac:dyDescent="0.2">
      <c r="A3" s="42"/>
      <c r="B3" s="27" t="s">
        <v>0</v>
      </c>
      <c r="C3" s="27" t="s">
        <v>1</v>
      </c>
      <c r="D3" s="43" t="s">
        <v>1</v>
      </c>
      <c r="E3" s="3"/>
      <c r="F3" s="11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15.75" x14ac:dyDescent="0.25">
      <c r="A4" s="44"/>
      <c r="B4" s="27" t="s">
        <v>2</v>
      </c>
      <c r="C4" s="27" t="s">
        <v>3</v>
      </c>
      <c r="D4" s="43" t="s">
        <v>4</v>
      </c>
      <c r="E4" s="12"/>
      <c r="F4" s="11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5" x14ac:dyDescent="0.2">
      <c r="A5" s="45" t="s">
        <v>5</v>
      </c>
      <c r="B5" s="28"/>
      <c r="C5" s="28"/>
      <c r="D5" s="46"/>
      <c r="E5" s="12"/>
      <c r="F5" s="11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5" x14ac:dyDescent="0.2">
      <c r="A6" s="47" t="s">
        <v>6</v>
      </c>
      <c r="B6" s="29">
        <v>2928217</v>
      </c>
      <c r="C6" s="29">
        <v>3395311.04</v>
      </c>
      <c r="D6" s="48">
        <v>3218510.04</v>
      </c>
      <c r="E6" s="13"/>
      <c r="F6" s="11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5" x14ac:dyDescent="0.2">
      <c r="A7" s="47" t="s">
        <v>7</v>
      </c>
      <c r="B7" s="14">
        <v>1358294</v>
      </c>
      <c r="C7" s="14">
        <v>1344984</v>
      </c>
      <c r="D7" s="49">
        <v>1344984</v>
      </c>
      <c r="E7" s="12"/>
      <c r="F7" s="11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5" x14ac:dyDescent="0.2">
      <c r="A8" s="47" t="s">
        <v>8</v>
      </c>
      <c r="B8" s="14">
        <v>15125050</v>
      </c>
      <c r="C8" s="14">
        <v>16748615.698333334</v>
      </c>
      <c r="D8" s="48">
        <v>17352915.443133332</v>
      </c>
      <c r="E8" s="12"/>
      <c r="F8" s="11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20.25" x14ac:dyDescent="0.3">
      <c r="A9" s="47" t="s">
        <v>9</v>
      </c>
      <c r="B9" s="14">
        <v>1208517</v>
      </c>
      <c r="C9" s="14">
        <v>1266896.1122999999</v>
      </c>
      <c r="D9" s="49">
        <v>1130114</v>
      </c>
      <c r="E9" s="16"/>
      <c r="F9" s="11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ht="18" x14ac:dyDescent="0.25">
      <c r="A10" s="50" t="s">
        <v>10</v>
      </c>
      <c r="B10" s="30">
        <v>20620078</v>
      </c>
      <c r="C10" s="30">
        <v>22755806.850633334</v>
      </c>
      <c r="D10" s="51">
        <v>23046523.483133331</v>
      </c>
      <c r="E10" s="12"/>
      <c r="F10" s="11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15" x14ac:dyDescent="0.2">
      <c r="A11" s="47"/>
      <c r="B11" s="28"/>
      <c r="C11" s="28"/>
      <c r="D11" s="46"/>
      <c r="E11" s="13"/>
      <c r="F11" s="11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15" x14ac:dyDescent="0.2">
      <c r="A12" s="45" t="s">
        <v>11</v>
      </c>
      <c r="B12" s="28"/>
      <c r="C12" s="28"/>
      <c r="D12" s="46"/>
      <c r="E12" s="12"/>
      <c r="F12" s="11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15" x14ac:dyDescent="0.2">
      <c r="A13" s="47" t="s">
        <v>12</v>
      </c>
      <c r="B13" s="28"/>
      <c r="C13" s="28"/>
      <c r="D13" s="46"/>
      <c r="E13" s="12"/>
      <c r="F13" s="11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5" x14ac:dyDescent="0.2">
      <c r="A14" s="47" t="s">
        <v>13</v>
      </c>
      <c r="B14" s="29"/>
      <c r="C14" s="29"/>
      <c r="D14" s="48"/>
      <c r="E14" s="12"/>
      <c r="F14" s="11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ht="15" x14ac:dyDescent="0.2">
      <c r="A15" s="47" t="s">
        <v>14</v>
      </c>
      <c r="B15" s="29">
        <v>10101679</v>
      </c>
      <c r="C15" s="29">
        <v>11074409.245400822</v>
      </c>
      <c r="D15" s="48">
        <v>11190895.26513282</v>
      </c>
      <c r="E15" s="12"/>
      <c r="F15" s="11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15" x14ac:dyDescent="0.2">
      <c r="A16" s="47" t="s">
        <v>15</v>
      </c>
      <c r="B16" s="29">
        <v>2771595</v>
      </c>
      <c r="C16" s="29">
        <v>3261666.8832079996</v>
      </c>
      <c r="D16" s="48">
        <v>3289860.6541679995</v>
      </c>
      <c r="E16" s="12"/>
      <c r="F16" s="11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15" x14ac:dyDescent="0.2">
      <c r="A17" s="52" t="s">
        <v>16</v>
      </c>
      <c r="B17" s="34">
        <v>12873274</v>
      </c>
      <c r="C17" s="34">
        <v>14336076.128608821</v>
      </c>
      <c r="D17" s="53">
        <v>14480755.919300821</v>
      </c>
      <c r="E17" s="12"/>
      <c r="F17" s="11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1:16" ht="15" x14ac:dyDescent="0.2">
      <c r="A18" s="47"/>
      <c r="B18" s="28"/>
      <c r="C18" s="28"/>
      <c r="D18" s="46"/>
      <c r="E18" s="12"/>
      <c r="F18" s="11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ht="15" x14ac:dyDescent="0.2">
      <c r="A19" s="47" t="s">
        <v>17</v>
      </c>
      <c r="B19" s="28"/>
      <c r="C19" s="28"/>
      <c r="D19" s="46"/>
      <c r="E19" s="12"/>
      <c r="F19" s="11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15" x14ac:dyDescent="0.2">
      <c r="A20" s="47" t="s">
        <v>18</v>
      </c>
      <c r="B20" s="28">
        <v>349303</v>
      </c>
      <c r="C20" s="28">
        <v>579424.57581066666</v>
      </c>
      <c r="D20" s="46">
        <v>662247.64657066658</v>
      </c>
      <c r="E20" s="12"/>
      <c r="F20" s="11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5" x14ac:dyDescent="0.2">
      <c r="A21" s="47" t="s">
        <v>19</v>
      </c>
      <c r="B21" s="28">
        <v>211311</v>
      </c>
      <c r="C21" s="28">
        <v>201371.39583200001</v>
      </c>
      <c r="D21" s="46">
        <v>200565.006864</v>
      </c>
      <c r="E21" s="12"/>
      <c r="F21" s="11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 ht="20.25" x14ac:dyDescent="0.3">
      <c r="A22" s="52" t="s">
        <v>20</v>
      </c>
      <c r="B22" s="11">
        <v>555673</v>
      </c>
      <c r="C22" s="11">
        <v>711035.14255999995</v>
      </c>
      <c r="D22" s="54">
        <v>676385.00919999997</v>
      </c>
      <c r="E22" s="16"/>
      <c r="F22" s="11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x14ac:dyDescent="0.2">
      <c r="A23" s="47" t="s">
        <v>21</v>
      </c>
      <c r="B23" s="28">
        <v>1259977</v>
      </c>
      <c r="C23" s="28">
        <v>1442189.5738969999</v>
      </c>
      <c r="D23" s="46">
        <v>1458952.1469309998</v>
      </c>
      <c r="E23" s="12"/>
      <c r="F23" s="7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16" x14ac:dyDescent="0.2">
      <c r="A24" s="47" t="s">
        <v>22</v>
      </c>
      <c r="B24" s="28">
        <v>269772</v>
      </c>
      <c r="C24" s="28">
        <v>287869.36048999999</v>
      </c>
      <c r="D24" s="46">
        <v>297189.88328000001</v>
      </c>
      <c r="E24" s="12"/>
      <c r="F24" s="7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x14ac:dyDescent="0.2">
      <c r="A25" s="42" t="s">
        <v>23</v>
      </c>
      <c r="B25" s="28">
        <v>1262408</v>
      </c>
      <c r="C25" s="28">
        <v>1615471.127258</v>
      </c>
      <c r="D25" s="46">
        <v>1467558.3812255</v>
      </c>
      <c r="E25" s="12"/>
      <c r="F25" s="7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ht="15" x14ac:dyDescent="0.2">
      <c r="A26" s="42" t="s">
        <v>24</v>
      </c>
      <c r="B26" s="28">
        <v>515762</v>
      </c>
      <c r="C26" s="28">
        <v>583333.57682500011</v>
      </c>
      <c r="D26" s="46">
        <v>618456.70561850013</v>
      </c>
      <c r="E26" s="12"/>
      <c r="F26" s="11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15" x14ac:dyDescent="0.2">
      <c r="A27" s="42" t="s">
        <v>25</v>
      </c>
      <c r="B27" s="28">
        <v>190317</v>
      </c>
      <c r="C27" s="28">
        <v>199514.34375</v>
      </c>
      <c r="D27" s="46">
        <v>200371.69905</v>
      </c>
      <c r="E27" s="26"/>
      <c r="F27" s="11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6" ht="15" x14ac:dyDescent="0.2">
      <c r="A28" s="52" t="s">
        <v>26</v>
      </c>
      <c r="B28" s="11">
        <v>736468</v>
      </c>
      <c r="C28" s="11">
        <v>895338.11229999992</v>
      </c>
      <c r="D28" s="54">
        <v>860704.99949999992</v>
      </c>
      <c r="E28" s="12"/>
      <c r="F28" s="11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x14ac:dyDescent="0.2">
      <c r="A29" s="42" t="s">
        <v>27</v>
      </c>
      <c r="B29" s="28">
        <v>1031449</v>
      </c>
      <c r="C29" s="28">
        <v>1185191.2041419998</v>
      </c>
      <c r="D29" s="46">
        <v>1217558.1039049998</v>
      </c>
      <c r="E29" s="12"/>
      <c r="F29" s="7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 ht="20.25" x14ac:dyDescent="0.3">
      <c r="A30" s="55" t="s">
        <v>28</v>
      </c>
      <c r="B30" s="34">
        <v>6382440</v>
      </c>
      <c r="C30" s="34">
        <v>7700738.4128646664</v>
      </c>
      <c r="D30" s="53">
        <v>7659989.5821446655</v>
      </c>
      <c r="E30" s="16"/>
      <c r="F30" s="11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6" x14ac:dyDescent="0.2">
      <c r="A31" s="42"/>
      <c r="B31" s="28"/>
      <c r="C31" s="28"/>
      <c r="D31" s="46"/>
      <c r="E31" s="12"/>
      <c r="F31" s="7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15" x14ac:dyDescent="0.2">
      <c r="A32" s="42"/>
      <c r="B32" s="28"/>
      <c r="C32" s="28"/>
      <c r="D32" s="46"/>
      <c r="E32" s="12"/>
      <c r="F32" s="11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ht="15" x14ac:dyDescent="0.2">
      <c r="A33" s="42" t="s">
        <v>29</v>
      </c>
      <c r="B33" s="28"/>
      <c r="C33" s="28"/>
      <c r="D33" s="46"/>
      <c r="E33" s="12"/>
      <c r="F33" s="11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16" ht="15" x14ac:dyDescent="0.2">
      <c r="A34" s="42" t="s">
        <v>30</v>
      </c>
      <c r="B34" s="11">
        <v>78437</v>
      </c>
      <c r="C34" s="11">
        <v>126498.586094</v>
      </c>
      <c r="D34" s="54">
        <v>39051.167494000001</v>
      </c>
      <c r="E34" s="12"/>
      <c r="F34" s="7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">
      <c r="A35" s="42" t="s">
        <v>31</v>
      </c>
      <c r="B35" s="28">
        <v>13964</v>
      </c>
      <c r="C35" s="28">
        <v>12107</v>
      </c>
      <c r="D35" s="46">
        <v>11164.5</v>
      </c>
      <c r="E35" s="12"/>
      <c r="F35" s="7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ht="20.25" x14ac:dyDescent="0.3">
      <c r="A36" s="52" t="s">
        <v>32</v>
      </c>
      <c r="B36" s="11">
        <v>92401</v>
      </c>
      <c r="C36" s="11">
        <v>138605.586094</v>
      </c>
      <c r="D36" s="54">
        <v>50215.667494000001</v>
      </c>
      <c r="E36" s="2"/>
      <c r="F36" s="15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x14ac:dyDescent="0.2">
      <c r="A37" s="42"/>
      <c r="B37" s="28"/>
      <c r="C37" s="28"/>
      <c r="D37" s="46"/>
      <c r="E37" s="17"/>
      <c r="F37" s="7"/>
      <c r="G37" s="24"/>
      <c r="H37" s="24"/>
      <c r="I37" s="24"/>
      <c r="J37" s="24"/>
      <c r="K37" s="24"/>
      <c r="L37" s="24"/>
      <c r="M37" s="24"/>
      <c r="N37" s="24"/>
      <c r="O37" s="24"/>
      <c r="P37" s="24"/>
    </row>
    <row r="38" spans="1:16" ht="15" x14ac:dyDescent="0.2">
      <c r="A38" s="52" t="s">
        <v>33</v>
      </c>
      <c r="B38" s="34">
        <v>410392</v>
      </c>
      <c r="C38" s="34">
        <v>407663</v>
      </c>
      <c r="D38" s="53">
        <v>300000</v>
      </c>
      <c r="E38" s="12"/>
      <c r="F38" s="7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ht="15" x14ac:dyDescent="0.2">
      <c r="A39" s="52"/>
      <c r="B39" s="34"/>
      <c r="C39" s="34"/>
      <c r="D39" s="53"/>
      <c r="E39" s="12"/>
      <c r="F39" s="7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ht="15" x14ac:dyDescent="0.2">
      <c r="A40" s="56" t="s">
        <v>34</v>
      </c>
      <c r="B40" s="11"/>
      <c r="C40" s="11"/>
      <c r="D40" s="54"/>
      <c r="E40" s="12"/>
      <c r="F40" s="7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 x14ac:dyDescent="0.2">
      <c r="A41" s="42" t="s">
        <v>35</v>
      </c>
      <c r="B41" s="28">
        <v>96000</v>
      </c>
      <c r="C41" s="28">
        <v>99000</v>
      </c>
      <c r="D41" s="46">
        <v>103000</v>
      </c>
      <c r="E41" s="12"/>
      <c r="F41" s="7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1:16" x14ac:dyDescent="0.2">
      <c r="A42" s="47" t="s">
        <v>36</v>
      </c>
      <c r="B42" s="28">
        <v>53500</v>
      </c>
      <c r="C42" s="28">
        <v>50039</v>
      </c>
      <c r="D42" s="46">
        <v>46453</v>
      </c>
      <c r="E42" s="12"/>
      <c r="F42" s="7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6" ht="15" x14ac:dyDescent="0.2">
      <c r="A43" s="52" t="s">
        <v>59</v>
      </c>
      <c r="B43" s="34">
        <v>149500</v>
      </c>
      <c r="C43" s="34">
        <v>149039</v>
      </c>
      <c r="D43" s="53">
        <v>149453</v>
      </c>
      <c r="E43" s="12"/>
      <c r="F43" s="7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ht="18" x14ac:dyDescent="0.25">
      <c r="A44" s="57"/>
      <c r="B44" s="33"/>
      <c r="C44" s="33"/>
      <c r="D44" s="58"/>
      <c r="E44" s="12"/>
      <c r="F44" s="7"/>
      <c r="G44" s="24"/>
      <c r="H44" s="24"/>
      <c r="I44" s="24"/>
      <c r="J44" s="24"/>
      <c r="K44" s="24"/>
      <c r="L44" s="24"/>
      <c r="M44" s="24"/>
      <c r="N44" s="24"/>
      <c r="O44" s="24"/>
      <c r="P44" s="24"/>
    </row>
    <row r="45" spans="1:16" ht="18" x14ac:dyDescent="0.25">
      <c r="A45" s="57" t="s">
        <v>37</v>
      </c>
      <c r="B45" s="30">
        <v>19908007</v>
      </c>
      <c r="C45" s="30">
        <v>22732123.127567485</v>
      </c>
      <c r="D45" s="51">
        <v>22640414.168939486</v>
      </c>
      <c r="E45" s="12"/>
      <c r="F45" s="7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6" x14ac:dyDescent="0.2">
      <c r="A46" s="47"/>
      <c r="B46" s="28"/>
      <c r="C46" s="28"/>
      <c r="D46" s="46"/>
      <c r="E46" s="12"/>
      <c r="F46" s="7"/>
      <c r="G46" s="24"/>
      <c r="H46" s="24"/>
      <c r="I46" s="24"/>
      <c r="J46" s="24"/>
      <c r="K46" s="24"/>
      <c r="L46" s="24"/>
      <c r="M46" s="24"/>
      <c r="N46" s="24"/>
      <c r="O46" s="24"/>
      <c r="P46" s="24"/>
    </row>
    <row r="47" spans="1:16" x14ac:dyDescent="0.2">
      <c r="A47" s="59"/>
      <c r="B47" s="28"/>
      <c r="C47" s="28"/>
      <c r="D47" s="46"/>
      <c r="E47" s="12"/>
      <c r="F47" s="7"/>
      <c r="G47" s="24"/>
      <c r="H47" s="24"/>
      <c r="I47" s="24"/>
      <c r="J47" s="24"/>
      <c r="K47" s="24"/>
      <c r="L47" s="24"/>
      <c r="M47" s="24"/>
      <c r="N47" s="24"/>
      <c r="O47" s="24"/>
      <c r="P47" s="24"/>
    </row>
    <row r="48" spans="1:16" ht="30" x14ac:dyDescent="0.3">
      <c r="A48" s="60" t="s">
        <v>60</v>
      </c>
      <c r="B48" s="21">
        <v>712068</v>
      </c>
      <c r="C48" s="21">
        <v>23682.723065849394</v>
      </c>
      <c r="D48" s="61">
        <v>406109.3141938448</v>
      </c>
      <c r="E48" s="4"/>
      <c r="F48" s="7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1:16" ht="15" x14ac:dyDescent="0.2">
      <c r="A49" s="52"/>
      <c r="B49" s="31"/>
      <c r="C49" s="31"/>
      <c r="D49" s="62"/>
      <c r="E49" s="3"/>
      <c r="F49" s="18"/>
      <c r="G49" s="24"/>
      <c r="H49" s="24"/>
      <c r="I49" s="24"/>
      <c r="J49" s="24"/>
      <c r="K49" s="24"/>
      <c r="L49" s="24"/>
      <c r="M49" s="24"/>
      <c r="N49" s="24"/>
      <c r="O49" s="24"/>
      <c r="P49" s="24"/>
    </row>
    <row r="50" spans="1:16" x14ac:dyDescent="0.2">
      <c r="A50" s="42" t="s">
        <v>38</v>
      </c>
      <c r="B50" s="31"/>
      <c r="C50" s="31"/>
      <c r="D50" s="62"/>
      <c r="E50" s="3"/>
      <c r="F50" s="7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15" x14ac:dyDescent="0.2">
      <c r="A51" s="63" t="s">
        <v>39</v>
      </c>
      <c r="B51" s="36">
        <v>24000</v>
      </c>
      <c r="C51" s="36">
        <v>24000</v>
      </c>
      <c r="D51" s="64">
        <v>24000</v>
      </c>
      <c r="E51" s="26"/>
      <c r="F51" s="26"/>
      <c r="G51" s="24"/>
      <c r="H51" s="24"/>
      <c r="I51" s="24"/>
      <c r="J51" s="24"/>
      <c r="K51" s="24"/>
      <c r="L51" s="24"/>
      <c r="M51" s="24"/>
      <c r="N51" s="24"/>
      <c r="O51" s="24"/>
      <c r="P51" s="24"/>
    </row>
    <row r="52" spans="1:16" ht="15.75" x14ac:dyDescent="0.25">
      <c r="A52" s="65"/>
      <c r="B52" s="19"/>
      <c r="C52" s="19"/>
      <c r="D52" s="66"/>
      <c r="E52" s="26"/>
      <c r="F52" s="26"/>
      <c r="G52" s="24"/>
      <c r="H52" s="24"/>
      <c r="I52" s="24"/>
      <c r="J52" s="24"/>
      <c r="K52" s="24"/>
      <c r="L52" s="24"/>
      <c r="M52" s="24"/>
      <c r="N52" s="24"/>
      <c r="O52" s="24"/>
      <c r="P52" s="24"/>
    </row>
    <row r="53" spans="1:16" ht="20.25" x14ac:dyDescent="0.3">
      <c r="A53" s="65" t="s">
        <v>40</v>
      </c>
      <c r="B53" s="35">
        <f>+B48+B51</f>
        <v>736068</v>
      </c>
      <c r="C53" s="35">
        <f>+C48+C51</f>
        <v>47682.723065849394</v>
      </c>
      <c r="D53" s="67">
        <f>+D48+D51</f>
        <v>430109.3141938448</v>
      </c>
      <c r="E53" s="26"/>
      <c r="F53" s="26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ht="15.75" x14ac:dyDescent="0.25">
      <c r="A54" s="65"/>
      <c r="B54" s="20"/>
      <c r="C54" s="20"/>
      <c r="D54" s="68"/>
      <c r="E54" s="32"/>
      <c r="F54" s="32"/>
      <c r="G54" s="24"/>
      <c r="H54" s="24"/>
      <c r="I54" s="24"/>
      <c r="J54" s="24"/>
      <c r="K54" s="24"/>
      <c r="L54" s="24"/>
      <c r="M54" s="24"/>
      <c r="N54" s="24"/>
      <c r="O54" s="24"/>
      <c r="P54" s="24"/>
    </row>
    <row r="55" spans="1:16" ht="15.75" x14ac:dyDescent="0.25">
      <c r="A55" s="65"/>
      <c r="B55" s="22"/>
      <c r="C55" s="22"/>
      <c r="D55" s="69"/>
      <c r="E55" s="10"/>
      <c r="F55" s="26"/>
      <c r="G55" s="24"/>
      <c r="H55" s="24"/>
      <c r="I55" s="24"/>
      <c r="J55" s="24"/>
      <c r="K55" s="24"/>
      <c r="L55" s="24"/>
      <c r="M55" s="24"/>
      <c r="N55" s="24"/>
      <c r="O55" s="24"/>
      <c r="P55" s="24"/>
    </row>
    <row r="56" spans="1:16" ht="15.75" x14ac:dyDescent="0.25">
      <c r="A56" s="65" t="s">
        <v>41</v>
      </c>
      <c r="B56" s="19"/>
      <c r="C56" s="70"/>
      <c r="D56" s="71"/>
      <c r="E56" s="1"/>
      <c r="F56" s="1"/>
    </row>
    <row r="57" spans="1:16" ht="18" x14ac:dyDescent="0.25">
      <c r="A57" s="72" t="s">
        <v>42</v>
      </c>
      <c r="B57" s="33">
        <v>6032895</v>
      </c>
      <c r="C57" s="33">
        <v>6768965</v>
      </c>
      <c r="D57" s="58">
        <v>6816647.7230658494</v>
      </c>
      <c r="E57" s="1"/>
      <c r="F57" s="5"/>
    </row>
    <row r="58" spans="1:16" ht="18" x14ac:dyDescent="0.25">
      <c r="A58" s="73" t="s">
        <v>43</v>
      </c>
      <c r="B58" s="33">
        <v>6768965</v>
      </c>
      <c r="C58" s="33">
        <v>6816647.7230658494</v>
      </c>
      <c r="D58" s="58">
        <v>7246757.0372596942</v>
      </c>
      <c r="E58" s="1"/>
      <c r="F58" s="1"/>
    </row>
    <row r="59" spans="1:16" ht="15" x14ac:dyDescent="0.2">
      <c r="A59" s="63"/>
      <c r="B59" s="26"/>
      <c r="C59" s="26"/>
      <c r="D59" s="74"/>
      <c r="E59" s="1"/>
      <c r="F59" s="1"/>
    </row>
    <row r="60" spans="1:16" ht="15" x14ac:dyDescent="0.2">
      <c r="A60" s="63"/>
      <c r="B60" s="26"/>
      <c r="C60" s="26"/>
      <c r="D60" s="74"/>
      <c r="E60" s="1"/>
      <c r="F60" s="1"/>
    </row>
    <row r="61" spans="1:16" ht="15" x14ac:dyDescent="0.2">
      <c r="A61" s="75"/>
      <c r="B61" s="26" t="s">
        <v>44</v>
      </c>
      <c r="C61" s="26"/>
      <c r="D61" s="74"/>
      <c r="E61" s="6"/>
      <c r="F61" s="1"/>
    </row>
    <row r="62" spans="1:16" ht="15" x14ac:dyDescent="0.2">
      <c r="A62" s="75"/>
      <c r="B62" s="76" t="s">
        <v>45</v>
      </c>
      <c r="C62" s="76" t="s">
        <v>46</v>
      </c>
      <c r="D62" s="77" t="s">
        <v>47</v>
      </c>
      <c r="E62" s="1"/>
      <c r="F62" s="1"/>
    </row>
    <row r="63" spans="1:16" ht="15" x14ac:dyDescent="0.2">
      <c r="A63" s="75"/>
      <c r="B63" s="78">
        <v>0.34001218705619302</v>
      </c>
      <c r="C63" s="78">
        <v>0.29986850259486891</v>
      </c>
      <c r="D63" s="79">
        <v>0.32008058612291473</v>
      </c>
      <c r="E63" s="1"/>
      <c r="F63" s="1"/>
    </row>
    <row r="64" spans="1:16" x14ac:dyDescent="0.2">
      <c r="A64" s="59"/>
      <c r="B64" s="80"/>
      <c r="C64" s="80"/>
      <c r="D64" s="81"/>
    </row>
    <row r="65" spans="1:4" x14ac:dyDescent="0.2">
      <c r="A65" s="59" t="s">
        <v>48</v>
      </c>
      <c r="B65" s="80"/>
      <c r="C65" s="80"/>
      <c r="D65" s="81"/>
    </row>
    <row r="66" spans="1:4" x14ac:dyDescent="0.2">
      <c r="A66" s="59" t="s">
        <v>49</v>
      </c>
      <c r="B66" s="80"/>
      <c r="C66" s="80"/>
      <c r="D66" s="81"/>
    </row>
    <row r="67" spans="1:4" x14ac:dyDescent="0.2">
      <c r="A67" s="59" t="s">
        <v>50</v>
      </c>
      <c r="B67" s="80"/>
      <c r="C67" s="80"/>
      <c r="D67" s="81"/>
    </row>
    <row r="68" spans="1:4" x14ac:dyDescent="0.2">
      <c r="A68" s="59" t="s">
        <v>51</v>
      </c>
      <c r="B68" s="80"/>
      <c r="C68" s="80"/>
      <c r="D68" s="81"/>
    </row>
    <row r="69" spans="1:4" x14ac:dyDescent="0.2">
      <c r="A69" s="59" t="s">
        <v>52</v>
      </c>
      <c r="B69" s="80"/>
      <c r="C69" s="80"/>
      <c r="D69" s="81"/>
    </row>
    <row r="70" spans="1:4" x14ac:dyDescent="0.2">
      <c r="A70" s="59" t="s">
        <v>53</v>
      </c>
      <c r="B70" s="80"/>
      <c r="C70" s="80"/>
      <c r="D70" s="81" t="s">
        <v>54</v>
      </c>
    </row>
    <row r="71" spans="1:4" ht="15" thickBot="1" x14ac:dyDescent="0.25">
      <c r="A71" s="82" t="s">
        <v>55</v>
      </c>
      <c r="B71" s="83"/>
      <c r="C71" s="83"/>
      <c r="D71" s="84" t="s">
        <v>56</v>
      </c>
    </row>
    <row r="73" spans="1:4" ht="15" thickBot="1" x14ac:dyDescent="0.25"/>
    <row r="74" spans="1:4" ht="18.75" x14ac:dyDescent="0.3">
      <c r="A74" s="90" t="s">
        <v>61</v>
      </c>
      <c r="B74" s="91"/>
      <c r="C74" s="91"/>
      <c r="D74" s="92"/>
    </row>
    <row r="75" spans="1:4" ht="18.75" x14ac:dyDescent="0.3">
      <c r="A75" s="93" t="s">
        <v>97</v>
      </c>
      <c r="B75" s="94"/>
      <c r="C75" s="94"/>
      <c r="D75" s="95"/>
    </row>
    <row r="76" spans="1:4" ht="15" x14ac:dyDescent="0.25">
      <c r="A76" s="103"/>
      <c r="B76" s="97"/>
      <c r="C76" s="97"/>
      <c r="D76" s="98"/>
    </row>
    <row r="77" spans="1:4" ht="15" x14ac:dyDescent="0.25">
      <c r="A77" s="96"/>
      <c r="B77" s="100" t="s">
        <v>65</v>
      </c>
      <c r="C77" s="100" t="s">
        <v>66</v>
      </c>
      <c r="D77" s="101"/>
    </row>
    <row r="78" spans="1:4" ht="15" x14ac:dyDescent="0.25">
      <c r="A78" s="96"/>
      <c r="B78" s="100" t="s">
        <v>68</v>
      </c>
      <c r="C78" s="100" t="s">
        <v>69</v>
      </c>
      <c r="D78" s="101" t="s">
        <v>70</v>
      </c>
    </row>
    <row r="79" spans="1:4" ht="15" x14ac:dyDescent="0.25">
      <c r="A79" s="103"/>
      <c r="B79" s="100" t="s">
        <v>71</v>
      </c>
      <c r="C79" s="100"/>
      <c r="D79" s="101"/>
    </row>
    <row r="80" spans="1:4" ht="15.75" thickBot="1" x14ac:dyDescent="0.3">
      <c r="A80" s="96" t="s">
        <v>98</v>
      </c>
      <c r="B80" s="89">
        <v>1.5</v>
      </c>
      <c r="C80" s="85">
        <v>1.5</v>
      </c>
      <c r="D80" s="102"/>
    </row>
    <row r="81" spans="1:4" ht="15" x14ac:dyDescent="0.25">
      <c r="A81" s="103" t="s">
        <v>5</v>
      </c>
      <c r="B81" s="97"/>
      <c r="C81" s="97"/>
      <c r="D81" s="98"/>
    </row>
    <row r="82" spans="1:4" ht="15" x14ac:dyDescent="0.25">
      <c r="A82" s="103" t="s">
        <v>72</v>
      </c>
      <c r="B82" s="104"/>
      <c r="C82" s="104"/>
      <c r="D82" s="105"/>
    </row>
    <row r="83" spans="1:4" ht="15" x14ac:dyDescent="0.25">
      <c r="A83" s="103" t="s">
        <v>73</v>
      </c>
      <c r="B83" s="104"/>
      <c r="C83" s="104"/>
      <c r="D83" s="105">
        <f>SUM(B83:C83)</f>
        <v>0</v>
      </c>
    </row>
    <row r="84" spans="1:4" ht="15" x14ac:dyDescent="0.25">
      <c r="A84" s="103" t="s">
        <v>74</v>
      </c>
      <c r="B84" s="104">
        <v>0</v>
      </c>
      <c r="C84" s="104"/>
      <c r="D84" s="105">
        <f>SUM(B84:C84)</f>
        <v>0</v>
      </c>
    </row>
    <row r="85" spans="1:4" ht="15" x14ac:dyDescent="0.25">
      <c r="A85" s="103" t="s">
        <v>75</v>
      </c>
      <c r="B85" s="104"/>
      <c r="C85" s="104"/>
      <c r="D85" s="105">
        <f>SUM(B85:C85)</f>
        <v>0</v>
      </c>
    </row>
    <row r="86" spans="1:4" ht="15" x14ac:dyDescent="0.25">
      <c r="A86" s="103" t="s">
        <v>76</v>
      </c>
      <c r="B86" s="104">
        <v>315188</v>
      </c>
      <c r="C86" s="104">
        <f>+B86</f>
        <v>315188</v>
      </c>
      <c r="D86" s="105">
        <f>SUM(B86:C86)</f>
        <v>630376</v>
      </c>
    </row>
    <row r="87" spans="1:4" ht="15" x14ac:dyDescent="0.25">
      <c r="A87" s="103" t="s">
        <v>77</v>
      </c>
      <c r="B87" s="104">
        <v>3500</v>
      </c>
      <c r="C87" s="104">
        <v>7000</v>
      </c>
      <c r="D87" s="105">
        <f>SUM(B87:C87)</f>
        <v>10500</v>
      </c>
    </row>
    <row r="88" spans="1:4" ht="15" x14ac:dyDescent="0.25">
      <c r="A88" s="103"/>
      <c r="B88" s="104"/>
      <c r="C88" s="104"/>
      <c r="D88" s="105"/>
    </row>
    <row r="89" spans="1:4" ht="15" x14ac:dyDescent="0.25">
      <c r="A89" s="103" t="s">
        <v>78</v>
      </c>
      <c r="B89" s="104"/>
      <c r="C89" s="104"/>
      <c r="D89" s="105"/>
    </row>
    <row r="90" spans="1:4" ht="15" x14ac:dyDescent="0.25">
      <c r="A90" s="103" t="s">
        <v>79</v>
      </c>
      <c r="B90" s="104">
        <v>0</v>
      </c>
      <c r="C90" s="104">
        <v>0</v>
      </c>
      <c r="D90" s="105">
        <f>SUM(B90:C90)</f>
        <v>0</v>
      </c>
    </row>
    <row r="91" spans="1:4" ht="15" x14ac:dyDescent="0.25">
      <c r="A91" s="103" t="s">
        <v>80</v>
      </c>
      <c r="B91" s="106">
        <f>SUM(B83:B90)</f>
        <v>318688</v>
      </c>
      <c r="C91" s="106">
        <f>SUM(C83:C90)</f>
        <v>322188</v>
      </c>
      <c r="D91" s="107">
        <f>SUM(D83:D90)</f>
        <v>640876</v>
      </c>
    </row>
    <row r="92" spans="1:4" ht="15" x14ac:dyDescent="0.25">
      <c r="A92" s="103"/>
      <c r="B92" s="104"/>
      <c r="C92" s="104"/>
      <c r="D92" s="105"/>
    </row>
    <row r="93" spans="1:4" ht="15" x14ac:dyDescent="0.25">
      <c r="A93" s="103" t="s">
        <v>81</v>
      </c>
      <c r="B93" s="104"/>
      <c r="C93" s="104"/>
      <c r="D93" s="105"/>
    </row>
    <row r="94" spans="1:4" ht="15" x14ac:dyDescent="0.25">
      <c r="A94" s="103" t="s">
        <v>82</v>
      </c>
      <c r="B94" s="104"/>
      <c r="C94" s="116">
        <v>650000</v>
      </c>
      <c r="D94" s="117">
        <f>SUM(B94:C94)</f>
        <v>650000</v>
      </c>
    </row>
    <row r="95" spans="1:4" ht="15" x14ac:dyDescent="0.25">
      <c r="A95" s="103" t="s">
        <v>83</v>
      </c>
      <c r="B95" s="104">
        <v>210000</v>
      </c>
      <c r="C95" s="104"/>
      <c r="D95" s="105">
        <f>SUM(B95:C95)</f>
        <v>210000</v>
      </c>
    </row>
    <row r="96" spans="1:4" ht="15" x14ac:dyDescent="0.25">
      <c r="A96" s="103" t="s">
        <v>84</v>
      </c>
      <c r="B96" s="104">
        <f>42838*2</f>
        <v>85676</v>
      </c>
      <c r="C96" s="104"/>
      <c r="D96" s="105">
        <f>SUM(B96:C96)</f>
        <v>85676</v>
      </c>
    </row>
    <row r="97" spans="1:4" ht="15" x14ac:dyDescent="0.25">
      <c r="A97" s="108" t="s">
        <v>85</v>
      </c>
      <c r="B97" s="104">
        <v>30000</v>
      </c>
      <c r="C97" s="104">
        <v>0</v>
      </c>
      <c r="D97" s="105"/>
    </row>
    <row r="98" spans="1:4" ht="15" x14ac:dyDescent="0.25">
      <c r="A98" s="103" t="s">
        <v>86</v>
      </c>
      <c r="B98" s="104">
        <v>250</v>
      </c>
      <c r="C98" s="104">
        <v>0</v>
      </c>
      <c r="D98" s="105">
        <f>SUM(B98:C98)</f>
        <v>250</v>
      </c>
    </row>
    <row r="99" spans="1:4" ht="15" x14ac:dyDescent="0.25">
      <c r="A99" s="103" t="s">
        <v>87</v>
      </c>
      <c r="B99" s="106">
        <f>SUM(B94:B98)</f>
        <v>325926</v>
      </c>
      <c r="C99" s="106">
        <f>SUM(C94:C98)</f>
        <v>650000</v>
      </c>
      <c r="D99" s="107">
        <f>SUM(D94:D98)</f>
        <v>945926</v>
      </c>
    </row>
    <row r="100" spans="1:4" ht="15" x14ac:dyDescent="0.25">
      <c r="A100" s="103"/>
      <c r="B100" s="104"/>
      <c r="C100" s="104"/>
      <c r="D100" s="105"/>
    </row>
    <row r="101" spans="1:4" ht="15" x14ac:dyDescent="0.25">
      <c r="A101" s="103" t="s">
        <v>88</v>
      </c>
      <c r="B101" s="104"/>
      <c r="C101" s="104"/>
      <c r="D101" s="105"/>
    </row>
    <row r="102" spans="1:4" ht="15" x14ac:dyDescent="0.25">
      <c r="A102" s="103" t="s">
        <v>89</v>
      </c>
      <c r="B102" s="106">
        <f>+B91-B99</f>
        <v>-7238</v>
      </c>
      <c r="C102" s="106">
        <f>+C91-C99</f>
        <v>-327812</v>
      </c>
      <c r="D102" s="107">
        <f>+B102+C102</f>
        <v>-335050</v>
      </c>
    </row>
    <row r="103" spans="1:4" ht="15" x14ac:dyDescent="0.25">
      <c r="A103" s="103"/>
      <c r="B103" s="104"/>
      <c r="C103" s="104"/>
      <c r="D103" s="105"/>
    </row>
    <row r="104" spans="1:4" ht="15" x14ac:dyDescent="0.25">
      <c r="A104" s="103" t="s">
        <v>90</v>
      </c>
      <c r="B104" s="104"/>
      <c r="C104" s="104"/>
      <c r="D104" s="105"/>
    </row>
    <row r="105" spans="1:4" ht="15" x14ac:dyDescent="0.25">
      <c r="A105" s="103" t="s">
        <v>91</v>
      </c>
      <c r="B105" s="106">
        <v>0</v>
      </c>
      <c r="C105" s="106">
        <v>0</v>
      </c>
      <c r="D105" s="107">
        <f>SUM(B105:C105)</f>
        <v>0</v>
      </c>
    </row>
    <row r="106" spans="1:4" ht="15" x14ac:dyDescent="0.25">
      <c r="A106" s="103"/>
      <c r="B106" s="104"/>
      <c r="C106" s="104"/>
      <c r="D106" s="105"/>
    </row>
    <row r="107" spans="1:4" ht="15" x14ac:dyDescent="0.25">
      <c r="A107" s="103" t="s">
        <v>88</v>
      </c>
      <c r="B107" s="104"/>
      <c r="C107" s="104"/>
      <c r="D107" s="105"/>
    </row>
    <row r="108" spans="1:4" ht="15" x14ac:dyDescent="0.25">
      <c r="A108" s="103" t="s">
        <v>89</v>
      </c>
      <c r="B108" s="104"/>
      <c r="C108" s="104"/>
      <c r="D108" s="105"/>
    </row>
    <row r="109" spans="1:4" ht="15" x14ac:dyDescent="0.25">
      <c r="A109" s="103" t="s">
        <v>92</v>
      </c>
      <c r="B109" s="118">
        <f>+B102+B105</f>
        <v>-7238</v>
      </c>
      <c r="C109" s="118">
        <f>+C102+C105</f>
        <v>-327812</v>
      </c>
      <c r="D109" s="119">
        <f>+D102+D105</f>
        <v>-335050</v>
      </c>
    </row>
    <row r="110" spans="1:4" ht="15" x14ac:dyDescent="0.25">
      <c r="A110" s="103"/>
      <c r="B110" s="116"/>
      <c r="C110" s="116"/>
      <c r="D110" s="117"/>
    </row>
    <row r="111" spans="1:4" ht="15" x14ac:dyDescent="0.25">
      <c r="A111" s="103" t="s">
        <v>99</v>
      </c>
      <c r="B111" s="118">
        <v>18464</v>
      </c>
      <c r="C111" s="118">
        <v>380916</v>
      </c>
      <c r="D111" s="119">
        <f>+B111+C111</f>
        <v>399380</v>
      </c>
    </row>
    <row r="112" spans="1:4" ht="15" x14ac:dyDescent="0.25">
      <c r="A112" s="103"/>
      <c r="B112" s="116"/>
      <c r="C112" s="116"/>
      <c r="D112" s="117"/>
    </row>
    <row r="113" spans="1:4" ht="15" x14ac:dyDescent="0.25">
      <c r="A113" s="103" t="s">
        <v>94</v>
      </c>
      <c r="B113" s="120">
        <f>+B109+B111</f>
        <v>11226</v>
      </c>
      <c r="C113" s="120">
        <f>+C109+C111</f>
        <v>53104</v>
      </c>
      <c r="D113" s="121">
        <f>+D109+D111</f>
        <v>64330</v>
      </c>
    </row>
    <row r="114" spans="1:4" ht="15" x14ac:dyDescent="0.25">
      <c r="A114" s="111" t="s">
        <v>100</v>
      </c>
      <c r="B114" s="116"/>
      <c r="C114" s="116"/>
      <c r="D114" s="117"/>
    </row>
    <row r="115" spans="1:4" ht="15" thickBot="1" x14ac:dyDescent="0.25">
      <c r="A115" s="82"/>
      <c r="B115" s="83"/>
      <c r="C115" s="83"/>
      <c r="D115" s="84"/>
    </row>
    <row r="117" spans="1:4" ht="15" thickBot="1" x14ac:dyDescent="0.25"/>
    <row r="118" spans="1:4" ht="18.75" x14ac:dyDescent="0.3">
      <c r="A118" s="90" t="s">
        <v>61</v>
      </c>
      <c r="B118" s="91"/>
      <c r="C118" s="91"/>
      <c r="D118" s="92"/>
    </row>
    <row r="119" spans="1:4" ht="18.75" x14ac:dyDescent="0.3">
      <c r="A119" s="93" t="s">
        <v>101</v>
      </c>
      <c r="B119" s="94"/>
      <c r="C119" s="94"/>
      <c r="D119" s="95"/>
    </row>
    <row r="120" spans="1:4" ht="15" x14ac:dyDescent="0.25">
      <c r="A120" s="96" t="s">
        <v>102</v>
      </c>
      <c r="B120" s="8"/>
      <c r="C120" s="97"/>
      <c r="D120" s="98"/>
    </row>
    <row r="121" spans="1:4" ht="15" x14ac:dyDescent="0.25">
      <c r="A121" s="96" t="s">
        <v>64</v>
      </c>
      <c r="B121" s="99" t="s">
        <v>65</v>
      </c>
      <c r="C121" s="100" t="s">
        <v>66</v>
      </c>
      <c r="D121" s="101"/>
    </row>
    <row r="122" spans="1:4" ht="15" x14ac:dyDescent="0.25">
      <c r="A122" s="96" t="s">
        <v>67</v>
      </c>
      <c r="B122" s="99" t="s">
        <v>68</v>
      </c>
      <c r="C122" s="100" t="s">
        <v>69</v>
      </c>
      <c r="D122" s="101" t="s">
        <v>70</v>
      </c>
    </row>
    <row r="123" spans="1:4" ht="15" x14ac:dyDescent="0.25">
      <c r="A123" s="96"/>
      <c r="B123" s="99" t="s">
        <v>71</v>
      </c>
      <c r="C123" s="100"/>
      <c r="D123" s="101"/>
    </row>
    <row r="124" spans="1:4" ht="15.75" thickBot="1" x14ac:dyDescent="0.3">
      <c r="A124" s="96"/>
      <c r="B124" s="89">
        <v>1.25</v>
      </c>
      <c r="C124" s="85">
        <v>1.5</v>
      </c>
      <c r="D124" s="102"/>
    </row>
    <row r="125" spans="1:4" ht="15" x14ac:dyDescent="0.25">
      <c r="A125" s="103" t="s">
        <v>5</v>
      </c>
      <c r="B125" s="97"/>
      <c r="C125" s="97"/>
      <c r="D125" s="98"/>
    </row>
    <row r="126" spans="1:4" ht="15" x14ac:dyDescent="0.25">
      <c r="A126" s="103" t="s">
        <v>72</v>
      </c>
      <c r="B126" s="104"/>
      <c r="C126" s="104"/>
      <c r="D126" s="105"/>
    </row>
    <row r="127" spans="1:4" ht="15" x14ac:dyDescent="0.25">
      <c r="A127" s="103" t="s">
        <v>73</v>
      </c>
      <c r="B127" s="104"/>
      <c r="C127" s="104"/>
      <c r="D127" s="105">
        <f>SUM(B127:C127)</f>
        <v>0</v>
      </c>
    </row>
    <row r="128" spans="1:4" ht="15" x14ac:dyDescent="0.25">
      <c r="A128" s="103" t="s">
        <v>74</v>
      </c>
      <c r="B128" s="104">
        <v>0</v>
      </c>
      <c r="C128" s="104"/>
      <c r="D128" s="105">
        <f>SUM(B128:C128)</f>
        <v>0</v>
      </c>
    </row>
    <row r="129" spans="1:4" ht="15" x14ac:dyDescent="0.25">
      <c r="A129" s="103" t="s">
        <v>75</v>
      </c>
      <c r="B129" s="104">
        <v>30000</v>
      </c>
      <c r="C129" s="104"/>
      <c r="D129" s="105">
        <f>SUM(B129:C129)</f>
        <v>30000</v>
      </c>
    </row>
    <row r="130" spans="1:4" ht="15" x14ac:dyDescent="0.25">
      <c r="A130" s="103" t="s">
        <v>76</v>
      </c>
      <c r="B130" s="104">
        <v>253794</v>
      </c>
      <c r="C130" s="104">
        <v>304548</v>
      </c>
      <c r="D130" s="105">
        <f>SUM(B130:C130)</f>
        <v>558342</v>
      </c>
    </row>
    <row r="131" spans="1:4" ht="15" x14ac:dyDescent="0.25">
      <c r="A131" s="103" t="s">
        <v>77</v>
      </c>
      <c r="B131" s="104">
        <v>3406</v>
      </c>
      <c r="C131" s="104">
        <v>7400</v>
      </c>
      <c r="D131" s="105">
        <f>SUM(B131:C131)</f>
        <v>10806</v>
      </c>
    </row>
    <row r="132" spans="1:4" ht="15" x14ac:dyDescent="0.25">
      <c r="A132" s="103"/>
      <c r="B132" s="104"/>
      <c r="C132" s="104"/>
      <c r="D132" s="105"/>
    </row>
    <row r="133" spans="1:4" ht="15" x14ac:dyDescent="0.25">
      <c r="A133" s="103" t="s">
        <v>78</v>
      </c>
      <c r="B133" s="104"/>
      <c r="C133" s="104"/>
      <c r="D133" s="105"/>
    </row>
    <row r="134" spans="1:4" ht="15" x14ac:dyDescent="0.25">
      <c r="A134" s="103" t="s">
        <v>79</v>
      </c>
      <c r="B134" s="104">
        <v>0</v>
      </c>
      <c r="C134" s="104">
        <v>0</v>
      </c>
      <c r="D134" s="105">
        <f>SUM(B134:C134)</f>
        <v>0</v>
      </c>
    </row>
    <row r="135" spans="1:4" ht="15" x14ac:dyDescent="0.25">
      <c r="A135" s="103" t="s">
        <v>80</v>
      </c>
      <c r="B135" s="106">
        <f>SUM(B127:B134)</f>
        <v>287200</v>
      </c>
      <c r="C135" s="106">
        <f>SUM(C127:C134)</f>
        <v>311948</v>
      </c>
      <c r="D135" s="107">
        <f>SUM(D127:D134)</f>
        <v>599148</v>
      </c>
    </row>
    <row r="136" spans="1:4" ht="15" x14ac:dyDescent="0.25">
      <c r="A136" s="103"/>
      <c r="B136" s="104"/>
      <c r="C136" s="104"/>
      <c r="D136" s="105"/>
    </row>
    <row r="137" spans="1:4" ht="15" x14ac:dyDescent="0.25">
      <c r="A137" s="103" t="s">
        <v>81</v>
      </c>
      <c r="B137" s="104"/>
      <c r="C137" s="104"/>
      <c r="D137" s="105"/>
    </row>
    <row r="138" spans="1:4" ht="15" x14ac:dyDescent="0.25">
      <c r="A138" s="103" t="s">
        <v>82</v>
      </c>
      <c r="B138" s="104"/>
      <c r="C138" s="116">
        <v>97000</v>
      </c>
      <c r="D138" s="105">
        <f>SUM(B138:C138)</f>
        <v>97000</v>
      </c>
    </row>
    <row r="139" spans="1:4" ht="15" x14ac:dyDescent="0.25">
      <c r="A139" s="103" t="s">
        <v>83</v>
      </c>
      <c r="B139" s="104">
        <v>200000</v>
      </c>
      <c r="C139" s="104"/>
      <c r="D139" s="105">
        <f>SUM(B139:C139)</f>
        <v>200000</v>
      </c>
    </row>
    <row r="140" spans="1:4" ht="15" x14ac:dyDescent="0.25">
      <c r="A140" s="103" t="s">
        <v>84</v>
      </c>
      <c r="B140" s="104">
        <f>46837.5*2</f>
        <v>93675</v>
      </c>
      <c r="C140" s="104"/>
      <c r="D140" s="105">
        <f>SUM(B140:C140)</f>
        <v>93675</v>
      </c>
    </row>
    <row r="141" spans="1:4" ht="15" x14ac:dyDescent="0.25">
      <c r="A141" s="108" t="s">
        <v>85</v>
      </c>
      <c r="B141" s="104">
        <v>0</v>
      </c>
      <c r="C141" s="104">
        <v>0</v>
      </c>
      <c r="D141" s="105"/>
    </row>
    <row r="142" spans="1:4" ht="15" x14ac:dyDescent="0.25">
      <c r="A142" s="103" t="s">
        <v>86</v>
      </c>
      <c r="B142" s="104">
        <v>250</v>
      </c>
      <c r="C142" s="104">
        <v>0</v>
      </c>
      <c r="D142" s="105">
        <f>SUM(B142:C142)</f>
        <v>250</v>
      </c>
    </row>
    <row r="143" spans="1:4" ht="15" x14ac:dyDescent="0.25">
      <c r="A143" s="103" t="s">
        <v>87</v>
      </c>
      <c r="B143" s="106">
        <f>SUM(B138:B142)</f>
        <v>293925</v>
      </c>
      <c r="C143" s="106">
        <f>SUM(C138:C142)</f>
        <v>97000</v>
      </c>
      <c r="D143" s="107">
        <f>SUM(D138:D142)</f>
        <v>390925</v>
      </c>
    </row>
    <row r="144" spans="1:4" ht="15" x14ac:dyDescent="0.25">
      <c r="A144" s="103"/>
      <c r="B144" s="104"/>
      <c r="C144" s="104"/>
      <c r="D144" s="105"/>
    </row>
    <row r="145" spans="1:4" ht="15" x14ac:dyDescent="0.25">
      <c r="A145" s="103" t="s">
        <v>88</v>
      </c>
      <c r="B145" s="104"/>
      <c r="C145" s="104"/>
      <c r="D145" s="105"/>
    </row>
    <row r="146" spans="1:4" ht="15" x14ac:dyDescent="0.25">
      <c r="A146" s="103" t="s">
        <v>89</v>
      </c>
      <c r="B146" s="106">
        <f>+B135-B143</f>
        <v>-6725</v>
      </c>
      <c r="C146" s="106">
        <f>+C135-C143</f>
        <v>214948</v>
      </c>
      <c r="D146" s="107">
        <f>+B146+C146</f>
        <v>208223</v>
      </c>
    </row>
    <row r="147" spans="1:4" ht="15" x14ac:dyDescent="0.25">
      <c r="A147" s="103"/>
      <c r="B147" s="104"/>
      <c r="C147" s="104"/>
      <c r="D147" s="105"/>
    </row>
    <row r="148" spans="1:4" ht="15" x14ac:dyDescent="0.25">
      <c r="A148" s="103" t="s">
        <v>90</v>
      </c>
      <c r="B148" s="104"/>
      <c r="C148" s="104"/>
      <c r="D148" s="105"/>
    </row>
    <row r="149" spans="1:4" ht="15" x14ac:dyDescent="0.25">
      <c r="A149" s="103" t="s">
        <v>91</v>
      </c>
      <c r="B149" s="106">
        <v>0</v>
      </c>
      <c r="C149" s="106">
        <v>0</v>
      </c>
      <c r="D149" s="107">
        <f>SUM(B149:C149)</f>
        <v>0</v>
      </c>
    </row>
    <row r="150" spans="1:4" ht="15" x14ac:dyDescent="0.25">
      <c r="A150" s="103"/>
      <c r="B150" s="104"/>
      <c r="C150" s="104"/>
      <c r="D150" s="105"/>
    </row>
    <row r="151" spans="1:4" ht="15" x14ac:dyDescent="0.25">
      <c r="A151" s="103" t="s">
        <v>88</v>
      </c>
      <c r="B151" s="104"/>
      <c r="C151" s="104"/>
      <c r="D151" s="105"/>
    </row>
    <row r="152" spans="1:4" ht="15" x14ac:dyDescent="0.25">
      <c r="A152" s="103" t="s">
        <v>89</v>
      </c>
      <c r="B152" s="104"/>
      <c r="C152" s="104"/>
      <c r="D152" s="105"/>
    </row>
    <row r="153" spans="1:4" ht="15" x14ac:dyDescent="0.25">
      <c r="A153" s="103" t="s">
        <v>92</v>
      </c>
      <c r="B153" s="106">
        <f>+B146+B149</f>
        <v>-6725</v>
      </c>
      <c r="C153" s="106">
        <f>+C146+C149</f>
        <v>214948</v>
      </c>
      <c r="D153" s="107">
        <f>+D146+D149</f>
        <v>208223</v>
      </c>
    </row>
    <row r="154" spans="1:4" ht="15" x14ac:dyDescent="0.25">
      <c r="A154" s="103"/>
      <c r="B154" s="116"/>
      <c r="C154" s="116"/>
      <c r="D154" s="117"/>
    </row>
    <row r="155" spans="1:4" ht="15" x14ac:dyDescent="0.25">
      <c r="A155" s="103" t="s">
        <v>103</v>
      </c>
      <c r="B155" s="118">
        <v>25189</v>
      </c>
      <c r="C155" s="118">
        <v>165968</v>
      </c>
      <c r="D155" s="119">
        <f>+B155+C155</f>
        <v>191157</v>
      </c>
    </row>
    <row r="156" spans="1:4" ht="15" x14ac:dyDescent="0.25">
      <c r="A156" s="103"/>
      <c r="B156" s="116"/>
      <c r="C156" s="116"/>
      <c r="D156" s="117"/>
    </row>
    <row r="157" spans="1:4" ht="15" x14ac:dyDescent="0.25">
      <c r="A157" s="103" t="s">
        <v>94</v>
      </c>
      <c r="B157" s="120">
        <f>+B153+B155</f>
        <v>18464</v>
      </c>
      <c r="C157" s="120">
        <f>+C153+C155</f>
        <v>380916</v>
      </c>
      <c r="D157" s="121">
        <f>+D153+D155</f>
        <v>399380</v>
      </c>
    </row>
    <row r="158" spans="1:4" ht="15" x14ac:dyDescent="0.25">
      <c r="A158" s="111" t="s">
        <v>104</v>
      </c>
      <c r="B158" s="104"/>
      <c r="C158" s="104"/>
      <c r="D158" s="105"/>
    </row>
    <row r="159" spans="1:4" ht="15" thickBot="1" x14ac:dyDescent="0.25">
      <c r="A159" s="82"/>
      <c r="B159" s="83"/>
      <c r="C159" s="83"/>
      <c r="D159" s="84"/>
    </row>
    <row r="161" spans="1:5" ht="15" thickBot="1" x14ac:dyDescent="0.25"/>
    <row r="162" spans="1:5" ht="18.75" x14ac:dyDescent="0.3">
      <c r="A162" s="90" t="s">
        <v>61</v>
      </c>
      <c r="B162" s="91"/>
      <c r="C162" s="91"/>
      <c r="D162" s="92"/>
      <c r="E162"/>
    </row>
    <row r="163" spans="1:5" ht="18.75" x14ac:dyDescent="0.3">
      <c r="A163" s="93" t="s">
        <v>62</v>
      </c>
      <c r="B163" s="94"/>
      <c r="C163" s="94"/>
      <c r="D163" s="95"/>
      <c r="E163"/>
    </row>
    <row r="164" spans="1:5" ht="15" x14ac:dyDescent="0.25">
      <c r="A164" s="96" t="s">
        <v>63</v>
      </c>
      <c r="B164" s="8"/>
      <c r="C164" s="97"/>
      <c r="D164" s="98"/>
      <c r="E164"/>
    </row>
    <row r="165" spans="1:5" ht="15" x14ac:dyDescent="0.25">
      <c r="A165" s="96" t="s">
        <v>64</v>
      </c>
      <c r="B165" s="99" t="s">
        <v>65</v>
      </c>
      <c r="C165" s="100" t="s">
        <v>66</v>
      </c>
      <c r="D165" s="101"/>
      <c r="E165"/>
    </row>
    <row r="166" spans="1:5" ht="15" x14ac:dyDescent="0.25">
      <c r="A166" s="96" t="s">
        <v>67</v>
      </c>
      <c r="B166" s="99" t="s">
        <v>68</v>
      </c>
      <c r="C166" s="100" t="s">
        <v>69</v>
      </c>
      <c r="D166" s="101" t="s">
        <v>70</v>
      </c>
      <c r="E166"/>
    </row>
    <row r="167" spans="1:5" ht="15" x14ac:dyDescent="0.25">
      <c r="A167" s="96"/>
      <c r="B167" s="99" t="s">
        <v>71</v>
      </c>
      <c r="C167" s="100"/>
      <c r="D167" s="101"/>
      <c r="E167"/>
    </row>
    <row r="168" spans="1:5" ht="15.75" thickBot="1" x14ac:dyDescent="0.3">
      <c r="A168" s="96"/>
      <c r="B168" s="89">
        <v>1.25</v>
      </c>
      <c r="C168" s="85">
        <v>1.5</v>
      </c>
      <c r="D168" s="115">
        <f>+B168+C168</f>
        <v>2.75</v>
      </c>
      <c r="E168"/>
    </row>
    <row r="169" spans="1:5" ht="15" x14ac:dyDescent="0.25">
      <c r="A169" s="103" t="s">
        <v>5</v>
      </c>
      <c r="B169" s="97"/>
      <c r="C169" s="97"/>
      <c r="D169" s="98"/>
      <c r="E169" s="86"/>
    </row>
    <row r="170" spans="1:5" ht="15" x14ac:dyDescent="0.25">
      <c r="A170" s="103" t="s">
        <v>72</v>
      </c>
      <c r="B170" s="104"/>
      <c r="C170" s="104"/>
      <c r="D170" s="105"/>
      <c r="E170"/>
    </row>
    <row r="171" spans="1:5" ht="15" x14ac:dyDescent="0.25">
      <c r="A171" s="103" t="s">
        <v>73</v>
      </c>
      <c r="B171" s="104"/>
      <c r="C171" s="104"/>
      <c r="D171" s="105">
        <f>SUM(B171:C171)</f>
        <v>0</v>
      </c>
      <c r="E171"/>
    </row>
    <row r="172" spans="1:5" ht="15" x14ac:dyDescent="0.25">
      <c r="A172" s="103" t="s">
        <v>74</v>
      </c>
      <c r="B172" s="104">
        <v>0</v>
      </c>
      <c r="C172" s="104"/>
      <c r="D172" s="105">
        <f>SUM(B172:C172)</f>
        <v>0</v>
      </c>
      <c r="E172"/>
    </row>
    <row r="173" spans="1:5" ht="15" x14ac:dyDescent="0.25">
      <c r="A173" s="103" t="s">
        <v>75</v>
      </c>
      <c r="B173" s="104"/>
      <c r="C173" s="104"/>
      <c r="D173" s="105">
        <f>SUM(B173:C173)</f>
        <v>0</v>
      </c>
      <c r="E173"/>
    </row>
    <row r="174" spans="1:5" ht="15" x14ac:dyDescent="0.25">
      <c r="A174" s="103" t="s">
        <v>76</v>
      </c>
      <c r="B174" s="104">
        <v>232362</v>
      </c>
      <c r="C174" s="104">
        <v>278777</v>
      </c>
      <c r="D174" s="105">
        <f>SUM(B174:C174)</f>
        <v>511139</v>
      </c>
      <c r="E174"/>
    </row>
    <row r="175" spans="1:5" ht="15" x14ac:dyDescent="0.25">
      <c r="A175" s="103" t="s">
        <v>77</v>
      </c>
      <c r="B175" s="104">
        <v>96</v>
      </c>
      <c r="C175" s="104">
        <v>256</v>
      </c>
      <c r="D175" s="105">
        <f>SUM(B175:C175)</f>
        <v>352</v>
      </c>
      <c r="E175"/>
    </row>
    <row r="176" spans="1:5" ht="15" x14ac:dyDescent="0.25">
      <c r="A176" s="103"/>
      <c r="B176" s="104"/>
      <c r="C176" s="104"/>
      <c r="D176" s="105"/>
      <c r="E176"/>
    </row>
    <row r="177" spans="1:5" ht="15" x14ac:dyDescent="0.25">
      <c r="A177" s="103" t="s">
        <v>78</v>
      </c>
      <c r="B177" s="104"/>
      <c r="C177" s="104"/>
      <c r="D177" s="105"/>
      <c r="E177"/>
    </row>
    <row r="178" spans="1:5" ht="15" x14ac:dyDescent="0.25">
      <c r="A178" s="103" t="s">
        <v>79</v>
      </c>
      <c r="B178" s="104">
        <f>+'[1]19 20'!$B$18</f>
        <v>0</v>
      </c>
      <c r="C178" s="104">
        <f>+'[1]19 20'!$C$18</f>
        <v>0</v>
      </c>
      <c r="D178" s="105">
        <f>SUM(B178:C178)</f>
        <v>0</v>
      </c>
      <c r="E178"/>
    </row>
    <row r="179" spans="1:5" ht="15" x14ac:dyDescent="0.25">
      <c r="A179" s="103" t="s">
        <v>80</v>
      </c>
      <c r="B179" s="106">
        <f>SUM(B171:B178)</f>
        <v>232458</v>
      </c>
      <c r="C179" s="106">
        <f>SUM(C171:C178)</f>
        <v>279033</v>
      </c>
      <c r="D179" s="107">
        <f>SUM(D171:D178)</f>
        <v>511491</v>
      </c>
      <c r="E179" s="87"/>
    </row>
    <row r="180" spans="1:5" ht="15" x14ac:dyDescent="0.25">
      <c r="A180" s="103"/>
      <c r="B180" s="104"/>
      <c r="C180" s="104"/>
      <c r="D180" s="105"/>
      <c r="E180"/>
    </row>
    <row r="181" spans="1:5" ht="15" x14ac:dyDescent="0.25">
      <c r="A181" s="103" t="s">
        <v>81</v>
      </c>
      <c r="B181" s="104"/>
      <c r="C181" s="104"/>
      <c r="D181" s="105"/>
      <c r="E181"/>
    </row>
    <row r="182" spans="1:5" ht="15" x14ac:dyDescent="0.25">
      <c r="A182" s="103" t="s">
        <v>82</v>
      </c>
      <c r="B182" s="104"/>
      <c r="C182" s="104">
        <v>385472</v>
      </c>
      <c r="D182" s="105">
        <f>SUM(B182:C182)</f>
        <v>385472</v>
      </c>
      <c r="E182"/>
    </row>
    <row r="183" spans="1:5" ht="15" x14ac:dyDescent="0.25">
      <c r="A183" s="103" t="s">
        <v>83</v>
      </c>
      <c r="B183" s="104">
        <v>190000</v>
      </c>
      <c r="C183" s="104"/>
      <c r="D183" s="105">
        <f>SUM(B183:C183)</f>
        <v>190000</v>
      </c>
      <c r="E183"/>
    </row>
    <row r="184" spans="1:5" ht="15" x14ac:dyDescent="0.25">
      <c r="A184" s="103" t="s">
        <v>84</v>
      </c>
      <c r="B184" s="104">
        <v>101275</v>
      </c>
      <c r="C184" s="104"/>
      <c r="D184" s="105">
        <f>SUM(B184:C184)</f>
        <v>101275</v>
      </c>
      <c r="E184"/>
    </row>
    <row r="185" spans="1:5" ht="15" x14ac:dyDescent="0.25">
      <c r="A185" s="108" t="s">
        <v>85</v>
      </c>
      <c r="B185" s="104">
        <v>0</v>
      </c>
      <c r="C185" s="104">
        <f>+'[1]20 21'!$C$25</f>
        <v>0</v>
      </c>
      <c r="D185" s="105"/>
      <c r="E185"/>
    </row>
    <row r="186" spans="1:5" ht="15" x14ac:dyDescent="0.25">
      <c r="A186" s="103" t="s">
        <v>86</v>
      </c>
      <c r="B186" s="104">
        <v>300</v>
      </c>
      <c r="C186" s="104">
        <f>+'[1]20 21'!$C$26</f>
        <v>0</v>
      </c>
      <c r="D186" s="105">
        <f>SUM(B186:C186)</f>
        <v>300</v>
      </c>
      <c r="E186"/>
    </row>
    <row r="187" spans="1:5" ht="15" x14ac:dyDescent="0.25">
      <c r="A187" s="103" t="s">
        <v>87</v>
      </c>
      <c r="B187" s="106">
        <f>SUM(B182:B186)</f>
        <v>291575</v>
      </c>
      <c r="C187" s="106">
        <f>SUM(C182:C186)</f>
        <v>385472</v>
      </c>
      <c r="D187" s="107">
        <f>SUM(D182:D186)</f>
        <v>677047</v>
      </c>
      <c r="E187" s="87"/>
    </row>
    <row r="188" spans="1:5" ht="15" x14ac:dyDescent="0.25">
      <c r="A188" s="103"/>
      <c r="B188" s="104"/>
      <c r="C188" s="104"/>
      <c r="D188" s="105"/>
      <c r="E188"/>
    </row>
    <row r="189" spans="1:5" ht="15" x14ac:dyDescent="0.25">
      <c r="A189" s="103" t="s">
        <v>88</v>
      </c>
      <c r="B189" s="104"/>
      <c r="C189" s="104"/>
      <c r="D189" s="105"/>
      <c r="E189"/>
    </row>
    <row r="190" spans="1:5" ht="15" x14ac:dyDescent="0.25">
      <c r="A190" s="103" t="s">
        <v>89</v>
      </c>
      <c r="B190" s="106">
        <f>+B179-B187</f>
        <v>-59117</v>
      </c>
      <c r="C190" s="106">
        <f>+C179-C187</f>
        <v>-106439</v>
      </c>
      <c r="D190" s="107">
        <f>+B190+C190</f>
        <v>-165556</v>
      </c>
      <c r="E190"/>
    </row>
    <row r="191" spans="1:5" ht="15" x14ac:dyDescent="0.25">
      <c r="A191" s="103"/>
      <c r="B191" s="104"/>
      <c r="C191" s="104"/>
      <c r="D191" s="105"/>
      <c r="E191"/>
    </row>
    <row r="192" spans="1:5" ht="15" x14ac:dyDescent="0.25">
      <c r="A192" s="103" t="s">
        <v>90</v>
      </c>
      <c r="B192" s="104"/>
      <c r="C192" s="104"/>
      <c r="D192" s="105"/>
      <c r="E192"/>
    </row>
    <row r="193" spans="1:5" ht="15" x14ac:dyDescent="0.25">
      <c r="A193" s="103" t="s">
        <v>91</v>
      </c>
      <c r="B193" s="106">
        <v>0</v>
      </c>
      <c r="C193" s="106">
        <v>0</v>
      </c>
      <c r="D193" s="107">
        <f>SUM(B193:C193)</f>
        <v>0</v>
      </c>
      <c r="E193"/>
    </row>
    <row r="194" spans="1:5" ht="15" x14ac:dyDescent="0.25">
      <c r="A194" s="103"/>
      <c r="B194" s="104"/>
      <c r="C194" s="104"/>
      <c r="D194" s="105"/>
      <c r="E194"/>
    </row>
    <row r="195" spans="1:5" ht="15" x14ac:dyDescent="0.25">
      <c r="A195" s="103" t="s">
        <v>88</v>
      </c>
      <c r="B195" s="104"/>
      <c r="C195" s="104"/>
      <c r="D195" s="105"/>
      <c r="E195"/>
    </row>
    <row r="196" spans="1:5" ht="15" x14ac:dyDescent="0.25">
      <c r="A196" s="103" t="s">
        <v>89</v>
      </c>
      <c r="B196" s="104"/>
      <c r="C196" s="104"/>
      <c r="D196" s="105"/>
      <c r="E196"/>
    </row>
    <row r="197" spans="1:5" ht="15" x14ac:dyDescent="0.25">
      <c r="A197" s="103" t="s">
        <v>92</v>
      </c>
      <c r="B197" s="106">
        <f>+B190+B193</f>
        <v>-59117</v>
      </c>
      <c r="C197" s="106">
        <f>+C190+C193</f>
        <v>-106439</v>
      </c>
      <c r="D197" s="107">
        <f>+D190+D193</f>
        <v>-165556</v>
      </c>
      <c r="E197" s="87"/>
    </row>
    <row r="198" spans="1:5" ht="15" x14ac:dyDescent="0.25">
      <c r="A198" s="103"/>
      <c r="B198" s="104"/>
      <c r="C198" s="104"/>
      <c r="D198" s="105"/>
      <c r="E198"/>
    </row>
    <row r="199" spans="1:5" ht="15" x14ac:dyDescent="0.25">
      <c r="A199" s="103" t="s">
        <v>93</v>
      </c>
      <c r="B199" s="106">
        <v>84306</v>
      </c>
      <c r="C199" s="106">
        <v>272407</v>
      </c>
      <c r="D199" s="107">
        <f>+B199+C199</f>
        <v>356713</v>
      </c>
      <c r="E199"/>
    </row>
    <row r="200" spans="1:5" ht="15" x14ac:dyDescent="0.25">
      <c r="A200" s="103"/>
      <c r="B200" s="104"/>
      <c r="C200" s="104"/>
      <c r="D200" s="105"/>
      <c r="E200"/>
    </row>
    <row r="201" spans="1:5" ht="15" x14ac:dyDescent="0.25">
      <c r="A201" s="103" t="s">
        <v>94</v>
      </c>
      <c r="B201" s="109">
        <f>+B197+B199</f>
        <v>25189</v>
      </c>
      <c r="C201" s="109">
        <f>+C197+C199</f>
        <v>165968</v>
      </c>
      <c r="D201" s="110">
        <f>+D197+D199</f>
        <v>191157</v>
      </c>
      <c r="E201" s="87"/>
    </row>
    <row r="202" spans="1:5" ht="15" x14ac:dyDescent="0.25">
      <c r="A202" s="111" t="s">
        <v>95</v>
      </c>
      <c r="B202" s="104"/>
      <c r="C202" s="104"/>
      <c r="D202" s="105"/>
      <c r="E202"/>
    </row>
    <row r="203" spans="1:5" ht="15.75" thickBot="1" x14ac:dyDescent="0.3">
      <c r="A203" s="112"/>
      <c r="B203" s="113"/>
      <c r="C203" s="113"/>
      <c r="D203" s="114"/>
      <c r="E203"/>
    </row>
    <row r="204" spans="1:5" ht="15" x14ac:dyDescent="0.25">
      <c r="A204" s="88"/>
      <c r="B204"/>
      <c r="C204"/>
      <c r="D204" s="87"/>
      <c r="E204"/>
    </row>
    <row r="205" spans="1:5" ht="15.75" thickBot="1" x14ac:dyDescent="0.3">
      <c r="A205" s="88"/>
      <c r="B205"/>
      <c r="C205"/>
      <c r="D205"/>
      <c r="E205"/>
    </row>
    <row r="206" spans="1:5" ht="21" x14ac:dyDescent="0.35">
      <c r="A206" s="123" t="s">
        <v>105</v>
      </c>
      <c r="B206" s="124"/>
      <c r="C206" s="124"/>
      <c r="D206" s="125"/>
      <c r="E206"/>
    </row>
    <row r="207" spans="1:5" ht="21" x14ac:dyDescent="0.35">
      <c r="A207" s="126" t="s">
        <v>106</v>
      </c>
      <c r="B207" s="127"/>
      <c r="C207" s="127"/>
      <c r="D207" s="128"/>
      <c r="E207"/>
    </row>
    <row r="208" spans="1:5" ht="15" x14ac:dyDescent="0.25">
      <c r="A208" s="103"/>
      <c r="B208" s="97"/>
      <c r="C208" s="97"/>
      <c r="D208" s="98"/>
      <c r="E208"/>
    </row>
    <row r="209" spans="1:5" ht="15" x14ac:dyDescent="0.25">
      <c r="A209" s="103"/>
      <c r="B209" s="129" t="s">
        <v>107</v>
      </c>
      <c r="C209" s="129" t="s">
        <v>108</v>
      </c>
      <c r="D209" s="130" t="s">
        <v>108</v>
      </c>
      <c r="E209"/>
    </row>
    <row r="210" spans="1:5" ht="15" x14ac:dyDescent="0.25">
      <c r="A210" s="103"/>
      <c r="B210" s="122" t="s">
        <v>96</v>
      </c>
      <c r="C210" s="122" t="s">
        <v>109</v>
      </c>
      <c r="D210" s="131" t="s">
        <v>110</v>
      </c>
      <c r="E210"/>
    </row>
    <row r="211" spans="1:5" ht="15" x14ac:dyDescent="0.25">
      <c r="A211" s="103"/>
      <c r="B211" s="97"/>
      <c r="C211" s="97"/>
      <c r="D211" s="98"/>
      <c r="E211"/>
    </row>
    <row r="212" spans="1:5" ht="15.75" x14ac:dyDescent="0.25">
      <c r="A212" s="132" t="s">
        <v>111</v>
      </c>
      <c r="B212" s="97"/>
      <c r="C212" s="97"/>
      <c r="D212" s="98"/>
      <c r="E212"/>
    </row>
    <row r="213" spans="1:5" ht="15" x14ac:dyDescent="0.25">
      <c r="A213" s="103" t="s">
        <v>112</v>
      </c>
      <c r="B213" s="133">
        <v>42679</v>
      </c>
      <c r="C213" s="133">
        <v>147434</v>
      </c>
      <c r="D213" s="134">
        <v>145000</v>
      </c>
      <c r="E213"/>
    </row>
    <row r="214" spans="1:5" ht="15" x14ac:dyDescent="0.25">
      <c r="A214" s="103" t="s">
        <v>113</v>
      </c>
      <c r="B214" s="133">
        <v>21208</v>
      </c>
      <c r="C214" s="133">
        <v>32496</v>
      </c>
      <c r="D214" s="134">
        <v>32000</v>
      </c>
    </row>
    <row r="215" spans="1:5" ht="15" x14ac:dyDescent="0.25">
      <c r="A215" s="103" t="s">
        <v>114</v>
      </c>
      <c r="B215" s="133">
        <v>1308856</v>
      </c>
      <c r="C215" s="133">
        <v>856821</v>
      </c>
      <c r="D215" s="134">
        <v>860000</v>
      </c>
    </row>
    <row r="216" spans="1:5" ht="15" x14ac:dyDescent="0.25">
      <c r="A216" s="103" t="s">
        <v>115</v>
      </c>
      <c r="B216" s="133">
        <v>47796</v>
      </c>
      <c r="C216" s="133">
        <v>38015</v>
      </c>
      <c r="D216" s="134">
        <v>30000</v>
      </c>
    </row>
    <row r="217" spans="1:5" ht="15" x14ac:dyDescent="0.25">
      <c r="A217" s="103" t="s">
        <v>116</v>
      </c>
      <c r="B217" s="133">
        <v>0</v>
      </c>
      <c r="C217" s="133"/>
      <c r="D217" s="134">
        <v>0</v>
      </c>
    </row>
    <row r="218" spans="1:5" ht="15" x14ac:dyDescent="0.25">
      <c r="A218" s="103" t="s">
        <v>117</v>
      </c>
      <c r="B218" s="133">
        <v>1420539</v>
      </c>
      <c r="C218" s="133">
        <v>1074766</v>
      </c>
      <c r="D218" s="134">
        <v>1067000</v>
      </c>
    </row>
    <row r="219" spans="1:5" ht="15" x14ac:dyDescent="0.25">
      <c r="A219" s="103" t="s">
        <v>118</v>
      </c>
      <c r="B219" s="133"/>
      <c r="C219" s="133"/>
      <c r="D219" s="134"/>
    </row>
    <row r="220" spans="1:5" ht="15" x14ac:dyDescent="0.25">
      <c r="A220" s="103"/>
      <c r="B220" s="133"/>
      <c r="C220" s="133"/>
      <c r="D220" s="134"/>
    </row>
    <row r="221" spans="1:5" ht="15.75" x14ac:dyDescent="0.25">
      <c r="A221" s="132" t="s">
        <v>119</v>
      </c>
      <c r="B221" s="135">
        <f>+B218</f>
        <v>1420539</v>
      </c>
      <c r="C221" s="135">
        <f>+C218</f>
        <v>1074766</v>
      </c>
      <c r="D221" s="136">
        <f>+D218</f>
        <v>1067000</v>
      </c>
    </row>
    <row r="222" spans="1:5" ht="15" x14ac:dyDescent="0.25">
      <c r="A222" s="103"/>
      <c r="B222" s="133"/>
      <c r="C222" s="133"/>
      <c r="D222" s="134"/>
    </row>
    <row r="223" spans="1:5" ht="15" x14ac:dyDescent="0.25">
      <c r="A223" s="103"/>
      <c r="B223" s="133"/>
      <c r="C223" s="133"/>
      <c r="D223" s="134"/>
    </row>
    <row r="224" spans="1:5" ht="15.75" x14ac:dyDescent="0.25">
      <c r="A224" s="132" t="s">
        <v>120</v>
      </c>
      <c r="B224" s="133"/>
      <c r="C224" s="133"/>
      <c r="D224" s="134"/>
    </row>
    <row r="225" spans="1:4" ht="15" x14ac:dyDescent="0.25">
      <c r="A225" s="103" t="s">
        <v>121</v>
      </c>
      <c r="B225" s="133">
        <v>224638</v>
      </c>
      <c r="C225" s="133">
        <v>233526</v>
      </c>
      <c r="D225" s="134">
        <v>256878.60000000003</v>
      </c>
    </row>
    <row r="226" spans="1:4" ht="15" x14ac:dyDescent="0.25">
      <c r="A226" s="103" t="s">
        <v>122</v>
      </c>
      <c r="B226" s="133">
        <v>8232</v>
      </c>
      <c r="C226" s="133">
        <v>85983</v>
      </c>
      <c r="D226" s="134">
        <v>18000</v>
      </c>
    </row>
    <row r="227" spans="1:4" ht="15" x14ac:dyDescent="0.25">
      <c r="A227" s="103" t="s">
        <v>123</v>
      </c>
      <c r="B227" s="133">
        <v>476155</v>
      </c>
      <c r="C227" s="133">
        <v>546505</v>
      </c>
      <c r="D227" s="134">
        <v>550000</v>
      </c>
    </row>
    <row r="228" spans="1:4" ht="15" x14ac:dyDescent="0.25">
      <c r="A228" s="103" t="s">
        <v>124</v>
      </c>
      <c r="B228" s="133">
        <v>90967</v>
      </c>
      <c r="C228" s="133">
        <v>94261</v>
      </c>
      <c r="D228" s="134">
        <v>103039.174</v>
      </c>
    </row>
    <row r="229" spans="1:4" ht="15" x14ac:dyDescent="0.25">
      <c r="A229" s="103" t="s">
        <v>33</v>
      </c>
      <c r="B229" s="133">
        <v>65410</v>
      </c>
      <c r="C229" s="133">
        <v>180772</v>
      </c>
      <c r="D229" s="134">
        <v>398000</v>
      </c>
    </row>
    <row r="230" spans="1:4" ht="15" x14ac:dyDescent="0.25">
      <c r="A230" s="103" t="s">
        <v>125</v>
      </c>
      <c r="B230" s="133">
        <v>9162</v>
      </c>
      <c r="C230" s="133">
        <v>9500</v>
      </c>
      <c r="D230" s="134">
        <v>9500</v>
      </c>
    </row>
    <row r="231" spans="1:4" ht="15" x14ac:dyDescent="0.25">
      <c r="A231" s="103" t="s">
        <v>126</v>
      </c>
      <c r="B231" s="133">
        <v>24000</v>
      </c>
      <c r="C231" s="133">
        <v>24000</v>
      </c>
      <c r="D231" s="134">
        <v>24000</v>
      </c>
    </row>
    <row r="232" spans="1:4" ht="15.75" x14ac:dyDescent="0.25">
      <c r="A232" s="132" t="s">
        <v>127</v>
      </c>
      <c r="B232" s="135">
        <f>SUM(B225:B231)</f>
        <v>898564</v>
      </c>
      <c r="C232" s="135">
        <f>SUM(C225:C231)</f>
        <v>1174547</v>
      </c>
      <c r="D232" s="136">
        <f>SUM(D225:D231)</f>
        <v>1359417.7740000002</v>
      </c>
    </row>
    <row r="233" spans="1:4" ht="15" x14ac:dyDescent="0.25">
      <c r="A233" s="103"/>
      <c r="B233" s="133"/>
      <c r="C233" s="133"/>
      <c r="D233" s="134"/>
    </row>
    <row r="234" spans="1:4" ht="15.75" x14ac:dyDescent="0.25">
      <c r="A234" s="132" t="s">
        <v>128</v>
      </c>
      <c r="B234" s="133">
        <f>+B221-B232</f>
        <v>521975</v>
      </c>
      <c r="C234" s="133">
        <f>+C221-C232</f>
        <v>-99781</v>
      </c>
      <c r="D234" s="134">
        <f>+D221-D232</f>
        <v>-292417.77400000021</v>
      </c>
    </row>
    <row r="235" spans="1:4" ht="15" x14ac:dyDescent="0.25">
      <c r="A235" s="103"/>
      <c r="B235" s="133"/>
      <c r="C235" s="133"/>
      <c r="D235" s="134"/>
    </row>
    <row r="236" spans="1:4" ht="15" x14ac:dyDescent="0.25">
      <c r="A236" s="103" t="s">
        <v>129</v>
      </c>
      <c r="B236" s="133">
        <v>546422</v>
      </c>
      <c r="C236" s="133">
        <f>+B238</f>
        <v>1068397</v>
      </c>
      <c r="D236" s="134">
        <f>+C238</f>
        <v>968616</v>
      </c>
    </row>
    <row r="237" spans="1:4" ht="15" x14ac:dyDescent="0.25">
      <c r="A237" s="103"/>
      <c r="B237" s="133"/>
      <c r="C237" s="133"/>
      <c r="D237" s="134"/>
    </row>
    <row r="238" spans="1:4" ht="16.5" thickBot="1" x14ac:dyDescent="0.3">
      <c r="A238" s="137" t="s">
        <v>130</v>
      </c>
      <c r="B238" s="138">
        <f>+B236+B234</f>
        <v>1068397</v>
      </c>
      <c r="C238" s="138">
        <f>+C236+C234</f>
        <v>968616</v>
      </c>
      <c r="D238" s="139">
        <f>+D236+D234</f>
        <v>676198.22599999979</v>
      </c>
    </row>
  </sheetData>
  <mergeCells count="10">
    <mergeCell ref="A206:D206"/>
    <mergeCell ref="A207:D207"/>
    <mergeCell ref="A1:D1"/>
    <mergeCell ref="A2:D2"/>
    <mergeCell ref="A162:D162"/>
    <mergeCell ref="A163:D163"/>
    <mergeCell ref="A74:D74"/>
    <mergeCell ref="A75:D75"/>
    <mergeCell ref="A118:D118"/>
    <mergeCell ref="A119:D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Valdez</dc:creator>
  <cp:lastModifiedBy>Jen Valdez</cp:lastModifiedBy>
  <dcterms:created xsi:type="dcterms:W3CDTF">2023-10-26T15:21:03Z</dcterms:created>
  <dcterms:modified xsi:type="dcterms:W3CDTF">2023-10-26T15:41:57Z</dcterms:modified>
</cp:coreProperties>
</file>