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hansen\Desktop\"/>
    </mc:Choice>
  </mc:AlternateContent>
  <xr:revisionPtr revIDLastSave="0" documentId="13_ncr:1_{6F332911-EF0B-4E44-8D6E-60ABAC10E811}" xr6:coauthVersionLast="47" xr6:coauthVersionMax="47" xr10:uidLastSave="{00000000-0000-0000-0000-000000000000}"/>
  <bookViews>
    <workbookView xWindow="-120" yWindow="-120" windowWidth="29040" windowHeight="15720" xr2:uid="{B7FFE021-C7B1-4288-9C48-BA3788BAA8BF}"/>
  </bookViews>
  <sheets>
    <sheet name="Classified_Less6.5" sheetId="3" r:id="rId1"/>
  </sheets>
  <definedNames>
    <definedName name="_xlnm.Print_Area" localSheetId="0">'Classified_Less6.5'!$A$1:$H$66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5" i="3" l="1"/>
  <c r="B79" i="3"/>
  <c r="B78" i="3"/>
  <c r="B77" i="3"/>
  <c r="B76" i="3"/>
  <c r="D6" i="3"/>
  <c r="C65" i="3" l="1"/>
  <c r="C66" i="3"/>
  <c r="H27" i="3" l="1"/>
  <c r="H19" i="3"/>
  <c r="H31" i="3"/>
  <c r="H32" i="3"/>
  <c r="B22" i="3"/>
  <c r="C36" i="3"/>
  <c r="E19" i="3"/>
  <c r="F32" i="3"/>
  <c r="C13" i="3"/>
  <c r="D26" i="3"/>
  <c r="E39" i="3"/>
  <c r="G22" i="3"/>
  <c r="B25" i="3"/>
  <c r="E40" i="3"/>
  <c r="G30" i="3"/>
  <c r="C20" i="3"/>
  <c r="D33" i="3"/>
  <c r="F16" i="3"/>
  <c r="G31" i="3"/>
  <c r="B27" i="3"/>
  <c r="C40" i="3"/>
  <c r="E24" i="3"/>
  <c r="F37" i="3"/>
  <c r="H21" i="3"/>
  <c r="C22" i="3"/>
  <c r="D36" i="3"/>
  <c r="F19" i="3"/>
  <c r="G33" i="3"/>
  <c r="B30" i="3"/>
  <c r="D13" i="3"/>
  <c r="E26" i="3"/>
  <c r="F39" i="3"/>
  <c r="H30" i="3"/>
  <c r="B12" i="3"/>
  <c r="B36" i="3"/>
  <c r="C25" i="3"/>
  <c r="D19" i="3"/>
  <c r="D38" i="3"/>
  <c r="E32" i="3"/>
  <c r="F21" i="3"/>
  <c r="G15" i="3"/>
  <c r="G36" i="3"/>
  <c r="B13" i="3"/>
  <c r="B37" i="3"/>
  <c r="C26" i="3"/>
  <c r="D20" i="3"/>
  <c r="D39" i="3"/>
  <c r="E33" i="3"/>
  <c r="F22" i="3"/>
  <c r="G16" i="3"/>
  <c r="G37" i="3"/>
  <c r="B14" i="3"/>
  <c r="B38" i="3"/>
  <c r="C27" i="3"/>
  <c r="D21" i="3"/>
  <c r="D40" i="3"/>
  <c r="E34" i="3"/>
  <c r="F24" i="3"/>
  <c r="G18" i="3"/>
  <c r="G38" i="3"/>
  <c r="H33" i="3"/>
  <c r="H34" i="3"/>
  <c r="C12" i="3"/>
  <c r="D25" i="3"/>
  <c r="E38" i="3"/>
  <c r="G21" i="3"/>
  <c r="B24" i="3"/>
  <c r="C37" i="3"/>
  <c r="E20" i="3"/>
  <c r="F33" i="3"/>
  <c r="H18" i="3"/>
  <c r="C14" i="3"/>
  <c r="C38" i="3"/>
  <c r="D27" i="3"/>
  <c r="E21" i="3"/>
  <c r="F34" i="3"/>
  <c r="B26" i="3"/>
  <c r="C39" i="3"/>
  <c r="E22" i="3"/>
  <c r="F36" i="3"/>
  <c r="H20" i="3"/>
  <c r="C21" i="3"/>
  <c r="D34" i="3"/>
  <c r="F18" i="3"/>
  <c r="G32" i="3"/>
  <c r="B28" i="3"/>
  <c r="D12" i="3"/>
  <c r="E25" i="3"/>
  <c r="F38" i="3"/>
  <c r="H28" i="3"/>
  <c r="C24" i="3"/>
  <c r="D37" i="3"/>
  <c r="F20" i="3"/>
  <c r="G34" i="3"/>
  <c r="B15" i="3"/>
  <c r="B39" i="3"/>
  <c r="C28" i="3"/>
  <c r="D22" i="3"/>
  <c r="E12" i="3"/>
  <c r="E36" i="3"/>
  <c r="F25" i="3"/>
  <c r="G19" i="3"/>
  <c r="H14" i="3"/>
  <c r="H38" i="3"/>
  <c r="B21" i="3"/>
  <c r="B40" i="3"/>
  <c r="C34" i="3"/>
  <c r="D24" i="3"/>
  <c r="E18" i="3"/>
  <c r="E37" i="3"/>
  <c r="F31" i="3"/>
  <c r="G20" i="3"/>
  <c r="H15" i="3"/>
  <c r="H36" i="3"/>
  <c r="H16" i="3"/>
  <c r="D30" i="3"/>
  <c r="E14" i="3"/>
  <c r="E28" i="3"/>
  <c r="F13" i="3"/>
  <c r="F27" i="3"/>
  <c r="G12" i="3"/>
  <c r="G26" i="3"/>
  <c r="G40" i="3"/>
  <c r="H25" i="3"/>
  <c r="H39" i="3"/>
  <c r="B19" i="3"/>
  <c r="B33" i="3"/>
  <c r="C18" i="3"/>
  <c r="C32" i="3"/>
  <c r="D16" i="3"/>
  <c r="D31" i="3"/>
  <c r="E15" i="3"/>
  <c r="E30" i="3"/>
  <c r="F14" i="3"/>
  <c r="F28" i="3"/>
  <c r="G13" i="3"/>
  <c r="G27" i="3"/>
  <c r="H12" i="3"/>
  <c r="H26" i="3"/>
  <c r="H40" i="3"/>
  <c r="G24" i="3"/>
  <c r="H22" i="3"/>
  <c r="H37" i="3"/>
  <c r="B16" i="3"/>
  <c r="B31" i="3"/>
  <c r="C15" i="3"/>
  <c r="C30" i="3"/>
  <c r="D14" i="3"/>
  <c r="D28" i="3"/>
  <c r="E13" i="3"/>
  <c r="E27" i="3"/>
  <c r="F12" i="3"/>
  <c r="F26" i="3"/>
  <c r="F40" i="3"/>
  <c r="G25" i="3"/>
  <c r="G39" i="3"/>
  <c r="H24" i="3"/>
  <c r="B18" i="3"/>
  <c r="B32" i="3"/>
  <c r="C16" i="3"/>
  <c r="C31" i="3"/>
  <c r="D15" i="3"/>
  <c r="B20" i="3"/>
  <c r="B34" i="3"/>
  <c r="C19" i="3"/>
  <c r="C33" i="3"/>
  <c r="D18" i="3"/>
  <c r="D32" i="3"/>
  <c r="E16" i="3"/>
  <c r="E31" i="3"/>
  <c r="F15" i="3"/>
  <c r="F30" i="3"/>
  <c r="G14" i="3"/>
  <c r="G28" i="3"/>
  <c r="H1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BD2D7CB-AD00-4639-ACF7-A103B682AE34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<sst xmlns="http://schemas.openxmlformats.org/spreadsheetml/2006/main" count="81" uniqueCount="61">
  <si>
    <t>$1200 / 
$3900</t>
  </si>
  <si>
    <t>$2000 / 
$6300</t>
  </si>
  <si>
    <t>$1600 / 
$3400</t>
  </si>
  <si>
    <t>Vision Plan Quartz</t>
  </si>
  <si>
    <t>Delta Dental Plan 1</t>
  </si>
  <si>
    <t>Delta Dental Plan 5</t>
  </si>
  <si>
    <t>Delta Dental Plan 6</t>
  </si>
  <si>
    <t>Delta Dental Exclusive PPO</t>
  </si>
  <si>
    <t>Vision Plan Pearl</t>
  </si>
  <si>
    <t>Vision VSP Choice Plus</t>
  </si>
  <si>
    <t>Vision VSP Choice</t>
  </si>
  <si>
    <t>$1600 / 
$5100</t>
  </si>
  <si>
    <t>Vision Plan Opal</t>
  </si>
  <si>
    <t>Douglas County School Distirct #4</t>
  </si>
  <si>
    <t>Medical Plan 3 - $1200 ded</t>
  </si>
  <si>
    <t>Medical Plan 4 - $1600 ded</t>
  </si>
  <si>
    <t>Medical Plan 5 - $2000 ded</t>
  </si>
  <si>
    <t>Medical Plan 6 - $1600 ded (HSA eligible)</t>
  </si>
  <si>
    <t>Willamette Dental Plan 8</t>
  </si>
  <si>
    <t>Vision Plan Pearl - Moda</t>
  </si>
  <si>
    <t>Vision Plan Opal - Moda</t>
  </si>
  <si>
    <t>Vision Plan Choice Plus - VSP</t>
  </si>
  <si>
    <t>Vision Plan Choice - VSP</t>
  </si>
  <si>
    <t>Premium rates for each individual plan - Informational Only</t>
  </si>
  <si>
    <t>Insurance Premium Costs 2024-2025, Effective 10/01/2024</t>
  </si>
  <si>
    <t>Medical Plan 1 - $400 ded</t>
  </si>
  <si>
    <t>Medical Plan 2 - $800 ded</t>
  </si>
  <si>
    <t>Medical Plan 7 - $2000 ded (HSA eligible)</t>
  </si>
  <si>
    <t>Vision Plan Quartz - Moda</t>
  </si>
  <si>
    <t>$400 / 
$1500</t>
  </si>
  <si>
    <t>$800 / 
$2700</t>
  </si>
  <si>
    <t>$2000 / 
$4200</t>
  </si>
  <si>
    <t>Life Insurance &amp; EAP (24-25 rates)</t>
  </si>
  <si>
    <t>LTD District Pd Classified (23-24 rate + 8%)</t>
  </si>
  <si>
    <t>Classified Employees Less Than 6.5 Hours</t>
  </si>
  <si>
    <t>District Cap Table for part-time Classified</t>
  </si>
  <si>
    <t>6.50-8.00</t>
  </si>
  <si>
    <t>5.75-6.00</t>
  </si>
  <si>
    <t>5.25-5.50</t>
  </si>
  <si>
    <t>4.75-5.00</t>
  </si>
  <si>
    <t>4.25-4.50</t>
  </si>
  <si>
    <t>6.5 and Above</t>
  </si>
  <si>
    <t>Medical Plan 3</t>
  </si>
  <si>
    <t>Medical Plan 4</t>
  </si>
  <si>
    <t>Medical Plan 5</t>
  </si>
  <si>
    <r>
      <rPr>
        <b/>
        <sz val="10"/>
        <rFont val="Arial"/>
        <family val="2"/>
      </rPr>
      <t xml:space="preserve">Dental </t>
    </r>
    <r>
      <rPr>
        <sz val="10"/>
        <rFont val="Arial"/>
        <family val="2"/>
      </rPr>
      <t>Delta Plan 1</t>
    </r>
  </si>
  <si>
    <r>
      <rPr>
        <b/>
        <sz val="10"/>
        <rFont val="Arial"/>
        <family val="2"/>
      </rPr>
      <t xml:space="preserve">Dental </t>
    </r>
    <r>
      <rPr>
        <sz val="10"/>
        <rFont val="Arial"/>
        <family val="2"/>
      </rPr>
      <t>Delta Plan 5</t>
    </r>
  </si>
  <si>
    <r>
      <rPr>
        <b/>
        <sz val="10"/>
        <rFont val="Arial"/>
        <family val="2"/>
      </rPr>
      <t>Dental</t>
    </r>
    <r>
      <rPr>
        <sz val="10"/>
        <rFont val="Arial"/>
        <family val="2"/>
      </rPr>
      <t xml:space="preserve"> Delta Plan 6</t>
    </r>
  </si>
  <si>
    <r>
      <rPr>
        <b/>
        <sz val="10"/>
        <rFont val="Arial"/>
        <family val="2"/>
      </rPr>
      <t xml:space="preserve">Dental </t>
    </r>
    <r>
      <rPr>
        <sz val="10"/>
        <rFont val="Arial"/>
        <family val="2"/>
      </rPr>
      <t>Delta Exclusive PPO</t>
    </r>
  </si>
  <si>
    <r>
      <rPr>
        <b/>
        <sz val="10"/>
        <rFont val="Arial"/>
        <family val="2"/>
      </rPr>
      <t>Dental</t>
    </r>
    <r>
      <rPr>
        <sz val="10"/>
        <rFont val="Arial"/>
        <family val="2"/>
      </rPr>
      <t xml:space="preserve"> Willamette Plan 8</t>
    </r>
  </si>
  <si>
    <t xml:space="preserve">                     Moda Medical PPO Plans</t>
  </si>
  <si>
    <t>Select Your Regular Hours/Day Range:</t>
  </si>
  <si>
    <r>
      <t xml:space="preserve">Monthly District Contribution </t>
    </r>
    <r>
      <rPr>
        <sz val="12"/>
        <rFont val="Arial"/>
        <family val="2"/>
      </rPr>
      <t>(CAP)</t>
    </r>
  </si>
  <si>
    <r>
      <rPr>
        <sz val="9"/>
        <color theme="0"/>
        <rFont val="Arial"/>
        <family val="2"/>
      </rPr>
      <t>…........</t>
    </r>
    <r>
      <rPr>
        <sz val="9"/>
        <color theme="1"/>
        <rFont val="Arial"/>
        <family val="2"/>
      </rPr>
      <t>(Do not include temp or lunch hours)</t>
    </r>
  </si>
  <si>
    <t>Medical Deductible</t>
  </si>
  <si>
    <r>
      <rPr>
        <i/>
        <sz val="8"/>
        <color theme="0"/>
        <rFont val="Arial"/>
        <family val="2"/>
      </rPr>
      <t>Single</t>
    </r>
    <r>
      <rPr>
        <sz val="8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Family</t>
    </r>
  </si>
  <si>
    <t xml:space="preserve">*Medical Plans 1, 2, and 7 (pink columns) are new for the 24-25 school year </t>
  </si>
  <si>
    <t>Medical Plan 1*</t>
  </si>
  <si>
    <t>Medical Plan 2*</t>
  </si>
  <si>
    <r>
      <t xml:space="preserve">Medical Plan 6
</t>
    </r>
    <r>
      <rPr>
        <b/>
        <i/>
        <sz val="10"/>
        <rFont val="Arial"/>
        <family val="2"/>
      </rPr>
      <t>HSA Eligible</t>
    </r>
  </si>
  <si>
    <r>
      <t xml:space="preserve">Medical Plan 7*
</t>
    </r>
    <r>
      <rPr>
        <b/>
        <i/>
        <sz val="10"/>
        <color theme="0"/>
        <rFont val="Arial"/>
        <family val="2"/>
      </rPr>
      <t>HSA Eligible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</si>
</sst>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"/>
    <numFmt numFmtId="167" formatCode="&quot;$&quot;#.0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003BF6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sz val="6"/>
      <name val="Arial"/>
      <family val="2"/>
    </font>
    <font>
      <sz val="6"/>
      <color theme="0"/>
      <name val="Arial"/>
      <family val="2"/>
    </font>
    <font>
      <sz val="8"/>
      <color rgb="FFC00000"/>
      <name val="Arial"/>
      <family val="2"/>
    </font>
    <font>
      <b/>
      <sz val="10"/>
      <color theme="1"/>
      <name val="Arial"/>
      <family val="2"/>
    </font>
    <font>
      <b/>
      <sz val="8"/>
      <color rgb="FFC00000"/>
      <name val="Arial"/>
      <family val="2"/>
    </font>
    <font>
      <sz val="10"/>
      <color theme="0"/>
      <name val="Arial"/>
      <family val="2"/>
    </font>
    <font>
      <b/>
      <sz val="12"/>
      <color rgb="FF131313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  <font>
      <i/>
      <sz val="8"/>
      <color theme="0"/>
      <name val="Arial"/>
      <family val="2"/>
    </font>
    <font>
      <b/>
      <sz val="16"/>
      <color theme="0"/>
      <name val="Arial"/>
      <family val="2"/>
    </font>
    <font>
      <sz val="16"/>
      <name val="Arial"/>
      <family val="2"/>
    </font>
    <font>
      <b/>
      <i/>
      <sz val="11"/>
      <color theme="0"/>
      <name val="Arial"/>
      <family val="2"/>
    </font>
    <font>
      <b/>
      <i/>
      <sz val="10"/>
      <name val="Arial"/>
      <family val="2"/>
    </font>
    <font>
      <b/>
      <i/>
      <sz val="10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46D2"/>
        <bgColor indexed="64"/>
      </patternFill>
    </fill>
    <fill>
      <patternFill patternType="solid">
        <fgColor rgb="FF0068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B29A8"/>
        <bgColor indexed="64"/>
      </patternFill>
    </fill>
    <fill>
      <patternFill patternType="solid">
        <fgColor rgb="FF85784D"/>
        <bgColor indexed="64"/>
      </patternFill>
    </fill>
    <fill>
      <patternFill patternType="solid">
        <fgColor rgb="FF31A59D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3" fillId="3" borderId="0" xfId="0" applyFont="1" applyFill="1"/>
    <xf numFmtId="4" fontId="0" fillId="0" borderId="0" xfId="1" applyNumberFormat="1" applyFont="1" applyBorder="1"/>
    <xf numFmtId="4" fontId="0" fillId="0" borderId="0" xfId="0" applyNumberFormat="1"/>
    <xf numFmtId="4" fontId="0" fillId="0" borderId="0" xfId="1" applyNumberFormat="1" applyFont="1" applyFill="1" applyBorder="1"/>
    <xf numFmtId="4" fontId="4" fillId="0" borderId="0" xfId="0" applyNumberFormat="1" applyFont="1"/>
    <xf numFmtId="0" fontId="4" fillId="0" borderId="0" xfId="0" applyFont="1"/>
    <xf numFmtId="0" fontId="1" fillId="0" borderId="0" xfId="0" applyFont="1"/>
    <xf numFmtId="0" fontId="19" fillId="0" borderId="0" xfId="0" applyFont="1"/>
    <xf numFmtId="44" fontId="1" fillId="0" borderId="0" xfId="1" applyFont="1"/>
    <xf numFmtId="8" fontId="19" fillId="0" borderId="0" xfId="0" applyNumberFormat="1" applyFont="1"/>
    <xf numFmtId="0" fontId="15" fillId="0" borderId="0" xfId="0" applyFont="1"/>
    <xf numFmtId="0" fontId="21" fillId="4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Continuous"/>
    </xf>
    <xf numFmtId="0" fontId="7" fillId="2" borderId="0" xfId="0" applyFont="1" applyFill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18" fillId="2" borderId="0" xfId="0" applyFont="1" applyFill="1" applyAlignment="1">
      <alignment horizontal="left"/>
    </xf>
    <xf numFmtId="0" fontId="13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left" vertical="center"/>
    </xf>
    <xf numFmtId="0" fontId="7" fillId="2" borderId="7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3" fillId="2" borderId="7" xfId="0" applyFont="1" applyFill="1" applyBorder="1"/>
    <xf numFmtId="0" fontId="14" fillId="2" borderId="7" xfId="0" applyFont="1" applyFill="1" applyBorder="1"/>
    <xf numFmtId="0" fontId="15" fillId="2" borderId="0" xfId="0" applyFont="1" applyFill="1" applyAlignment="1">
      <alignment horizontal="center"/>
    </xf>
    <xf numFmtId="0" fontId="2" fillId="11" borderId="5" xfId="0" applyFont="1" applyFill="1" applyBorder="1"/>
    <xf numFmtId="0" fontId="21" fillId="11" borderId="5" xfId="0" applyFont="1" applyFill="1" applyBorder="1" applyAlignment="1">
      <alignment horizontal="left"/>
    </xf>
    <xf numFmtId="0" fontId="21" fillId="15" borderId="4" xfId="0" applyFont="1" applyFill="1" applyBorder="1"/>
    <xf numFmtId="0" fontId="7" fillId="15" borderId="6" xfId="0" applyFont="1" applyFill="1" applyBorder="1"/>
    <xf numFmtId="0" fontId="7" fillId="15" borderId="17" xfId="0" applyFont="1" applyFill="1" applyBorder="1"/>
    <xf numFmtId="0" fontId="24" fillId="3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5" fillId="0" borderId="18" xfId="0" applyFont="1" applyBorder="1"/>
    <xf numFmtId="0" fontId="6" fillId="0" borderId="18" xfId="0" applyFont="1" applyBorder="1"/>
    <xf numFmtId="0" fontId="10" fillId="0" borderId="18" xfId="0" applyFont="1" applyBorder="1"/>
    <xf numFmtId="44" fontId="6" fillId="5" borderId="18" xfId="1" applyFont="1" applyFill="1" applyBorder="1"/>
    <xf numFmtId="0" fontId="9" fillId="0" borderId="18" xfId="0" applyFont="1" applyBorder="1"/>
    <xf numFmtId="44" fontId="6" fillId="0" borderId="18" xfId="1" applyFont="1" applyBorder="1"/>
    <xf numFmtId="0" fontId="0" fillId="0" borderId="18" xfId="0" applyBorder="1"/>
    <xf numFmtId="0" fontId="0" fillId="11" borderId="4" xfId="0" applyFill="1" applyBorder="1"/>
    <xf numFmtId="164" fontId="27" fillId="13" borderId="13" xfId="0" applyNumberFormat="1" applyFont="1" applyFill="1" applyBorder="1" applyAlignment="1">
      <alignment horizontal="center" wrapText="1"/>
    </xf>
    <xf numFmtId="0" fontId="7" fillId="8" borderId="11" xfId="0" applyFont="1" applyFill="1" applyBorder="1" applyAlignment="1">
      <alignment horizontal="center"/>
    </xf>
    <xf numFmtId="0" fontId="1" fillId="2" borderId="11" xfId="0" applyFont="1" applyFill="1" applyBorder="1"/>
    <xf numFmtId="0" fontId="1" fillId="7" borderId="11" xfId="0" applyFont="1" applyFill="1" applyBorder="1"/>
    <xf numFmtId="0" fontId="1" fillId="6" borderId="11" xfId="0" applyFont="1" applyFill="1" applyBorder="1"/>
    <xf numFmtId="0" fontId="2" fillId="8" borderId="11" xfId="0" applyFont="1" applyFill="1" applyBorder="1" applyAlignment="1">
      <alignment horizontal="center"/>
    </xf>
    <xf numFmtId="0" fontId="1" fillId="6" borderId="19" xfId="0" applyFont="1" applyFill="1" applyBorder="1"/>
    <xf numFmtId="164" fontId="27" fillId="13" borderId="2" xfId="0" applyNumberFormat="1" applyFont="1" applyFill="1" applyBorder="1" applyAlignment="1">
      <alignment horizontal="center" vertical="center" wrapText="1"/>
    </xf>
    <xf numFmtId="164" fontId="27" fillId="13" borderId="21" xfId="0" applyNumberFormat="1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/>
    </xf>
    <xf numFmtId="165" fontId="12" fillId="8" borderId="22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12" fillId="8" borderId="1" xfId="0" applyNumberFormat="1" applyFont="1" applyFill="1" applyBorder="1" applyAlignment="1">
      <alignment horizontal="center"/>
    </xf>
    <xf numFmtId="44" fontId="0" fillId="8" borderId="22" xfId="1" applyFont="1" applyFill="1" applyBorder="1"/>
    <xf numFmtId="165" fontId="0" fillId="8" borderId="22" xfId="0" applyNumberFormat="1" applyFill="1" applyBorder="1" applyAlignment="1">
      <alignment horizontal="center"/>
    </xf>
    <xf numFmtId="165" fontId="0" fillId="8" borderId="22" xfId="1" applyNumberFormat="1" applyFont="1" applyFill="1" applyBorder="1" applyAlignment="1">
      <alignment horizontal="center"/>
    </xf>
    <xf numFmtId="44" fontId="0" fillId="8" borderId="1" xfId="1" applyFont="1" applyFill="1" applyBorder="1"/>
    <xf numFmtId="165" fontId="0" fillId="8" borderId="1" xfId="0" applyNumberFormat="1" applyFill="1" applyBorder="1" applyAlignment="1">
      <alignment horizontal="center"/>
    </xf>
    <xf numFmtId="165" fontId="0" fillId="8" borderId="1" xfId="1" applyNumberFormat="1" applyFont="1" applyFill="1" applyBorder="1" applyAlignment="1">
      <alignment horizontal="center"/>
    </xf>
    <xf numFmtId="44" fontId="8" fillId="8" borderId="22" xfId="1" applyFont="1" applyFill="1" applyBorder="1"/>
    <xf numFmtId="165" fontId="11" fillId="8" borderId="22" xfId="0" applyNumberFormat="1" applyFont="1" applyFill="1" applyBorder="1" applyAlignment="1">
      <alignment horizontal="center"/>
    </xf>
    <xf numFmtId="165" fontId="11" fillId="8" borderId="22" xfId="1" applyNumberFormat="1" applyFont="1" applyFill="1" applyBorder="1" applyAlignment="1">
      <alignment horizontal="center"/>
    </xf>
    <xf numFmtId="0" fontId="7" fillId="13" borderId="4" xfId="0" applyFont="1" applyFill="1" applyBorder="1" applyAlignment="1">
      <alignment horizontal="center"/>
    </xf>
    <xf numFmtId="0" fontId="29" fillId="9" borderId="10" xfId="0" applyFont="1" applyFill="1" applyBorder="1" applyAlignment="1">
      <alignment horizontal="center" vertical="center"/>
    </xf>
    <xf numFmtId="0" fontId="29" fillId="9" borderId="8" xfId="0" applyFont="1" applyFill="1" applyBorder="1" applyAlignment="1">
      <alignment horizontal="center" vertical="center"/>
    </xf>
    <xf numFmtId="0" fontId="29" fillId="9" borderId="9" xfId="0" applyFont="1" applyFill="1" applyBorder="1" applyAlignment="1">
      <alignment horizontal="center" vertical="center"/>
    </xf>
    <xf numFmtId="0" fontId="31" fillId="9" borderId="1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31" fillId="9" borderId="12" xfId="0" applyFont="1" applyFill="1" applyBorder="1" applyAlignment="1">
      <alignment horizontal="center" vertical="center"/>
    </xf>
    <xf numFmtId="0" fontId="23" fillId="10" borderId="13" xfId="0" applyFont="1" applyFill="1" applyBorder="1" applyAlignment="1">
      <alignment horizontal="center" vertical="center"/>
    </xf>
    <xf numFmtId="0" fontId="23" fillId="10" borderId="2" xfId="0" applyFont="1" applyFill="1" applyBorder="1" applyAlignment="1">
      <alignment horizontal="center" vertical="center"/>
    </xf>
    <xf numFmtId="0" fontId="23" fillId="10" borderId="14" xfId="0" applyFont="1" applyFill="1" applyBorder="1" applyAlignment="1">
      <alignment horizontal="center" vertical="center"/>
    </xf>
    <xf numFmtId="44" fontId="20" fillId="15" borderId="16" xfId="1" applyFont="1" applyFill="1" applyBorder="1" applyAlignment="1">
      <alignment vertical="center"/>
    </xf>
    <xf numFmtId="4" fontId="0" fillId="0" borderId="0" xfId="0" applyNumberFormat="1" applyBorder="1"/>
    <xf numFmtId="0" fontId="23" fillId="11" borderId="5" xfId="0" applyFont="1" applyFill="1" applyBorder="1" applyAlignment="1">
      <alignment horizontal="left"/>
    </xf>
    <xf numFmtId="0" fontId="23" fillId="11" borderId="6" xfId="0" applyFont="1" applyFill="1" applyBorder="1" applyAlignment="1">
      <alignment horizontal="left"/>
    </xf>
    <xf numFmtId="2" fontId="2" fillId="14" borderId="5" xfId="0" applyNumberFormat="1" applyFont="1" applyFill="1" applyBorder="1" applyAlignment="1">
      <alignment horizontal="center" wrapText="1"/>
    </xf>
    <xf numFmtId="2" fontId="7" fillId="12" borderId="20" xfId="0" applyNumberFormat="1" applyFont="1" applyFill="1" applyBorder="1" applyAlignment="1">
      <alignment horizontal="center" wrapText="1"/>
    </xf>
    <xf numFmtId="6" fontId="7" fillId="12" borderId="20" xfId="0" applyNumberFormat="1" applyFont="1" applyFill="1" applyBorder="1" applyAlignment="1">
      <alignment horizontal="center" vertical="center"/>
    </xf>
    <xf numFmtId="6" fontId="7" fillId="12" borderId="5" xfId="0" applyNumberFormat="1" applyFont="1" applyFill="1" applyBorder="1" applyAlignment="1">
      <alignment horizontal="center" vertical="center"/>
    </xf>
    <xf numFmtId="2" fontId="2" fillId="14" borderId="20" xfId="0" applyNumberFormat="1" applyFont="1" applyFill="1" applyBorder="1" applyAlignment="1">
      <alignment horizontal="center" vertical="center"/>
    </xf>
    <xf numFmtId="2" fontId="2" fillId="14" borderId="5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left" indent="1"/>
    </xf>
    <xf numFmtId="167" fontId="13" fillId="2" borderId="22" xfId="1" applyNumberFormat="1" applyFont="1" applyFill="1" applyBorder="1" applyAlignment="1">
      <alignment horizontal="center"/>
    </xf>
    <xf numFmtId="167" fontId="13" fillId="2" borderId="1" xfId="1" applyNumberFormat="1" applyFont="1" applyFill="1" applyBorder="1" applyAlignment="1">
      <alignment horizontal="center"/>
    </xf>
    <xf numFmtId="167" fontId="0" fillId="2" borderId="22" xfId="1" applyNumberFormat="1" applyFont="1" applyFill="1" applyBorder="1" applyAlignment="1">
      <alignment horizontal="center"/>
    </xf>
    <xf numFmtId="167" fontId="0" fillId="2" borderId="1" xfId="1" applyNumberFormat="1" applyFont="1" applyFill="1" applyBorder="1" applyAlignment="1">
      <alignment horizontal="center"/>
    </xf>
    <xf numFmtId="167" fontId="13" fillId="7" borderId="22" xfId="1" applyNumberFormat="1" applyFont="1" applyFill="1" applyBorder="1" applyAlignment="1">
      <alignment horizontal="center"/>
    </xf>
    <xf numFmtId="167" fontId="13" fillId="7" borderId="1" xfId="1" applyNumberFormat="1" applyFont="1" applyFill="1" applyBorder="1" applyAlignment="1">
      <alignment horizontal="center"/>
    </xf>
    <xf numFmtId="167" fontId="0" fillId="7" borderId="22" xfId="1" applyNumberFormat="1" applyFont="1" applyFill="1" applyBorder="1" applyAlignment="1">
      <alignment horizontal="center"/>
    </xf>
    <xf numFmtId="167" fontId="0" fillId="7" borderId="1" xfId="1" applyNumberFormat="1" applyFont="1" applyFill="1" applyBorder="1" applyAlignment="1">
      <alignment horizontal="center"/>
    </xf>
    <xf numFmtId="167" fontId="13" fillId="6" borderId="22" xfId="1" applyNumberFormat="1" applyFont="1" applyFill="1" applyBorder="1" applyAlignment="1">
      <alignment horizontal="center"/>
    </xf>
    <xf numFmtId="167" fontId="13" fillId="6" borderId="1" xfId="1" applyNumberFormat="1" applyFont="1" applyFill="1" applyBorder="1" applyAlignment="1">
      <alignment horizontal="center"/>
    </xf>
    <xf numFmtId="167" fontId="0" fillId="6" borderId="22" xfId="1" applyNumberFormat="1" applyFont="1" applyFill="1" applyBorder="1" applyAlignment="1">
      <alignment horizontal="center"/>
    </xf>
    <xf numFmtId="167" fontId="0" fillId="6" borderId="1" xfId="1" applyNumberFormat="1" applyFont="1" applyFill="1" applyBorder="1" applyAlignment="1">
      <alignment horizontal="center"/>
    </xf>
    <xf numFmtId="167" fontId="3" fillId="2" borderId="22" xfId="1" applyNumberFormat="1" applyFont="1" applyFill="1" applyBorder="1" applyAlignment="1">
      <alignment horizontal="center"/>
    </xf>
    <xf numFmtId="167" fontId="3" fillId="2" borderId="1" xfId="1" applyNumberFormat="1" applyFont="1" applyFill="1" applyBorder="1" applyAlignment="1">
      <alignment horizontal="center"/>
    </xf>
    <xf numFmtId="167" fontId="3" fillId="7" borderId="22" xfId="1" applyNumberFormat="1" applyFont="1" applyFill="1" applyBorder="1" applyAlignment="1">
      <alignment horizontal="center"/>
    </xf>
    <xf numFmtId="167" fontId="3" fillId="7" borderId="1" xfId="1" applyNumberFormat="1" applyFont="1" applyFill="1" applyBorder="1" applyAlignment="1">
      <alignment horizontal="center"/>
    </xf>
    <xf numFmtId="167" fontId="3" fillId="6" borderId="22" xfId="1" applyNumberFormat="1" applyFont="1" applyFill="1" applyBorder="1" applyAlignment="1">
      <alignment horizontal="center"/>
    </xf>
    <xf numFmtId="167" fontId="3" fillId="6" borderId="1" xfId="1" applyNumberFormat="1" applyFont="1" applyFill="1" applyBorder="1" applyAlignment="1">
      <alignment horizontal="center"/>
    </xf>
    <xf numFmtId="167" fontId="13" fillId="6" borderId="23" xfId="1" applyNumberFormat="1" applyFont="1" applyFill="1" applyBorder="1" applyAlignment="1">
      <alignment horizontal="center"/>
    </xf>
    <xf numFmtId="167" fontId="13" fillId="6" borderId="24" xfId="1" applyNumberFormat="1" applyFont="1" applyFill="1" applyBorder="1" applyAlignment="1">
      <alignment horizontal="center"/>
    </xf>
    <xf numFmtId="167" fontId="3" fillId="6" borderId="23" xfId="1" applyNumberFormat="1" applyFont="1" applyFill="1" applyBorder="1" applyAlignment="1">
      <alignment horizontal="center"/>
    </xf>
    <xf numFmtId="167" fontId="3" fillId="6" borderId="24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ont>
        <b/>
        <i val="0"/>
        <color rgb="FFFF00FF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31A59D"/>
      <color rgb="FF85784D"/>
      <color rgb="FFCB29A8"/>
      <color rgb="FF279FAF"/>
      <color rgb="FF006800"/>
      <color rgb="FF0046D2"/>
      <color rgb="FF003BF6"/>
      <color rgb="FF0099CC"/>
      <color rgb="FF7DDD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ED0F-9F23-49AC-925E-947F3F2D147C}">
  <sheetPr>
    <pageSetUpPr fitToPage="1"/>
  </sheetPr>
  <dimension ref="A1:I94"/>
  <sheetViews>
    <sheetView showGridLines="0" tabSelected="1" zoomScaleNormal="100" workbookViewId="0">
      <selection activeCell="J30" sqref="J30"/>
    </sheetView>
  </sheetViews>
  <sheetFormatPr defaultColWidth="83.140625" defaultRowHeight="12.75" x14ac:dyDescent="0.2"/>
  <cols>
    <col min="1" max="1" width="26.7109375" bestFit="1" customWidth="1"/>
    <col min="2" max="2" width="15.5703125" customWidth="1"/>
    <col min="3" max="3" width="18.7109375" customWidth="1"/>
    <col min="4" max="4" width="19" customWidth="1"/>
    <col min="5" max="5" width="19.28515625" customWidth="1"/>
    <col min="6" max="6" width="18" customWidth="1"/>
    <col min="7" max="7" width="16.7109375" customWidth="1"/>
    <col min="8" max="8" width="15.7109375" customWidth="1"/>
    <col min="9" max="9" width="11" customWidth="1"/>
  </cols>
  <sheetData>
    <row r="1" spans="1:9" s="33" customFormat="1" ht="20.25" x14ac:dyDescent="0.2">
      <c r="A1" s="65" t="s">
        <v>13</v>
      </c>
      <c r="B1" s="66"/>
      <c r="C1" s="66"/>
      <c r="D1" s="66"/>
      <c r="E1" s="66"/>
      <c r="F1" s="66"/>
      <c r="G1" s="66"/>
      <c r="H1" s="67"/>
    </row>
    <row r="2" spans="1:9" s="32" customFormat="1" ht="21.6" customHeight="1" x14ac:dyDescent="0.2">
      <c r="A2" s="68" t="s">
        <v>34</v>
      </c>
      <c r="B2" s="69"/>
      <c r="C2" s="69"/>
      <c r="D2" s="69"/>
      <c r="E2" s="69"/>
      <c r="F2" s="69"/>
      <c r="G2" s="69"/>
      <c r="H2" s="70"/>
    </row>
    <row r="3" spans="1:9" s="31" customFormat="1" ht="22.9" customHeight="1" x14ac:dyDescent="0.2">
      <c r="A3" s="71" t="s">
        <v>24</v>
      </c>
      <c r="B3" s="72"/>
      <c r="C3" s="72"/>
      <c r="D3" s="72"/>
      <c r="E3" s="72"/>
      <c r="F3" s="72"/>
      <c r="G3" s="72"/>
      <c r="H3" s="73"/>
    </row>
    <row r="4" spans="1:9" s="1" customFormat="1" ht="13.5" thickBot="1" x14ac:dyDescent="0.25">
      <c r="A4" s="19"/>
      <c r="B4" s="20" t="s">
        <v>51</v>
      </c>
      <c r="C4" s="13"/>
      <c r="D4" s="14"/>
      <c r="E4" s="14"/>
      <c r="F4" s="14"/>
      <c r="G4" s="14"/>
      <c r="H4" s="15"/>
    </row>
    <row r="5" spans="1:9" s="1" customFormat="1" ht="16.5" thickBot="1" x14ac:dyDescent="0.3">
      <c r="A5" s="21" t="s">
        <v>53</v>
      </c>
      <c r="B5" s="22"/>
      <c r="C5" s="13"/>
      <c r="D5" s="28" t="s">
        <v>52</v>
      </c>
      <c r="E5" s="29"/>
      <c r="F5" s="14"/>
      <c r="G5" s="14"/>
      <c r="H5" s="15"/>
    </row>
    <row r="6" spans="1:9" s="1" customFormat="1" ht="16.5" thickBot="1" x14ac:dyDescent="0.3">
      <c r="A6" s="23"/>
      <c r="B6" s="12">
        <v>6.25</v>
      </c>
      <c r="C6" s="16"/>
      <c r="D6" s="74">
        <f>VLOOKUP(B6,A75:B79,2,FALSE)</f>
        <v>1259.375</v>
      </c>
      <c r="E6" s="30"/>
      <c r="F6" s="14"/>
      <c r="G6" s="14"/>
      <c r="H6" s="15"/>
    </row>
    <row r="7" spans="1:9" s="1" customFormat="1" ht="13.5" thickBot="1" x14ac:dyDescent="0.25">
      <c r="A7" s="24"/>
      <c r="B7" s="25"/>
      <c r="C7" s="17"/>
      <c r="D7" s="18"/>
      <c r="E7" s="18"/>
      <c r="F7" s="18"/>
      <c r="G7" s="14"/>
      <c r="H7" s="15"/>
    </row>
    <row r="8" spans="1:9" ht="16.5" thickBot="1" x14ac:dyDescent="0.3">
      <c r="A8" s="41"/>
      <c r="B8" s="26"/>
      <c r="C8" s="27"/>
      <c r="D8" s="76" t="s">
        <v>50</v>
      </c>
      <c r="E8" s="76"/>
      <c r="F8" s="76"/>
      <c r="G8" s="76"/>
      <c r="H8" s="77"/>
    </row>
    <row r="9" spans="1:9" ht="25.5" x14ac:dyDescent="0.2">
      <c r="A9" s="64" t="s">
        <v>54</v>
      </c>
      <c r="B9" s="80" t="s">
        <v>57</v>
      </c>
      <c r="C9" s="81" t="s">
        <v>58</v>
      </c>
      <c r="D9" s="82" t="s">
        <v>42</v>
      </c>
      <c r="E9" s="83" t="s">
        <v>43</v>
      </c>
      <c r="F9" s="82" t="s">
        <v>44</v>
      </c>
      <c r="G9" s="78" t="s">
        <v>59</v>
      </c>
      <c r="H9" s="79" t="s">
        <v>60</v>
      </c>
    </row>
    <row r="10" spans="1:9" s="6" customFormat="1" ht="22.5" x14ac:dyDescent="0.2">
      <c r="A10" s="42" t="s">
        <v>55</v>
      </c>
      <c r="B10" s="50" t="s">
        <v>29</v>
      </c>
      <c r="C10" s="49" t="s">
        <v>30</v>
      </c>
      <c r="D10" s="50" t="s">
        <v>0</v>
      </c>
      <c r="E10" s="49" t="s">
        <v>11</v>
      </c>
      <c r="F10" s="50" t="s">
        <v>1</v>
      </c>
      <c r="G10" s="49" t="s">
        <v>2</v>
      </c>
      <c r="H10" s="50" t="s">
        <v>31</v>
      </c>
    </row>
    <row r="11" spans="1:9" x14ac:dyDescent="0.2">
      <c r="A11" s="43" t="s">
        <v>12</v>
      </c>
      <c r="B11" s="51"/>
      <c r="C11" s="53"/>
      <c r="D11" s="55"/>
      <c r="E11" s="58"/>
      <c r="F11" s="55"/>
      <c r="G11" s="58"/>
      <c r="H11" s="61"/>
    </row>
    <row r="12" spans="1:9" x14ac:dyDescent="0.2">
      <c r="A12" s="44" t="s">
        <v>45</v>
      </c>
      <c r="B12" s="85">
        <f>MAX(0,$C$45+C53+$C$59+$C$65+$C$66-$D$6)</f>
        <v>855.21340000000009</v>
      </c>
      <c r="C12" s="86">
        <f>MAX(0,$C$46+C53+$C$59+$C$65+$C$66-$D$6)</f>
        <v>718.60339999999997</v>
      </c>
      <c r="D12" s="87">
        <f>MAX(0,$C$47+C53+$C$59+$C$65+$C$66-$D$6)</f>
        <v>610.33339999999998</v>
      </c>
      <c r="E12" s="88">
        <f>MAX(0,$C$48+C53+$C$59+$C$65+$C$66-$D$6)</f>
        <v>518.70339999999987</v>
      </c>
      <c r="F12" s="87">
        <f>MAX(0,$C$49+C53+$C$59+$C$65+$C$66-$D$6)</f>
        <v>400.37339999999995</v>
      </c>
      <c r="G12" s="88">
        <f>MAX(0,$C$50+C53+$C$59+$C$65+$C$66-$D$6)</f>
        <v>429.10339999999997</v>
      </c>
      <c r="H12" s="85">
        <f>MAX(0,$C$51+C53+$C$59+$C$65+$C$66-$D$6)</f>
        <v>331.58339999999998</v>
      </c>
      <c r="I12" s="3"/>
    </row>
    <row r="13" spans="1:9" x14ac:dyDescent="0.2">
      <c r="A13" s="45" t="s">
        <v>46</v>
      </c>
      <c r="B13" s="89">
        <f>MAX(0,$C$45+C54+$C$59+$C$65+$C$66-$D$6)</f>
        <v>836.0333999999998</v>
      </c>
      <c r="C13" s="90">
        <f>MAX(0,$C$46+C54+$C$59+$C$65+$C$66-$D$6)</f>
        <v>699.4233999999999</v>
      </c>
      <c r="D13" s="91">
        <f>MAX(0,$C$47+C54+$C$59+$C$65+$C$66-$D$6)</f>
        <v>591.15339999999992</v>
      </c>
      <c r="E13" s="92">
        <f>MAX(0,$C$48+C54+$C$59+$C$65+$C$66-$D$6)</f>
        <v>499.52339999999981</v>
      </c>
      <c r="F13" s="91">
        <f>MAX(0,$C$49+C54+$C$59+$C$65+$C$66-$D$6)</f>
        <v>381.19339999999988</v>
      </c>
      <c r="G13" s="92">
        <f>MAX(0,$C$50+C54+$C$59+$C$65+$C$66-$D$6)</f>
        <v>409.9233999999999</v>
      </c>
      <c r="H13" s="89">
        <f>MAX(0,$C$51+C54+$C$59+$C$65+$C$66-$D$6)</f>
        <v>312.40339999999992</v>
      </c>
      <c r="I13" s="3"/>
    </row>
    <row r="14" spans="1:9" x14ac:dyDescent="0.2">
      <c r="A14" s="44" t="s">
        <v>47</v>
      </c>
      <c r="B14" s="85">
        <f>MAX(0,$C$45+C55+$C$59+$C$65+$C$66-$D$6)</f>
        <v>795.65339999999969</v>
      </c>
      <c r="C14" s="86">
        <f>MAX(0,$C$46+C55+$C$59+$C$65+$C$66-$D$6)</f>
        <v>659.04340000000002</v>
      </c>
      <c r="D14" s="87">
        <f>MAX(0,$C$47+C55+$C$59+$C$65+$C$66-$D$6)</f>
        <v>550.77340000000004</v>
      </c>
      <c r="E14" s="88">
        <f>MAX(0,$C$48+C55+$C$59+$C$65+$C$66-$D$6)</f>
        <v>459.14339999999993</v>
      </c>
      <c r="F14" s="87">
        <f>MAX(0,$C$49+C55+$C$59+$C$65+$C$66-$D$6)</f>
        <v>340.8134</v>
      </c>
      <c r="G14" s="88">
        <f>MAX(0,$C$50+C55+$C$59+$C$65+$C$66-$D$6)</f>
        <v>369.54340000000002</v>
      </c>
      <c r="H14" s="85">
        <f>MAX(0,$C$51+C55+$C$59+$C$65+$C$66-$D$6)</f>
        <v>272.02340000000004</v>
      </c>
      <c r="I14" s="3"/>
    </row>
    <row r="15" spans="1:9" x14ac:dyDescent="0.2">
      <c r="A15" s="45" t="s">
        <v>48</v>
      </c>
      <c r="B15" s="89">
        <f>MAX(0,$C$45+C56+$C$59+$C$65+$C$66-$D$6)</f>
        <v>786.91339999999991</v>
      </c>
      <c r="C15" s="90">
        <f>MAX(0,$C$46+C56+$C$59+$C$65+$C$66-$D$6)</f>
        <v>650.30340000000001</v>
      </c>
      <c r="D15" s="91">
        <f>MAX(0,$C$47+C56+$C$59+$C$65+$C$66-$D$6)</f>
        <v>542.03340000000003</v>
      </c>
      <c r="E15" s="92">
        <f>MAX(0,$C$48+C56+$C$59+$C$65+$C$66-$D$6)</f>
        <v>450.40339999999992</v>
      </c>
      <c r="F15" s="91">
        <f>MAX(0,$C$49+C56+$C$59+$C$65+$C$66-$D$6)</f>
        <v>332.07339999999999</v>
      </c>
      <c r="G15" s="92">
        <f>MAX(0,$C$50+C56+$C$59+$C$65+$C$66-$D$6)</f>
        <v>360.80340000000001</v>
      </c>
      <c r="H15" s="89">
        <f>MAX(0,$C$51+C56+$C$59+$C$65+$C$66-$D$6)</f>
        <v>263.28340000000003</v>
      </c>
      <c r="I15" s="3"/>
    </row>
    <row r="16" spans="1:9" x14ac:dyDescent="0.2">
      <c r="A16" s="46" t="s">
        <v>49</v>
      </c>
      <c r="B16" s="93">
        <f>MAX(0,$C$45+C57+$C$59+$C$65+$C$66-$D$6)</f>
        <v>811.5033999999996</v>
      </c>
      <c r="C16" s="94">
        <f>MAX(0,$C$46+C57+$C$59+$C$65+$C$66-$D$6)</f>
        <v>674.89339999999993</v>
      </c>
      <c r="D16" s="95">
        <f>MAX(0,$C$47+C57+$C$59+$C$65+$C$66-$D$6)</f>
        <v>566.62339999999995</v>
      </c>
      <c r="E16" s="96">
        <f>MAX(0,$C$48+C57+$C$59+$C$65+$C$66-$D$6)</f>
        <v>474.99339999999984</v>
      </c>
      <c r="F16" s="95">
        <f>MAX(0,$C$49+C57+$C$59+$C$65+$C$66-$D$6)</f>
        <v>356.66339999999991</v>
      </c>
      <c r="G16" s="96">
        <f>MAX(0,$C$50+C57+$C$59+$C$65+$C$66-$D$6)</f>
        <v>385.39339999999993</v>
      </c>
      <c r="H16" s="93">
        <f>MAX(0,$C$51+C57+$C$59+$C$65+$C$66-$D$6)</f>
        <v>287.87339999999995</v>
      </c>
      <c r="I16" s="3"/>
    </row>
    <row r="17" spans="1:9" x14ac:dyDescent="0.2">
      <c r="A17" s="43" t="s">
        <v>8</v>
      </c>
      <c r="B17" s="52"/>
      <c r="C17" s="54"/>
      <c r="D17" s="56"/>
      <c r="E17" s="59"/>
      <c r="F17" s="56"/>
      <c r="G17" s="59"/>
      <c r="H17" s="62"/>
    </row>
    <row r="18" spans="1:9" x14ac:dyDescent="0.2">
      <c r="A18" s="44" t="s">
        <v>45</v>
      </c>
      <c r="B18" s="85">
        <f>MAX(0,$C$45+C53+$C$60+$C$65+$C$66-$D$6)</f>
        <v>846.12339999999995</v>
      </c>
      <c r="C18" s="86">
        <f>MAX(0,$C$46+C53+$C$60+$C$65+$C$66-$D$6)</f>
        <v>709.51340000000005</v>
      </c>
      <c r="D18" s="97">
        <f>MAX(0,$C$47+C53+$C$60+$C$65+$C$66-$D$6)</f>
        <v>601.24340000000007</v>
      </c>
      <c r="E18" s="98">
        <f>MAX(0,$C$48+C53+$C$60+$C$65+$C$66-$D$6)</f>
        <v>509.61339999999996</v>
      </c>
      <c r="F18" s="97">
        <f>MAX(0,$C$49+C53+$C$60+$C$65+$C$66-$D$6)</f>
        <v>391.28340000000003</v>
      </c>
      <c r="G18" s="98">
        <f>MAX(0,$C$50+C53+$C$60+$C$65+$C$66-$D$6)</f>
        <v>420.01340000000005</v>
      </c>
      <c r="H18" s="85">
        <f>MAX(0,$C$51+C53+$C$60+$C$65+$C$66-$D$6)</f>
        <v>322.49340000000007</v>
      </c>
      <c r="I18" s="3"/>
    </row>
    <row r="19" spans="1:9" x14ac:dyDescent="0.2">
      <c r="A19" s="45" t="s">
        <v>46</v>
      </c>
      <c r="B19" s="89">
        <f>MAX(0,$C$45+C54+$C$60+$C$65+$C$66-$D$6)</f>
        <v>826.94339999999966</v>
      </c>
      <c r="C19" s="90">
        <f>MAX(0,$C$46+C54+$C$60+$C$65+$C$66-$D$6)</f>
        <v>690.33339999999998</v>
      </c>
      <c r="D19" s="99">
        <f>MAX(0,$C$47+C54+$C$60+$C$65+$C$66-$D$6)</f>
        <v>582.0634</v>
      </c>
      <c r="E19" s="100">
        <f>MAX(0,$C$48+C54+$C$60+$C$65+$C$66-$D$6)</f>
        <v>490.43339999999989</v>
      </c>
      <c r="F19" s="99">
        <f>MAX(0,$C$49+C54+$C$60+$C$65+$C$66-$D$6)</f>
        <v>372.10339999999997</v>
      </c>
      <c r="G19" s="100">
        <f>MAX(0,$C$50+C54+$C$60+$C$65+$C$66-$D$6)</f>
        <v>400.83339999999998</v>
      </c>
      <c r="H19" s="89">
        <f>MAX(0,$C$51+C54+$C$60+$C$65+$C$66-$D$6)</f>
        <v>303.3134</v>
      </c>
      <c r="I19" s="3"/>
    </row>
    <row r="20" spans="1:9" x14ac:dyDescent="0.2">
      <c r="A20" s="44" t="s">
        <v>47</v>
      </c>
      <c r="B20" s="85">
        <f>MAX(0,$C$45+C55+$C$60+$C$65+$C$66-$D$6)</f>
        <v>786.5634</v>
      </c>
      <c r="C20" s="86">
        <f>MAX(0,$C$46+C55+$C$60+$C$65+$C$66-$D$6)</f>
        <v>649.9534000000001</v>
      </c>
      <c r="D20" s="97">
        <f>MAX(0,$C$47+C55+$C$60+$C$65+$C$66-$D$6)</f>
        <v>541.68340000000012</v>
      </c>
      <c r="E20" s="98">
        <f>MAX(0,$C$48+C55+$C$60+$C$65+$C$66-$D$6)</f>
        <v>450.05340000000001</v>
      </c>
      <c r="F20" s="97">
        <f>MAX(0,$C$49+C55+$C$60+$C$65+$C$66-$D$6)</f>
        <v>331.72340000000008</v>
      </c>
      <c r="G20" s="98">
        <f>MAX(0,$C$50+C55+$C$60+$C$65+$C$66-$D$6)</f>
        <v>360.4534000000001</v>
      </c>
      <c r="H20" s="85">
        <f>MAX(0,$C$51+C55+$C$60+$C$65+$C$66-$D$6)</f>
        <v>262.93340000000012</v>
      </c>
      <c r="I20" s="3"/>
    </row>
    <row r="21" spans="1:9" x14ac:dyDescent="0.2">
      <c r="A21" s="45" t="s">
        <v>48</v>
      </c>
      <c r="B21" s="89">
        <f>MAX(0,$C$45+C56+$C$60+$C$65+$C$66-$D$6)</f>
        <v>777.82339999999999</v>
      </c>
      <c r="C21" s="90">
        <f>MAX(0,$C$46+C56+$C$60+$C$65+$C$66-$D$6)</f>
        <v>641.21340000000009</v>
      </c>
      <c r="D21" s="99">
        <f>MAX(0,$C$47+C56+$C$60+$C$65+$C$66-$D$6)</f>
        <v>532.94340000000011</v>
      </c>
      <c r="E21" s="100">
        <f>MAX(0,$C$48+C56+$C$60+$C$65+$C$66-$D$6)</f>
        <v>441.3134</v>
      </c>
      <c r="F21" s="99">
        <f>MAX(0,$C$49+C56+$C$60+$C$65+$C$66-$D$6)</f>
        <v>322.98340000000007</v>
      </c>
      <c r="G21" s="100">
        <f>MAX(0,$C$50+C56+$C$60+$C$65+$C$66-$D$6)</f>
        <v>351.71340000000009</v>
      </c>
      <c r="H21" s="89">
        <f>MAX(0,$C$51+C56+$C$60+$C$65+$C$66-$D$6)</f>
        <v>254.19340000000011</v>
      </c>
      <c r="I21" s="3"/>
    </row>
    <row r="22" spans="1:9" x14ac:dyDescent="0.2">
      <c r="A22" s="46" t="s">
        <v>49</v>
      </c>
      <c r="B22" s="93">
        <f>MAX(0,$C$45+C57+$C$60+$C$65+$C$66-$D$6)</f>
        <v>802.41339999999946</v>
      </c>
      <c r="C22" s="94">
        <f>MAX(0,$C$46+C57+$C$60+$C$65+$C$66-$D$6)</f>
        <v>665.80340000000001</v>
      </c>
      <c r="D22" s="101">
        <f>MAX(0,$C$47+C57+$C$60+$C$65+$C$66-$D$6)</f>
        <v>557.53340000000003</v>
      </c>
      <c r="E22" s="102">
        <f>MAX(0,$C$48+C57+$C$60+$C$65+$C$66-$D$6)</f>
        <v>465.90339999999992</v>
      </c>
      <c r="F22" s="101">
        <f>MAX(0,$C$49+C57+$C$60+$C$65+$C$66-$D$6)</f>
        <v>347.57339999999999</v>
      </c>
      <c r="G22" s="102">
        <f>MAX(0,$C$50+C57+$C$60+$C$65+$C$66-$D$6)</f>
        <v>376.30340000000001</v>
      </c>
      <c r="H22" s="93">
        <f>MAX(0,$C$51+C57+$C$60+$C$65+$C$66-$D$6)</f>
        <v>278.78340000000003</v>
      </c>
      <c r="I22" s="3"/>
    </row>
    <row r="23" spans="1:9" x14ac:dyDescent="0.2">
      <c r="A23" s="43" t="s">
        <v>3</v>
      </c>
      <c r="B23" s="52"/>
      <c r="C23" s="54"/>
      <c r="D23" s="56"/>
      <c r="E23" s="59"/>
      <c r="F23" s="56"/>
      <c r="G23" s="59"/>
      <c r="H23" s="62"/>
    </row>
    <row r="24" spans="1:9" x14ac:dyDescent="0.2">
      <c r="A24" s="44" t="s">
        <v>45</v>
      </c>
      <c r="B24" s="85">
        <f>MAX(0,$C$45+C53+$C$61+$C$65+$C$66-$D$6)</f>
        <v>834.15339999999969</v>
      </c>
      <c r="C24" s="86">
        <f>MAX(0,$C$46+C53+$C$61+$C$65+$C$66-$D$6)</f>
        <v>697.54340000000002</v>
      </c>
      <c r="D24" s="97">
        <f>MAX(0,$C$47+C53+$C$61+$C$65+$C$66-$D$6)</f>
        <v>589.27340000000004</v>
      </c>
      <c r="E24" s="98">
        <f>MAX(0,$C$48+C53+$C$61+$C$65+$C$66-$D$6)</f>
        <v>497.64339999999993</v>
      </c>
      <c r="F24" s="97">
        <f>MAX(0,$C$49+C53+$C$61+$C$65+$C$66-$D$6)</f>
        <v>379.3134</v>
      </c>
      <c r="G24" s="98">
        <f>MAX(0,$C$50+C53+$C$61+$C$65+$C$66-$D$6)</f>
        <v>408.04340000000002</v>
      </c>
      <c r="H24" s="85">
        <f>MAX(0,$C$51+C53+$C$61+$C$65+$C$66-$D$6)</f>
        <v>310.52340000000004</v>
      </c>
      <c r="I24" s="3"/>
    </row>
    <row r="25" spans="1:9" x14ac:dyDescent="0.2">
      <c r="A25" s="45" t="s">
        <v>46</v>
      </c>
      <c r="B25" s="89">
        <f>MAX(0,$C$45+C54+$C$61+$C$65+$C$66-$D$6)</f>
        <v>814.9733999999994</v>
      </c>
      <c r="C25" s="90">
        <f>MAX(0,$C$46+C54+$C$61+$C$65+$C$66-$D$6)</f>
        <v>678.36339999999996</v>
      </c>
      <c r="D25" s="99">
        <f>MAX(0,$C$47+C54+$C$61+$C$65+$C$66-$D$6)</f>
        <v>570.09339999999997</v>
      </c>
      <c r="E25" s="100">
        <f>MAX(0,$C$48+C54+$C$61+$C$65+$C$66-$D$6)</f>
        <v>478.46339999999987</v>
      </c>
      <c r="F25" s="99">
        <f>MAX(0,$C$49+C54+$C$61+$C$65+$C$66-$D$6)</f>
        <v>360.13339999999994</v>
      </c>
      <c r="G25" s="100">
        <f>MAX(0,$C$50+C54+$C$61+$C$65+$C$66-$D$6)</f>
        <v>388.86339999999996</v>
      </c>
      <c r="H25" s="89">
        <f>MAX(0,$C$51+C54+$C$61+$C$65+$C$66-$D$6)</f>
        <v>291.34339999999997</v>
      </c>
      <c r="I25" s="3"/>
    </row>
    <row r="26" spans="1:9" x14ac:dyDescent="0.2">
      <c r="A26" s="44" t="s">
        <v>47</v>
      </c>
      <c r="B26" s="85">
        <f>MAX(0,$C$45+C55+$C$61+$C$65+$C$66-$D$6)</f>
        <v>774.59339999999997</v>
      </c>
      <c r="C26" s="86">
        <f>MAX(0,$C$46+C55+$C$61+$C$65+$C$66-$D$6)</f>
        <v>637.98340000000007</v>
      </c>
      <c r="D26" s="97">
        <f>MAX(0,$C$47+C55+$C$61+$C$65+$C$66-$D$6)</f>
        <v>529.71340000000009</v>
      </c>
      <c r="E26" s="98">
        <f>MAX(0,$C$48+C55+$C$61+$C$65+$C$66-$D$6)</f>
        <v>438.08339999999998</v>
      </c>
      <c r="F26" s="97">
        <f>MAX(0,$C$49+C55+$C$61+$C$65+$C$66-$D$6)</f>
        <v>319.75340000000006</v>
      </c>
      <c r="G26" s="98">
        <f>MAX(0,$C$50+C55+$C$61+$C$65+$C$66-$D$6)</f>
        <v>348.48340000000007</v>
      </c>
      <c r="H26" s="85">
        <f>MAX(0,$C$51+C55+$C$61+$C$65+$C$66-$D$6)</f>
        <v>250.96340000000009</v>
      </c>
      <c r="I26" s="3"/>
    </row>
    <row r="27" spans="1:9" x14ac:dyDescent="0.2">
      <c r="A27" s="45" t="s">
        <v>48</v>
      </c>
      <c r="B27" s="89">
        <f>MAX(0,$C$45+C56+$C$61+$C$65+$C$66-$D$6)</f>
        <v>765.85339999999997</v>
      </c>
      <c r="C27" s="90">
        <f>MAX(0,$C$46+C56+$C$61+$C$65+$C$66-$D$6)</f>
        <v>629.24340000000007</v>
      </c>
      <c r="D27" s="99">
        <f>MAX(0,$C$47+C56+$C$61+$C$65+$C$66-$D$6)</f>
        <v>520.97340000000008</v>
      </c>
      <c r="E27" s="100">
        <f>MAX(0,$C$48+C56+$C$61+$C$65+$C$66-$D$6)</f>
        <v>429.34339999999997</v>
      </c>
      <c r="F27" s="99">
        <f>MAX(0,$C$49+C56+$C$61+$C$65+$C$66-$D$6)</f>
        <v>311.01340000000005</v>
      </c>
      <c r="G27" s="100">
        <f>MAX(0,$C$50+C56+$C$61+$C$65+$C$66-$D$6)</f>
        <v>339.74340000000007</v>
      </c>
      <c r="H27" s="89">
        <f>MAX(0,$C$51+C56+$C$61+$C$65+$C$66-$D$6)</f>
        <v>242.22340000000008</v>
      </c>
      <c r="I27" s="3"/>
    </row>
    <row r="28" spans="1:9" x14ac:dyDescent="0.2">
      <c r="A28" s="46" t="s">
        <v>49</v>
      </c>
      <c r="B28" s="93">
        <f>MAX(0,$C$45+C57+$C$61+$C$65+$C$66-$D$6)</f>
        <v>790.44339999999966</v>
      </c>
      <c r="C28" s="94">
        <f>MAX(0,$C$46+C57+$C$61+$C$65+$C$66-$D$6)</f>
        <v>653.83339999999998</v>
      </c>
      <c r="D28" s="101">
        <f>MAX(0,$C$47+C57+$C$61+$C$65+$C$66-$D$6)</f>
        <v>545.5634</v>
      </c>
      <c r="E28" s="102">
        <f>MAX(0,$C$48+C57+$C$61+$C$65+$C$66-$D$6)</f>
        <v>453.93339999999989</v>
      </c>
      <c r="F28" s="101">
        <f>MAX(0,$C$49+C57+$C$61+$C$65+$C$66-$D$6)</f>
        <v>335.60339999999997</v>
      </c>
      <c r="G28" s="102">
        <f>MAX(0,$C$50+C57+$C$61+$C$65+$C$66-$D$6)</f>
        <v>364.33339999999998</v>
      </c>
      <c r="H28" s="93">
        <f>MAX(0,$C$51+C57+$C$61+$C$65+$C$66-$D$6)</f>
        <v>266.8134</v>
      </c>
      <c r="I28" s="3"/>
    </row>
    <row r="29" spans="1:9" x14ac:dyDescent="0.2">
      <c r="A29" s="43" t="s">
        <v>9</v>
      </c>
      <c r="B29" s="52"/>
      <c r="C29" s="54"/>
      <c r="D29" s="57"/>
      <c r="E29" s="60"/>
      <c r="F29" s="57"/>
      <c r="G29" s="60"/>
      <c r="H29" s="63"/>
    </row>
    <row r="30" spans="1:9" x14ac:dyDescent="0.2">
      <c r="A30" s="44" t="s">
        <v>45</v>
      </c>
      <c r="B30" s="85">
        <f>MAX(0,$C$45+C53+$C$62+$C$65+$C$66-$D$6)</f>
        <v>839.38339999999971</v>
      </c>
      <c r="C30" s="86">
        <f>MAX(0,$C$46+C53+$C$62+$C$65+$C$66-$D$6)</f>
        <v>702.77340000000004</v>
      </c>
      <c r="D30" s="97">
        <f>MAX(0,$C$47+C53+$C$62+$C$65+$C$66-$D$6)</f>
        <v>594.50340000000006</v>
      </c>
      <c r="E30" s="98">
        <f>MAX(0,$C$48+C53+$C$62+$C$65+$C$66-$D$6)</f>
        <v>502.87339999999995</v>
      </c>
      <c r="F30" s="97">
        <f>MAX(0,$C$49+C53+$C$62+$C$65+$C$66-$D$6)</f>
        <v>384.54340000000002</v>
      </c>
      <c r="G30" s="98">
        <f>MAX(0,$C$50+C53+$C$62+$C$65+$C$66-$D$6)</f>
        <v>413.27340000000004</v>
      </c>
      <c r="H30" s="85">
        <f>MAX(0,$C$51+C53+$C$62+$C$65+$C$66-$D$6)</f>
        <v>315.75340000000006</v>
      </c>
      <c r="I30" s="3"/>
    </row>
    <row r="31" spans="1:9" x14ac:dyDescent="0.2">
      <c r="A31" s="45" t="s">
        <v>46</v>
      </c>
      <c r="B31" s="89">
        <f>MAX(0,$C$45+C54+$C$62+$C$65+$C$66-$D$6)</f>
        <v>820.20339999999942</v>
      </c>
      <c r="C31" s="90">
        <f>MAX(0,$C$46+C54+$C$62+$C$65+$C$66-$D$6)</f>
        <v>683.59339999999997</v>
      </c>
      <c r="D31" s="99">
        <f>MAX(0,$C$47+C54+$C$62+$C$65+$C$66-$D$6)</f>
        <v>575.32339999999999</v>
      </c>
      <c r="E31" s="100">
        <f>MAX(0,$C$48+C54+$C$62+$C$65+$C$66-$D$6)</f>
        <v>483.69339999999988</v>
      </c>
      <c r="F31" s="99">
        <f>MAX(0,$C$49+C54+$C$62+$C$65+$C$66-$D$6)</f>
        <v>365.36339999999996</v>
      </c>
      <c r="G31" s="100">
        <f>MAX(0,$C$50+C54+$C$62+$C$65+$C$66-$D$6)</f>
        <v>394.09339999999997</v>
      </c>
      <c r="H31" s="89">
        <f>MAX(0,$C$51+C54+$C$62+$C$65+$C$66-$D$6)</f>
        <v>296.57339999999999</v>
      </c>
      <c r="I31" s="3"/>
    </row>
    <row r="32" spans="1:9" x14ac:dyDescent="0.2">
      <c r="A32" s="44" t="s">
        <v>47</v>
      </c>
      <c r="B32" s="85">
        <f>MAX(0,$C$45+C55+$C$62+$C$65+$C$66-$D$6)</f>
        <v>779.82339999999999</v>
      </c>
      <c r="C32" s="86">
        <f>MAX(0,$C$46+C55+$C$62+$C$65+$C$66-$D$6)</f>
        <v>643.21340000000009</v>
      </c>
      <c r="D32" s="97">
        <f>MAX(0,$C$47+C55+$C$62+$C$65+$C$66-$D$6)</f>
        <v>534.94340000000011</v>
      </c>
      <c r="E32" s="98">
        <f>MAX(0,$C$48+C55+$C$62+$C$65+$C$66-$D$6)</f>
        <v>443.3134</v>
      </c>
      <c r="F32" s="97">
        <f>MAX(0,$C$49+C55+$C$62+$C$65+$C$66-$D$6)</f>
        <v>324.98340000000007</v>
      </c>
      <c r="G32" s="98">
        <f>MAX(0,$C$50+C55+$C$62+$C$65+$C$66-$D$6)</f>
        <v>353.71340000000009</v>
      </c>
      <c r="H32" s="85">
        <f>MAX(0,$C$51+C55+$C$62+$C$65+$C$66-$D$6)</f>
        <v>256.19340000000011</v>
      </c>
      <c r="I32" s="3"/>
    </row>
    <row r="33" spans="1:9" x14ac:dyDescent="0.2">
      <c r="A33" s="45" t="s">
        <v>48</v>
      </c>
      <c r="B33" s="89">
        <f>MAX(0,$C$45+C56+$C$62+$C$65+$C$66-$D$6)</f>
        <v>771.08339999999998</v>
      </c>
      <c r="C33" s="90">
        <f>MAX(0,$C$46+C56+$C$62+$C$65+$C$66-$D$6)</f>
        <v>634.47340000000008</v>
      </c>
      <c r="D33" s="99">
        <f>MAX(0,$C$47+C56+$C$62+$C$65+$C$66-$D$6)</f>
        <v>526.2034000000001</v>
      </c>
      <c r="E33" s="100">
        <f>MAX(0,$C$48+C56+$C$62+$C$65+$C$66-$D$6)</f>
        <v>434.57339999999999</v>
      </c>
      <c r="F33" s="99">
        <f>MAX(0,$C$49+C56+$C$62+$C$65+$C$66-$D$6)</f>
        <v>316.24340000000007</v>
      </c>
      <c r="G33" s="100">
        <f>MAX(0,$C$50+C56+$C$62+$C$65+$C$66-$D$6)</f>
        <v>344.97340000000008</v>
      </c>
      <c r="H33" s="89">
        <f>MAX(0,$C$51+C56+$C$62+$C$65+$C$66-$D$6)</f>
        <v>247.4534000000001</v>
      </c>
      <c r="I33" s="3"/>
    </row>
    <row r="34" spans="1:9" x14ac:dyDescent="0.2">
      <c r="A34" s="46" t="s">
        <v>49</v>
      </c>
      <c r="B34" s="93">
        <f>MAX(0,$C$45+C57+$C$62+$C$65+$C$66-$D$6)</f>
        <v>795.67339999999967</v>
      </c>
      <c r="C34" s="94">
        <f>MAX(0,$C$46+C57+$C$62+$C$65+$C$66-$D$6)</f>
        <v>659.0634</v>
      </c>
      <c r="D34" s="101">
        <f>MAX(0,$C$47+C57+$C$62+$C$65+$C$66-$D$6)</f>
        <v>550.79340000000002</v>
      </c>
      <c r="E34" s="102">
        <f>MAX(0,$C$48+C57+$C$62+$C$65+$C$66-$D$6)</f>
        <v>459.16339999999991</v>
      </c>
      <c r="F34" s="101">
        <f>MAX(0,$C$49+C57+$C$62+$C$65+$C$66-$D$6)</f>
        <v>340.83339999999998</v>
      </c>
      <c r="G34" s="102">
        <f>MAX(0,$C$50+C57+$C$62+$C$65+$C$66-$D$6)</f>
        <v>369.5634</v>
      </c>
      <c r="H34" s="93">
        <f>MAX(0,$C$51+C57+$C$62+$C$65+$C$66-$D$6)</f>
        <v>272.04340000000002</v>
      </c>
      <c r="I34" s="3"/>
    </row>
    <row r="35" spans="1:9" x14ac:dyDescent="0.2">
      <c r="A35" s="47" t="s">
        <v>10</v>
      </c>
      <c r="B35" s="52"/>
      <c r="C35" s="54"/>
      <c r="D35" s="57"/>
      <c r="E35" s="60"/>
      <c r="F35" s="57"/>
      <c r="G35" s="60"/>
      <c r="H35" s="63"/>
    </row>
    <row r="36" spans="1:9" x14ac:dyDescent="0.2">
      <c r="A36" s="44" t="s">
        <v>45</v>
      </c>
      <c r="B36" s="85">
        <f>MAX(0,$C$45+C53+$C$63+$C$65+$C$66-$D$6)</f>
        <v>821.92340000000013</v>
      </c>
      <c r="C36" s="86">
        <f>MAX(0,$C$46+C53+$C$63+$C$65+$C$66-$D$6)</f>
        <v>685.3134</v>
      </c>
      <c r="D36" s="97">
        <f>MAX(0,$C$47+C53+$C$63+$C$65+$C$66-$D$6)</f>
        <v>577.04340000000002</v>
      </c>
      <c r="E36" s="98">
        <f>MAX(0,$C$48+C53+$C$63+$C$65+$C$66-$D$6)</f>
        <v>485.41339999999991</v>
      </c>
      <c r="F36" s="97">
        <f>MAX(0,$C$49+C53+$C$63+$C$65+$C$66-$D$6)</f>
        <v>367.08339999999998</v>
      </c>
      <c r="G36" s="98">
        <f>MAX(0,$C$50+C53+$C$63+$C$65+$C$66-$D$6)</f>
        <v>395.8134</v>
      </c>
      <c r="H36" s="85">
        <f>MAX(0,$C$51+C53+$C$63+$C$65+$C$66-$D$6)</f>
        <v>298.29340000000002</v>
      </c>
      <c r="I36" s="3"/>
    </row>
    <row r="37" spans="1:9" x14ac:dyDescent="0.2">
      <c r="A37" s="45" t="s">
        <v>46</v>
      </c>
      <c r="B37" s="89">
        <f>MAX(0,$C$45+C54+$C$63+$C$65+$C$66-$D$6)</f>
        <v>802.74339999999984</v>
      </c>
      <c r="C37" s="90">
        <f>MAX(0,$C$46+C54+$C$63+$C$65+$C$66-$D$6)</f>
        <v>666.13339999999994</v>
      </c>
      <c r="D37" s="99">
        <f>MAX(0,$C$47+C54+$C$63+$C$65+$C$66-$D$6)</f>
        <v>557.86339999999996</v>
      </c>
      <c r="E37" s="100">
        <f>MAX(0,$C$48+C54+$C$63+$C$65+$C$66-$D$6)</f>
        <v>466.23339999999985</v>
      </c>
      <c r="F37" s="99">
        <f>MAX(0,$C$49+C54+$C$63+$C$65+$C$66-$D$6)</f>
        <v>347.90339999999992</v>
      </c>
      <c r="G37" s="100">
        <f>MAX(0,$C$50+C54+$C$63+$C$65+$C$66-$D$6)</f>
        <v>376.63339999999994</v>
      </c>
      <c r="H37" s="89">
        <f>MAX(0,$C$51+C54+$C$63+$C$65+$C$66-$D$6)</f>
        <v>279.11339999999996</v>
      </c>
      <c r="I37" s="3"/>
    </row>
    <row r="38" spans="1:9" x14ac:dyDescent="0.2">
      <c r="A38" s="44" t="s">
        <v>47</v>
      </c>
      <c r="B38" s="85">
        <f>MAX(0,$C$45+C55+$C$63+$C$65+$C$66-$D$6)</f>
        <v>762.36339999999996</v>
      </c>
      <c r="C38" s="86">
        <f>MAX(0,$C$46+C55+$C$63+$C$65+$C$66-$D$6)</f>
        <v>625.75340000000006</v>
      </c>
      <c r="D38" s="97">
        <f>MAX(0,$C$47+C55+$C$63+$C$65+$C$66-$D$6)</f>
        <v>517.48340000000007</v>
      </c>
      <c r="E38" s="98">
        <f>MAX(0,$C$48+C55+$C$63+$C$65+$C$66-$D$6)</f>
        <v>425.85339999999997</v>
      </c>
      <c r="F38" s="97">
        <f>MAX(0,$C$49+C55+$C$63+$C$65+$C$66-$D$6)</f>
        <v>307.52340000000004</v>
      </c>
      <c r="G38" s="98">
        <f>MAX(0,$C$50+C55+$C$63+$C$65+$C$66-$D$6)</f>
        <v>336.25340000000006</v>
      </c>
      <c r="H38" s="85">
        <f>MAX(0,$C$51+C55+$C$63+$C$65+$C$66-$D$6)</f>
        <v>238.73340000000007</v>
      </c>
      <c r="I38" s="3"/>
    </row>
    <row r="39" spans="1:9" x14ac:dyDescent="0.2">
      <c r="A39" s="45" t="s">
        <v>48</v>
      </c>
      <c r="B39" s="89">
        <f>MAX(0,$C$45+C56+$C$63+$C$65+$C$66-$D$6)</f>
        <v>753.62339999999995</v>
      </c>
      <c r="C39" s="90">
        <f>MAX(0,$C$46+C56+$C$63+$C$65+$C$66-$D$6)</f>
        <v>617.01340000000005</v>
      </c>
      <c r="D39" s="99">
        <f>MAX(0,$C$47+C56+$C$63+$C$65+$C$66-$D$6)</f>
        <v>508.74340000000007</v>
      </c>
      <c r="E39" s="100">
        <f>MAX(0,$C$48+C56+$C$63+$C$65+$C$66-$D$6)</f>
        <v>417.11339999999996</v>
      </c>
      <c r="F39" s="99">
        <f>MAX(0,$C$49+C56+$C$63+$C$65+$C$66-$D$6)</f>
        <v>298.78340000000003</v>
      </c>
      <c r="G39" s="100">
        <f>MAX(0,$C$50+C56+$C$63+$C$65+$C$66-$D$6)</f>
        <v>327.51340000000005</v>
      </c>
      <c r="H39" s="89">
        <f>MAX(0,$C$51+C56+$C$63+$C$65+$C$66-$D$6)</f>
        <v>229.99340000000007</v>
      </c>
      <c r="I39" s="3"/>
    </row>
    <row r="40" spans="1:9" ht="13.5" thickBot="1" x14ac:dyDescent="0.25">
      <c r="A40" s="48" t="s">
        <v>49</v>
      </c>
      <c r="B40" s="103">
        <f>MAX(0,$C$45+C57+$C$63+$C$65+$C$66-$D$6)</f>
        <v>778.21339999999987</v>
      </c>
      <c r="C40" s="104">
        <f>MAX(0,$C$46+C57+$C$63+$C$65+$C$66-$D$6)</f>
        <v>641.60339999999997</v>
      </c>
      <c r="D40" s="105">
        <f>MAX(0,$C$47+C57+$C$63+$C$65+$C$66-$D$6)</f>
        <v>533.33339999999998</v>
      </c>
      <c r="E40" s="106">
        <f>MAX(0,$C$48+C57+$C$63+$C$65+$C$66-$D$6)</f>
        <v>441.70339999999987</v>
      </c>
      <c r="F40" s="105">
        <f>MAX(0,$C$49+C57+$C$63+$C$65+$C$66-$D$6)</f>
        <v>323.37339999999995</v>
      </c>
      <c r="G40" s="106">
        <f>MAX(0,$C$50+C57+$C$63+$C$65+$C$66-$D$6)</f>
        <v>352.10339999999997</v>
      </c>
      <c r="H40" s="103">
        <f>MAX(0,$C$51+C57+$C$63+$C$65+$C$66-$D$6)</f>
        <v>254.58339999999998</v>
      </c>
      <c r="I40" s="3"/>
    </row>
    <row r="41" spans="1:9" x14ac:dyDescent="0.2">
      <c r="A41" s="5"/>
      <c r="B41" s="5"/>
      <c r="C41" s="5"/>
      <c r="D41" s="3"/>
      <c r="E41" s="4"/>
      <c r="F41" s="4"/>
      <c r="G41" s="4"/>
      <c r="H41" s="4"/>
      <c r="I41" s="3"/>
    </row>
    <row r="42" spans="1:9" x14ac:dyDescent="0.2">
      <c r="A42" s="84" t="s">
        <v>56</v>
      </c>
      <c r="B42" s="5"/>
      <c r="C42" s="5"/>
      <c r="D42" s="3"/>
      <c r="E42" s="4"/>
      <c r="F42" s="4"/>
      <c r="G42" s="4"/>
      <c r="H42" s="4"/>
      <c r="I42" s="3"/>
    </row>
    <row r="43" spans="1:9" x14ac:dyDescent="0.2">
      <c r="A43" s="5"/>
      <c r="B43" s="5"/>
      <c r="C43" s="5"/>
      <c r="D43" s="3"/>
      <c r="F43" s="2"/>
      <c r="G43" s="2"/>
      <c r="H43" s="2"/>
    </row>
    <row r="44" spans="1:9" x14ac:dyDescent="0.2">
      <c r="A44" s="34" t="s">
        <v>23</v>
      </c>
      <c r="B44" s="34"/>
      <c r="C44" s="34"/>
      <c r="D44" s="75"/>
      <c r="E44" s="3"/>
    </row>
    <row r="45" spans="1:9" x14ac:dyDescent="0.2">
      <c r="A45" s="35" t="s">
        <v>25</v>
      </c>
      <c r="B45" s="36"/>
      <c r="C45" s="37">
        <v>1888.12</v>
      </c>
      <c r="E45" s="3"/>
    </row>
    <row r="46" spans="1:9" x14ac:dyDescent="0.2">
      <c r="A46" s="35" t="s">
        <v>26</v>
      </c>
      <c r="B46" s="36"/>
      <c r="C46" s="37">
        <v>1751.51</v>
      </c>
      <c r="E46" s="3"/>
    </row>
    <row r="47" spans="1:9" x14ac:dyDescent="0.2">
      <c r="A47" s="35" t="s">
        <v>14</v>
      </c>
      <c r="B47" s="35"/>
      <c r="C47" s="37">
        <v>1643.24</v>
      </c>
      <c r="E47" s="3"/>
      <c r="F47" s="3"/>
      <c r="G47" s="3"/>
      <c r="H47" s="3"/>
    </row>
    <row r="48" spans="1:9" x14ac:dyDescent="0.2">
      <c r="A48" s="35" t="s">
        <v>15</v>
      </c>
      <c r="B48" s="35"/>
      <c r="C48" s="37">
        <v>1551.61</v>
      </c>
      <c r="E48" s="3"/>
      <c r="F48" s="3"/>
      <c r="G48" s="3"/>
      <c r="H48" s="3"/>
    </row>
    <row r="49" spans="1:8" x14ac:dyDescent="0.2">
      <c r="A49" s="35" t="s">
        <v>16</v>
      </c>
      <c r="B49" s="35"/>
      <c r="C49" s="37">
        <v>1433.28</v>
      </c>
      <c r="E49" s="3"/>
      <c r="F49" s="3"/>
      <c r="G49" s="3"/>
      <c r="H49" s="3"/>
    </row>
    <row r="50" spans="1:8" x14ac:dyDescent="0.2">
      <c r="A50" s="35" t="s">
        <v>17</v>
      </c>
      <c r="B50" s="35"/>
      <c r="C50" s="37">
        <v>1462.01</v>
      </c>
      <c r="E50" s="3"/>
      <c r="F50" s="3"/>
      <c r="G50" s="3"/>
      <c r="H50" s="3"/>
    </row>
    <row r="51" spans="1:8" x14ac:dyDescent="0.2">
      <c r="A51" s="35" t="s">
        <v>27</v>
      </c>
      <c r="B51" s="38"/>
      <c r="C51" s="37">
        <v>1364.49</v>
      </c>
      <c r="E51" s="3"/>
      <c r="F51" s="3"/>
      <c r="G51" s="3"/>
      <c r="H51" s="3"/>
    </row>
    <row r="52" spans="1:8" ht="5.25" customHeight="1" x14ac:dyDescent="0.2">
      <c r="A52" s="35"/>
      <c r="B52" s="35"/>
      <c r="C52" s="39"/>
      <c r="E52" s="3"/>
      <c r="F52" s="3"/>
      <c r="G52" s="3"/>
      <c r="H52" s="3"/>
    </row>
    <row r="53" spans="1:8" x14ac:dyDescent="0.2">
      <c r="A53" s="35" t="s">
        <v>4</v>
      </c>
      <c r="B53" s="35"/>
      <c r="C53" s="37">
        <v>164.26</v>
      </c>
      <c r="E53" s="3"/>
      <c r="F53" s="3"/>
      <c r="G53" s="3"/>
      <c r="H53" s="3"/>
    </row>
    <row r="54" spans="1:8" x14ac:dyDescent="0.2">
      <c r="A54" s="35" t="s">
        <v>5</v>
      </c>
      <c r="B54" s="35"/>
      <c r="C54" s="37">
        <v>145.08000000000001</v>
      </c>
      <c r="E54" s="3"/>
      <c r="F54" s="3"/>
      <c r="G54" s="3"/>
      <c r="H54" s="3"/>
    </row>
    <row r="55" spans="1:8" x14ac:dyDescent="0.2">
      <c r="A55" s="35" t="s">
        <v>6</v>
      </c>
      <c r="B55" s="35"/>
      <c r="C55" s="37">
        <v>104.7</v>
      </c>
      <c r="E55" s="3"/>
      <c r="F55" s="3"/>
      <c r="G55" s="3"/>
      <c r="H55" s="3"/>
    </row>
    <row r="56" spans="1:8" x14ac:dyDescent="0.2">
      <c r="A56" s="35" t="s">
        <v>7</v>
      </c>
      <c r="B56" s="35"/>
      <c r="C56" s="37">
        <v>95.96</v>
      </c>
      <c r="E56" s="3"/>
      <c r="F56" s="3"/>
      <c r="G56" s="3"/>
      <c r="H56" s="3"/>
    </row>
    <row r="57" spans="1:8" x14ac:dyDescent="0.2">
      <c r="A57" s="35" t="s">
        <v>18</v>
      </c>
      <c r="B57" s="35"/>
      <c r="C57" s="37">
        <v>120.55</v>
      </c>
      <c r="E57" s="3"/>
      <c r="F57" s="3"/>
      <c r="G57" s="3"/>
      <c r="H57" s="3"/>
    </row>
    <row r="58" spans="1:8" ht="5.25" customHeight="1" x14ac:dyDescent="0.2">
      <c r="A58" s="35"/>
      <c r="B58" s="35"/>
      <c r="C58" s="39"/>
      <c r="E58" s="3"/>
      <c r="F58" s="3"/>
      <c r="G58" s="3"/>
      <c r="H58" s="3"/>
    </row>
    <row r="59" spans="1:8" x14ac:dyDescent="0.2">
      <c r="A59" s="35" t="s">
        <v>20</v>
      </c>
      <c r="B59" s="35"/>
      <c r="C59" s="37">
        <v>49.8</v>
      </c>
      <c r="E59" s="3"/>
      <c r="F59" s="3"/>
      <c r="G59" s="3"/>
      <c r="H59" s="3"/>
    </row>
    <row r="60" spans="1:8" x14ac:dyDescent="0.2">
      <c r="A60" s="35" t="s">
        <v>19</v>
      </c>
      <c r="B60" s="35"/>
      <c r="C60" s="37">
        <v>40.71</v>
      </c>
      <c r="E60" s="3"/>
      <c r="F60" s="3"/>
      <c r="G60" s="3"/>
      <c r="H60" s="3"/>
    </row>
    <row r="61" spans="1:8" x14ac:dyDescent="0.2">
      <c r="A61" s="35" t="s">
        <v>28</v>
      </c>
      <c r="B61" s="35"/>
      <c r="C61" s="37">
        <v>28.74</v>
      </c>
      <c r="E61" s="3"/>
      <c r="F61" s="3"/>
      <c r="G61" s="3"/>
      <c r="H61" s="3"/>
    </row>
    <row r="62" spans="1:8" x14ac:dyDescent="0.2">
      <c r="A62" s="35" t="s">
        <v>21</v>
      </c>
      <c r="B62" s="35"/>
      <c r="C62" s="37">
        <v>33.97</v>
      </c>
    </row>
    <row r="63" spans="1:8" x14ac:dyDescent="0.2">
      <c r="A63" s="35" t="s">
        <v>22</v>
      </c>
      <c r="B63" s="35"/>
      <c r="C63" s="37">
        <v>16.510000000000002</v>
      </c>
    </row>
    <row r="64" spans="1:8" x14ac:dyDescent="0.2">
      <c r="A64" s="40"/>
      <c r="B64" s="40"/>
      <c r="C64" s="40"/>
    </row>
    <row r="65" spans="1:5" x14ac:dyDescent="0.2">
      <c r="A65" s="35" t="s">
        <v>32</v>
      </c>
      <c r="B65" s="40"/>
      <c r="C65" s="37">
        <f>(2.1+1.96)</f>
        <v>4.0600000000000005</v>
      </c>
    </row>
    <row r="66" spans="1:5" x14ac:dyDescent="0.2">
      <c r="A66" s="35" t="s">
        <v>33</v>
      </c>
      <c r="B66" s="40"/>
      <c r="C66" s="37">
        <f>7.73*1.08</f>
        <v>8.3484000000000016</v>
      </c>
    </row>
    <row r="68" spans="1:5" x14ac:dyDescent="0.2">
      <c r="A68" s="7"/>
      <c r="B68" s="7"/>
      <c r="C68" s="7"/>
      <c r="D68" s="7"/>
      <c r="E68" s="7"/>
    </row>
    <row r="69" spans="1:5" x14ac:dyDescent="0.2">
      <c r="A69" s="7"/>
      <c r="B69" s="7"/>
      <c r="C69" s="7"/>
      <c r="D69" s="7"/>
      <c r="E69" s="7"/>
    </row>
    <row r="70" spans="1:5" x14ac:dyDescent="0.2">
      <c r="A70" s="8"/>
      <c r="B70" s="8"/>
      <c r="C70" s="8"/>
      <c r="D70" s="7"/>
      <c r="E70" s="7"/>
    </row>
    <row r="71" spans="1:5" x14ac:dyDescent="0.2">
      <c r="A71" s="8"/>
      <c r="B71" s="8"/>
      <c r="C71" s="8"/>
      <c r="D71" s="7"/>
      <c r="E71" s="7"/>
    </row>
    <row r="72" spans="1:5" x14ac:dyDescent="0.2">
      <c r="A72" s="8"/>
      <c r="B72" s="8"/>
      <c r="C72" s="8"/>
      <c r="D72" s="7"/>
      <c r="E72" s="7"/>
    </row>
    <row r="73" spans="1:5" x14ac:dyDescent="0.2">
      <c r="A73" s="8" t="s">
        <v>35</v>
      </c>
      <c r="B73" s="8"/>
      <c r="C73" s="8"/>
      <c r="D73" s="7"/>
      <c r="E73" s="7"/>
    </row>
    <row r="74" spans="1:5" x14ac:dyDescent="0.2">
      <c r="A74" s="8" t="s">
        <v>36</v>
      </c>
      <c r="B74" s="10">
        <v>1550</v>
      </c>
      <c r="C74" s="11"/>
      <c r="D74" s="7"/>
      <c r="E74" s="7"/>
    </row>
    <row r="75" spans="1:5" x14ac:dyDescent="0.2">
      <c r="A75" s="8">
        <v>6.25</v>
      </c>
      <c r="B75" s="10">
        <f>1550*(6.5/8)</f>
        <v>1259.375</v>
      </c>
      <c r="C75" s="11"/>
      <c r="D75" s="9"/>
      <c r="E75" s="7"/>
    </row>
    <row r="76" spans="1:5" x14ac:dyDescent="0.2">
      <c r="A76" s="8" t="s">
        <v>37</v>
      </c>
      <c r="B76" s="10">
        <f>1550*(6/8)</f>
        <v>1162.5</v>
      </c>
      <c r="C76" s="11"/>
      <c r="D76" s="9"/>
      <c r="E76" s="7"/>
    </row>
    <row r="77" spans="1:5" x14ac:dyDescent="0.2">
      <c r="A77" s="8" t="s">
        <v>38</v>
      </c>
      <c r="B77" s="10">
        <f>1550*(5.5/8)</f>
        <v>1065.625</v>
      </c>
      <c r="C77" s="8"/>
      <c r="D77" s="9"/>
      <c r="E77" s="7"/>
    </row>
    <row r="78" spans="1:5" x14ac:dyDescent="0.2">
      <c r="A78" s="8" t="s">
        <v>39</v>
      </c>
      <c r="B78" s="10">
        <f>1550*(5/8)</f>
        <v>968.75</v>
      </c>
      <c r="C78" s="8"/>
      <c r="D78" s="9"/>
      <c r="E78" s="7"/>
    </row>
    <row r="79" spans="1:5" x14ac:dyDescent="0.2">
      <c r="A79" s="8" t="s">
        <v>40</v>
      </c>
      <c r="B79" s="10">
        <f>1550*(4.5/8)</f>
        <v>871.875</v>
      </c>
      <c r="C79" s="8"/>
      <c r="D79" s="9"/>
      <c r="E79" s="7"/>
    </row>
    <row r="80" spans="1:5" x14ac:dyDescent="0.2">
      <c r="A80" s="8" t="s">
        <v>41</v>
      </c>
      <c r="B80" s="10">
        <v>1550</v>
      </c>
      <c r="C80" s="8"/>
      <c r="D80" s="7"/>
      <c r="E80" s="7"/>
    </row>
    <row r="81" spans="1:5" x14ac:dyDescent="0.2">
      <c r="A81" s="8"/>
      <c r="B81" s="8"/>
      <c r="C81" s="8"/>
      <c r="D81" s="7"/>
      <c r="E81" s="7"/>
    </row>
    <row r="82" spans="1:5" x14ac:dyDescent="0.2">
      <c r="A82" s="8"/>
      <c r="B82" s="8"/>
      <c r="C82" s="8"/>
      <c r="D82" s="7"/>
      <c r="E82" s="7"/>
    </row>
    <row r="83" spans="1:5" x14ac:dyDescent="0.2">
      <c r="A83" s="8"/>
      <c r="B83" s="8"/>
      <c r="C83" s="8"/>
      <c r="D83" s="7"/>
      <c r="E83" s="7"/>
    </row>
    <row r="84" spans="1:5" x14ac:dyDescent="0.2">
      <c r="A84" s="8"/>
      <c r="B84" s="8"/>
      <c r="C84" s="8"/>
      <c r="D84" s="7"/>
      <c r="E84" s="7"/>
    </row>
    <row r="85" spans="1:5" x14ac:dyDescent="0.2">
      <c r="A85" s="8"/>
      <c r="B85" s="8"/>
      <c r="C85" s="8"/>
      <c r="D85" s="7"/>
      <c r="E85" s="7"/>
    </row>
    <row r="86" spans="1:5" x14ac:dyDescent="0.2">
      <c r="A86" s="8"/>
      <c r="B86" s="8"/>
      <c r="C86" s="8"/>
      <c r="D86" s="7"/>
      <c r="E86" s="7"/>
    </row>
    <row r="87" spans="1:5" x14ac:dyDescent="0.2">
      <c r="A87" s="7"/>
      <c r="B87" s="7"/>
      <c r="C87" s="7"/>
      <c r="D87" s="7"/>
      <c r="E87" s="7"/>
    </row>
    <row r="88" spans="1:5" x14ac:dyDescent="0.2">
      <c r="A88" s="7"/>
      <c r="B88" s="7"/>
      <c r="C88" s="7"/>
      <c r="D88" s="7"/>
      <c r="E88" s="7"/>
    </row>
    <row r="89" spans="1:5" x14ac:dyDescent="0.2">
      <c r="A89" s="7"/>
      <c r="B89" s="7"/>
      <c r="C89" s="7"/>
      <c r="D89" s="7"/>
      <c r="E89" s="7"/>
    </row>
    <row r="90" spans="1:5" x14ac:dyDescent="0.2">
      <c r="A90" s="7"/>
      <c r="B90" s="7"/>
      <c r="C90" s="7"/>
      <c r="D90" s="7"/>
      <c r="E90" s="7"/>
    </row>
    <row r="91" spans="1:5" x14ac:dyDescent="0.2">
      <c r="A91" s="7"/>
      <c r="B91" s="7"/>
      <c r="C91" s="7"/>
      <c r="D91" s="7"/>
      <c r="E91" s="7"/>
    </row>
    <row r="92" spans="1:5" x14ac:dyDescent="0.2">
      <c r="A92" s="7"/>
      <c r="B92" s="7"/>
      <c r="C92" s="7"/>
      <c r="D92" s="7"/>
      <c r="E92" s="7"/>
    </row>
    <row r="93" spans="1:5" x14ac:dyDescent="0.2">
      <c r="A93" s="7"/>
      <c r="B93" s="7"/>
      <c r="C93" s="7"/>
      <c r="D93" s="7"/>
      <c r="E93" s="7"/>
    </row>
    <row r="94" spans="1:5" x14ac:dyDescent="0.2">
      <c r="A94" s="7"/>
      <c r="B94" s="7"/>
      <c r="C94" s="7"/>
      <c r="D94" s="7"/>
      <c r="E94" s="7"/>
    </row>
  </sheetData>
  <mergeCells count="4">
    <mergeCell ref="A1:H1"/>
    <mergeCell ref="A2:H2"/>
    <mergeCell ref="A3:H3"/>
    <mergeCell ref="D8:H8"/>
  </mergeCells>
  <conditionalFormatting sqref="D7:F7">
    <cfRule type="expression" dxfId="0" priority="2">
      <formula>#REF!=1</formula>
    </cfRule>
  </conditionalFormatting>
  <dataValidations count="2">
    <dataValidation type="list" allowBlank="1" showInputMessage="1" showErrorMessage="1" sqref="C7" xr:uid="{4363AA26-DF37-4DDA-AD88-4654B3201638}">
      <formula1>$H$51:$H$58</formula1>
    </dataValidation>
    <dataValidation type="list" allowBlank="1" showInputMessage="1" showErrorMessage="1" sqref="B6" xr:uid="{3D708D26-D7F7-4E4F-A238-017210ACBB64}">
      <formula1>$A$75:$A$79</formula1>
    </dataValidation>
  </dataValidations>
  <pageMargins left="0.25" right="0.25" top="0.6" bottom="0.6" header="0.3" footer="0.3"/>
  <pageSetup scale="9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I D A A B Q S w M E F A A C A A g A B W k C W U U A 6 P u k A A A A 9 g A A A B I A H A B D b 2 5 m a W c v U G F j a 2 F n Z S 5 4 b W w g o h g A K K A U A A A A A A A A A A A A A A A A A A A A A A A A A A A A h Y 8 x D o I w G I W v Q r r T l h K j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5 i i h d s i S k n M + S 5 g a / A p r 3 P 9 g f y 9 d C 4 o d d C Q 7 g r O J k j J + 8 P 4 g F Q S w M E F A A C A A g A B W k C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V p A l n I O C j 1 n A A A A N U A A A A T A B w A R m 9 y b X V s Y X M v U 2 V j d G l v b j E u b S C i G A A o o B Q A A A A A A A A A A A A A A A A A A A A A A A A A A A B t j T 0 L g z A Q h v d A / k N I F w U R n M U p d O 2 i 0 E E c o r 1 W M d 6 V J E J F / O + N z d p 3 O X g / n n M w + I l Q 1 P E W J W e c u V F b e I h G 9 w Y K U Q k D n j M R V N N q B w j O 9 T O A y d V q L a C / k 5 1 7 o j l J 9 / a m F 6 h k X M r u a B W h D 5 U u i 4 C L V K P G 1 w n f 3 i A D 6 V f N G 6 v R P c k u i s y 6 4 B m 6 J H 7 L 9 l 1 G t 5 C Z 8 C E R G r f j S D m b 8 C + 1 / A J Q S w E C L Q A U A A I A C A A F a Q J Z R Q D o + 6 Q A A A D 2 A A A A E g A A A A A A A A A A A A A A A A A A A A A A Q 2 9 u Z m l n L 1 B h Y 2 t h Z 2 U u e G 1 s U E s B A i 0 A F A A C A A g A B W k C W Q / K 6 a u k A A A A 6 Q A A A B M A A A A A A A A A A A A A A A A A 8 A A A A F t D b 2 5 0 Z W 5 0 X 1 R 5 c G V z X S 5 4 b W x Q S w E C L Q A U A A I A C A A F a Q J Z y D g o 9 Z w A A A D V A A A A E w A A A A A A A A A A A A A A A A D h A Q A A R m 9 y b X V s Y X M v U 2 V j d G l v b j E u b V B L B Q Y A A A A A A w A D A M I A A A D K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J C A A A A A A A A O c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D F l M T I z N z Q t Z T k 2 Y i 0 0 Z m F i L W I 1 O G E t Y j Q w M G I w N D E 1 N j B j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4 L T A y V D I w O j A 2 O j U x L j g 1 M j U w M T d a I i A v P j x F b n R y e S B U e X B l P S J G a W x s Q 2 9 s d W 1 u V H l w Z X M i I F Z h b H V l P S J z Q U E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B e E n G j 3 B A E 2 D k 8 r a j I S 8 C g A A A A A C A A A A A A A D Z g A A w A A A A B A A A A C Y K y 1 o V G f s h H H i q d 2 Z T Z 2 d A A A A A A S A A A C g A A A A E A A A A N K 1 T 3 u i W T U V 8 V D / w Y r Z i M h Q A A A A 4 W c 2 K S D p n e K W i i m s A 5 W z / p t X Y W G e 2 z O R 7 n + v J R 8 s j 8 4 9 A m m f D Y i I j O G Q N Q Y h N 9 b R X v F E c O K d P W 4 y Y d I D j j + U b k x r j o B X R 6 a C f j B O W 1 U p k i 0 U A A A A o O z f Y Y b + d x x K Q D y 4 5 m 6 6 u v 4 K u f k = < / D a t a M a s h u p > 
</file>

<file path=customXml/itemProps1.xml><?xml version="1.0" encoding="utf-8"?>
<ds:datastoreItem xmlns:ds="http://schemas.openxmlformats.org/officeDocument/2006/customXml" ds:itemID="{42BA21DF-72D9-499A-BB9A-58000A09DE1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Classified_Less6.5</vt:lpstr>
      <vt:lpstr>Classified_Less6.5!Print_Area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 Etcheverry</dc:creator>
  <cp:lastModifiedBy>Megan Hansen</cp:lastModifiedBy>
  <cp:lastPrinted>2024-05-16T22:11:33Z</cp:lastPrinted>
  <dcterms:created xsi:type="dcterms:W3CDTF">2022-10-18T19:21:38Z</dcterms:created>
  <dcterms:modified xsi:type="dcterms:W3CDTF">2024-08-05T17:02:47Z</dcterms:modified>
</cp:coreProperties>
</file>