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16827\Desktop\DEBT\DEBT SCHEDULES\"/>
    </mc:Choice>
  </mc:AlternateContent>
  <xr:revisionPtr revIDLastSave="0" documentId="8_{E16E17A5-B0AE-4E8B-84FA-15F067716A0A}" xr6:coauthVersionLast="36" xr6:coauthVersionMax="36" xr10:uidLastSave="{00000000-0000-0000-0000-000000000000}"/>
  <bookViews>
    <workbookView xWindow="0" yWindow="0" windowWidth="28800" windowHeight="11928" tabRatio="968" xr2:uid="{00000000-000D-0000-FFFF-FFFF00000000}"/>
  </bookViews>
  <sheets>
    <sheet name="Cover Page" sheetId="35" r:id="rId1"/>
    <sheet name="Series1997-1" sheetId="8" state="hidden" r:id="rId2"/>
    <sheet name="Series 2006B" sheetId="4" state="hidden" r:id="rId3"/>
    <sheet name="Series 2009A(BABs)" sheetId="22" r:id="rId4"/>
    <sheet name="Series 2009C" sheetId="24" state="hidden" r:id="rId5"/>
    <sheet name="Series 2009D QSCB" sheetId="26" r:id="rId6"/>
    <sheet name="Series 2010A(BABs)" sheetId="28" r:id="rId7"/>
    <sheet name="Series 2010B" sheetId="29" state="hidden" r:id="rId8"/>
    <sheet name="Series 2010C(BABs)" sheetId="30" r:id="rId9"/>
    <sheet name="Series 2011" sheetId="31" state="hidden" r:id="rId10"/>
    <sheet name="Series 2014" sheetId="36" state="hidden" r:id="rId11"/>
    <sheet name="Series 2015A" sheetId="37" r:id="rId12"/>
    <sheet name="Series 2015B" sheetId="38" r:id="rId13"/>
    <sheet name="Series 2016A" sheetId="39" r:id="rId14"/>
    <sheet name="Series 2016C" sheetId="41" r:id="rId15"/>
    <sheet name="Series 2017" sheetId="42" r:id="rId16"/>
    <sheet name="Series 2018" sheetId="43" r:id="rId17"/>
    <sheet name="Series 2019" sheetId="45" r:id="rId18"/>
    <sheet name="Series 2019A" sheetId="46" r:id="rId19"/>
    <sheet name="Total Debt (Semi-Ann)" sheetId="6" r:id="rId20"/>
    <sheet name="Total Debt (Ann)" sheetId="7" r:id="rId21"/>
    <sheet name="Chart" sheetId="44" r:id="rId22"/>
    <sheet name="Total Fed Sub" sheetId="33" r:id="rId23"/>
    <sheet name="Callable Bonds" sheetId="49" r:id="rId24"/>
    <sheet name="GO Bonds Payable" sheetId="47" state="hidden" r:id="rId25"/>
    <sheet name="P&amp;I Per Year" sheetId="48" state="hidden" r:id="rId26"/>
  </sheets>
  <definedNames>
    <definedName name="_xlnm.Print_Area" localSheetId="23">'Callable Bonds'!$A$4:$K$25</definedName>
    <definedName name="_xlnm.Print_Area" localSheetId="0">'Cover Page'!$A$1:$G$59</definedName>
    <definedName name="_xlnm.Print_Area" localSheetId="24">'GO Bonds Payable'!$A$1:$G$26</definedName>
    <definedName name="_xlnm.Print_Area" localSheetId="25">'P&amp;I Per Year'!$A$1:$E$35</definedName>
    <definedName name="_xlnm.Print_Area" localSheetId="2">'Series 2006B'!$A$1:$K$104</definedName>
    <definedName name="_xlnm.Print_Area" localSheetId="3">'Series 2009A(BABs)'!$A$1:$H$104</definedName>
    <definedName name="_xlnm.Print_Area" localSheetId="5">'Series 2009D QSCB'!$A$1:$G$107</definedName>
    <definedName name="_xlnm.Print_Area" localSheetId="6">'Series 2010A(BABs)'!$A$1:$G$104</definedName>
    <definedName name="_xlnm.Print_Area" localSheetId="7">'Series 2010B'!$A$1:$E$104</definedName>
    <definedName name="_xlnm.Print_Area" localSheetId="8">'Series 2010C(BABs)'!$A$1:$G$104</definedName>
    <definedName name="_xlnm.Print_Area" localSheetId="9">'Series 2011'!$A$1:$K$104</definedName>
    <definedName name="_xlnm.Print_Area" localSheetId="10">'Series 2014'!$A$1:$E$104</definedName>
    <definedName name="_xlnm.Print_Area" localSheetId="11">'Series 2015A'!$A$1:$K$104</definedName>
    <definedName name="_xlnm.Print_Area" localSheetId="12">'Series 2015B'!$A$1:$E$104</definedName>
    <definedName name="_xlnm.Print_Area" localSheetId="13">'Series 2016A'!$A$1:$E$104</definedName>
    <definedName name="_xlnm.Print_Area" localSheetId="14">'Series 2016C'!$A$1:$E$104</definedName>
    <definedName name="_xlnm.Print_Area" localSheetId="15">'Series 2017'!$A$1:$E$104</definedName>
    <definedName name="_xlnm.Print_Area" localSheetId="16">'Series 2018'!$A$1:$E$104</definedName>
    <definedName name="_xlnm.Print_Area" localSheetId="17">'Series 2019'!$A$1:$E$104</definedName>
    <definedName name="_xlnm.Print_Area" localSheetId="18">'Series 2019A'!$A$1:$E$104</definedName>
    <definedName name="_xlnm.Print_Area" localSheetId="1">'Series1997-1'!$A$1:$E$104</definedName>
    <definedName name="_xlnm.Print_Area" localSheetId="20">'Total Debt (Ann)'!$A$1:$E$60</definedName>
    <definedName name="_xlnm.Print_Area" localSheetId="19">'Total Debt (Semi-Ann)'!$A$1:$H$108</definedName>
    <definedName name="_xlnm.Print_Area" localSheetId="22">'Total Fed Sub'!$A$1:$G$59</definedName>
  </definedNames>
  <calcPr calcId="191029"/>
</workbook>
</file>

<file path=xl/calcChain.xml><?xml version="1.0" encoding="utf-8"?>
<calcChain xmlns="http://schemas.openxmlformats.org/spreadsheetml/2006/main">
  <c r="F104" i="26" l="1"/>
  <c r="D9" i="49"/>
  <c r="D12" i="49"/>
  <c r="D11" i="49"/>
  <c r="C21" i="49"/>
  <c r="C20" i="49"/>
  <c r="C18" i="49"/>
  <c r="C17" i="49"/>
  <c r="C15" i="49"/>
  <c r="C14" i="49"/>
  <c r="C12" i="49"/>
  <c r="C11" i="49"/>
  <c r="C10" i="49"/>
  <c r="C9" i="49"/>
  <c r="O56" i="7"/>
  <c r="G56" i="33" l="1"/>
  <c r="G54" i="33"/>
  <c r="G52" i="33"/>
  <c r="G50" i="33"/>
  <c r="G48" i="33"/>
  <c r="G46" i="33"/>
  <c r="G44" i="33"/>
  <c r="G42" i="33"/>
  <c r="G40" i="33"/>
  <c r="G38" i="33"/>
  <c r="G36" i="33"/>
  <c r="M56" i="7"/>
  <c r="E74" i="46"/>
  <c r="E72" i="46"/>
  <c r="E70" i="46"/>
  <c r="E68" i="46"/>
  <c r="E66" i="46"/>
  <c r="E64" i="46"/>
  <c r="E62" i="46"/>
  <c r="E60" i="46"/>
  <c r="E58" i="46"/>
  <c r="E56" i="46"/>
  <c r="E54" i="46"/>
  <c r="E52" i="46"/>
  <c r="E50" i="46"/>
  <c r="E48" i="46"/>
  <c r="E46" i="46"/>
  <c r="E44" i="46"/>
  <c r="E42" i="46"/>
  <c r="E40" i="46"/>
  <c r="E38" i="46"/>
  <c r="E36" i="46"/>
  <c r="E46" i="45"/>
  <c r="E44" i="45"/>
  <c r="E42" i="45"/>
  <c r="E40" i="45"/>
  <c r="E38" i="45"/>
  <c r="E36" i="45"/>
  <c r="E70" i="42"/>
  <c r="E68" i="42"/>
  <c r="E66" i="42"/>
  <c r="E64" i="42"/>
  <c r="E62" i="42"/>
  <c r="E60" i="42"/>
  <c r="E58" i="42"/>
  <c r="E56" i="42"/>
  <c r="E54" i="42"/>
  <c r="E52" i="42"/>
  <c r="E50" i="42"/>
  <c r="E48" i="42"/>
  <c r="E46" i="42"/>
  <c r="E44" i="42"/>
  <c r="E42" i="42"/>
  <c r="E40" i="42"/>
  <c r="E38" i="42"/>
  <c r="E36" i="42"/>
  <c r="E56" i="41"/>
  <c r="E54" i="41"/>
  <c r="E52" i="41"/>
  <c r="E50" i="41"/>
  <c r="E48" i="41"/>
  <c r="E46" i="41"/>
  <c r="E44" i="41"/>
  <c r="E42" i="41"/>
  <c r="E40" i="41"/>
  <c r="E38" i="41"/>
  <c r="E36" i="41"/>
  <c r="E52" i="38"/>
  <c r="E50" i="38"/>
  <c r="E48" i="38"/>
  <c r="E46" i="38"/>
  <c r="E44" i="38"/>
  <c r="E42" i="38"/>
  <c r="E40" i="38"/>
  <c r="E38" i="38"/>
  <c r="E36" i="38"/>
  <c r="K104" i="37"/>
  <c r="J104" i="37"/>
  <c r="I104" i="37"/>
  <c r="H104" i="37"/>
  <c r="G104" i="37"/>
  <c r="F104" i="37"/>
  <c r="E104" i="37"/>
  <c r="D104" i="37"/>
  <c r="C104" i="37"/>
  <c r="B104" i="37"/>
  <c r="K42" i="37"/>
  <c r="K40" i="37"/>
  <c r="K38" i="37"/>
  <c r="K36" i="37"/>
  <c r="E56" i="30"/>
  <c r="E54" i="30"/>
  <c r="E52" i="30"/>
  <c r="E50" i="30"/>
  <c r="E48" i="30"/>
  <c r="E46" i="30"/>
  <c r="E44" i="30"/>
  <c r="E42" i="30"/>
  <c r="E40" i="30"/>
  <c r="E38" i="30"/>
  <c r="E36" i="30"/>
  <c r="E56" i="28"/>
  <c r="E54" i="28"/>
  <c r="E52" i="28"/>
  <c r="E50" i="28"/>
  <c r="E48" i="28"/>
  <c r="E46" i="28"/>
  <c r="E44" i="28"/>
  <c r="E42" i="28"/>
  <c r="E40" i="28"/>
  <c r="E38" i="28"/>
  <c r="E54" i="22"/>
  <c r="E52" i="22"/>
  <c r="E50" i="22"/>
  <c r="E48" i="22"/>
  <c r="E46" i="22"/>
  <c r="E44" i="22"/>
  <c r="E42" i="22"/>
  <c r="E40" i="22"/>
  <c r="E38" i="22"/>
  <c r="E36" i="22"/>
  <c r="F40" i="26"/>
  <c r="F38" i="26"/>
  <c r="F36" i="26"/>
  <c r="D108" i="28"/>
  <c r="B106" i="41" l="1"/>
  <c r="B104" i="28"/>
  <c r="B109" i="28" s="1"/>
  <c r="H32" i="26"/>
  <c r="D22" i="49" l="1"/>
  <c r="E58" i="33"/>
  <c r="C104" i="46"/>
  <c r="B104" i="46"/>
  <c r="B104" i="45"/>
  <c r="C104" i="45"/>
  <c r="C104" i="43"/>
  <c r="B104" i="43"/>
  <c r="C104" i="42"/>
  <c r="B104" i="42"/>
  <c r="C104" i="41"/>
  <c r="B104" i="41"/>
  <c r="C104" i="39"/>
  <c r="B104" i="39"/>
  <c r="C16" i="49" s="1"/>
  <c r="B104" i="38"/>
  <c r="C104" i="38"/>
  <c r="B104" i="36"/>
  <c r="C13" i="49" s="1"/>
  <c r="C104" i="36"/>
  <c r="F104" i="30"/>
  <c r="C104" i="30"/>
  <c r="C110" i="30" s="1"/>
  <c r="B104" i="30"/>
  <c r="B110" i="30" s="1"/>
  <c r="F104" i="28"/>
  <c r="C104" i="28"/>
  <c r="C109" i="28" s="1"/>
  <c r="B104" i="26"/>
  <c r="C104" i="26"/>
  <c r="G104" i="22"/>
  <c r="F104" i="22"/>
  <c r="C104" i="22"/>
  <c r="C110" i="22" s="1"/>
  <c r="B104" i="22"/>
  <c r="B110" i="22" s="1"/>
  <c r="K30" i="26"/>
  <c r="J30" i="26"/>
  <c r="B30" i="48"/>
  <c r="D30" i="48"/>
  <c r="C30" i="48"/>
  <c r="E20" i="47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A8" i="48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7" i="48"/>
  <c r="D44" i="6"/>
  <c r="D43" i="6"/>
  <c r="D25" i="7" s="1"/>
  <c r="D42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1" i="7" l="1"/>
  <c r="D23" i="7"/>
  <c r="D22" i="7"/>
  <c r="D65" i="7"/>
  <c r="C19" i="49"/>
  <c r="C22" i="49" s="1"/>
  <c r="B65" i="7"/>
  <c r="D20" i="7"/>
  <c r="D19" i="7"/>
  <c r="D18" i="7"/>
  <c r="B104" i="8"/>
  <c r="B110" i="6" l="1"/>
  <c r="K104" i="31"/>
  <c r="I104" i="31"/>
  <c r="G104" i="31"/>
  <c r="F104" i="31"/>
  <c r="E104" i="31"/>
  <c r="C104" i="31"/>
  <c r="B104" i="31"/>
  <c r="C104" i="8"/>
  <c r="D112" i="6" l="1"/>
  <c r="D66" i="7"/>
  <c r="D27" i="6"/>
  <c r="D41" i="6"/>
  <c r="D24" i="7" s="1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32" i="7" s="1"/>
  <c r="D58" i="6"/>
  <c r="D59" i="6"/>
  <c r="D60" i="6"/>
  <c r="D61" i="6"/>
  <c r="D34" i="7" s="1"/>
  <c r="D62" i="6"/>
  <c r="D63" i="6"/>
  <c r="D64" i="6"/>
  <c r="D65" i="6"/>
  <c r="D36" i="7" s="1"/>
  <c r="D66" i="6"/>
  <c r="D67" i="6"/>
  <c r="D68" i="6"/>
  <c r="D69" i="6"/>
  <c r="D70" i="6"/>
  <c r="D71" i="6"/>
  <c r="D72" i="6"/>
  <c r="D73" i="6"/>
  <c r="D74" i="6"/>
  <c r="D75" i="6"/>
  <c r="B27" i="6"/>
  <c r="B28" i="6"/>
  <c r="B29" i="6"/>
  <c r="F29" i="6" s="1"/>
  <c r="B30" i="6"/>
  <c r="F30" i="6" s="1"/>
  <c r="B31" i="6"/>
  <c r="F31" i="6" s="1"/>
  <c r="B32" i="6"/>
  <c r="B33" i="6"/>
  <c r="F33" i="6" s="1"/>
  <c r="B34" i="6"/>
  <c r="F34" i="6" s="1"/>
  <c r="B35" i="6"/>
  <c r="B36" i="6"/>
  <c r="F36" i="6" s="1"/>
  <c r="B37" i="6"/>
  <c r="B38" i="6"/>
  <c r="F38" i="6" s="1"/>
  <c r="B39" i="6"/>
  <c r="B40" i="6"/>
  <c r="F40" i="6" s="1"/>
  <c r="B41" i="6"/>
  <c r="B42" i="6"/>
  <c r="F42" i="6" s="1"/>
  <c r="B43" i="6"/>
  <c r="B44" i="6"/>
  <c r="F44" i="6" s="1"/>
  <c r="B45" i="6"/>
  <c r="B46" i="6"/>
  <c r="B47" i="6"/>
  <c r="B48" i="6"/>
  <c r="B49" i="6"/>
  <c r="B50" i="6"/>
  <c r="B51" i="6"/>
  <c r="B52" i="6"/>
  <c r="B53" i="6"/>
  <c r="B54" i="6"/>
  <c r="B55" i="6"/>
  <c r="B31" i="7" s="1"/>
  <c r="B56" i="6"/>
  <c r="B57" i="6"/>
  <c r="B58" i="6"/>
  <c r="B59" i="6"/>
  <c r="B33" i="7" s="1"/>
  <c r="B60" i="6"/>
  <c r="B61" i="6"/>
  <c r="B62" i="6"/>
  <c r="B63" i="6"/>
  <c r="B35" i="7" s="1"/>
  <c r="B64" i="6"/>
  <c r="B65" i="6"/>
  <c r="B66" i="6"/>
  <c r="B67" i="6"/>
  <c r="B37" i="7" s="1"/>
  <c r="B68" i="6"/>
  <c r="B69" i="6"/>
  <c r="B70" i="6"/>
  <c r="B71" i="6"/>
  <c r="B72" i="6"/>
  <c r="B73" i="6"/>
  <c r="B74" i="6"/>
  <c r="B75" i="6"/>
  <c r="D30" i="7" l="1"/>
  <c r="D28" i="7"/>
  <c r="B29" i="7"/>
  <c r="B27" i="7"/>
  <c r="D39" i="7"/>
  <c r="D40" i="7"/>
  <c r="D38" i="7"/>
  <c r="D37" i="7"/>
  <c r="D33" i="7"/>
  <c r="D29" i="7"/>
  <c r="D27" i="7"/>
  <c r="D35" i="7"/>
  <c r="D31" i="7"/>
  <c r="D26" i="7"/>
  <c r="B39" i="7"/>
  <c r="F43" i="6"/>
  <c r="B25" i="7"/>
  <c r="F39" i="6"/>
  <c r="B23" i="7"/>
  <c r="B40" i="7"/>
  <c r="B36" i="7"/>
  <c r="B34" i="7"/>
  <c r="B30" i="7"/>
  <c r="B26" i="7"/>
  <c r="B24" i="7"/>
  <c r="F37" i="6"/>
  <c r="B22" i="7"/>
  <c r="F35" i="6"/>
  <c r="B21" i="7"/>
  <c r="B38" i="7"/>
  <c r="B32" i="7"/>
  <c r="B28" i="7"/>
  <c r="D104" i="6"/>
  <c r="F32" i="6"/>
  <c r="B104" i="6"/>
  <c r="D113" i="6" s="1"/>
  <c r="F28" i="6"/>
  <c r="F45" i="6"/>
  <c r="F41" i="6"/>
  <c r="D26" i="6"/>
  <c r="B26" i="6"/>
  <c r="B66" i="7"/>
  <c r="D103" i="46"/>
  <c r="E103" i="46" s="1"/>
  <c r="D102" i="46"/>
  <c r="E102" i="46" s="1"/>
  <c r="D101" i="46"/>
  <c r="E101" i="46" s="1"/>
  <c r="D100" i="46"/>
  <c r="D99" i="46"/>
  <c r="E99" i="46" s="1"/>
  <c r="D98" i="46"/>
  <c r="E98" i="46" s="1"/>
  <c r="D97" i="46"/>
  <c r="E97" i="46" s="1"/>
  <c r="D96" i="46"/>
  <c r="D95" i="46"/>
  <c r="E95" i="46" s="1"/>
  <c r="D94" i="46"/>
  <c r="E94" i="46" s="1"/>
  <c r="D93" i="46"/>
  <c r="E93" i="46" s="1"/>
  <c r="D92" i="46"/>
  <c r="D91" i="46"/>
  <c r="E91" i="46" s="1"/>
  <c r="D90" i="46"/>
  <c r="E90" i="46" s="1"/>
  <c r="D89" i="46"/>
  <c r="E89" i="46" s="1"/>
  <c r="D88" i="46"/>
  <c r="D87" i="46"/>
  <c r="E87" i="46" s="1"/>
  <c r="D86" i="46"/>
  <c r="E86" i="46" s="1"/>
  <c r="D85" i="46"/>
  <c r="E85" i="46" s="1"/>
  <c r="D84" i="46"/>
  <c r="D83" i="46"/>
  <c r="E83" i="46" s="1"/>
  <c r="D82" i="46"/>
  <c r="E82" i="46" s="1"/>
  <c r="D81" i="46"/>
  <c r="E81" i="46" s="1"/>
  <c r="D80" i="46"/>
  <c r="D79" i="46"/>
  <c r="E79" i="46" s="1"/>
  <c r="D78" i="46"/>
  <c r="E78" i="46" s="1"/>
  <c r="D77" i="46"/>
  <c r="E77" i="46" s="1"/>
  <c r="D76" i="46"/>
  <c r="D75" i="46"/>
  <c r="D74" i="46"/>
  <c r="D73" i="46"/>
  <c r="D72" i="46"/>
  <c r="D71" i="46"/>
  <c r="D70" i="46"/>
  <c r="D69" i="46"/>
  <c r="D68" i="46"/>
  <c r="D67" i="46"/>
  <c r="D66" i="46"/>
  <c r="D65" i="46"/>
  <c r="D64" i="46"/>
  <c r="D63" i="46"/>
  <c r="D62" i="46"/>
  <c r="D61" i="46"/>
  <c r="D60" i="46"/>
  <c r="D59" i="46"/>
  <c r="D58" i="46"/>
  <c r="D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E25" i="46"/>
  <c r="D25" i="46"/>
  <c r="D24" i="46"/>
  <c r="D23" i="46"/>
  <c r="D22" i="46"/>
  <c r="E23" i="46" s="1"/>
  <c r="D21" i="46"/>
  <c r="D20" i="46"/>
  <c r="D19" i="46"/>
  <c r="D18" i="46"/>
  <c r="E17" i="46"/>
  <c r="D17" i="46"/>
  <c r="D16" i="46"/>
  <c r="D15" i="46"/>
  <c r="D14" i="46"/>
  <c r="D13" i="46"/>
  <c r="D12" i="46"/>
  <c r="D11" i="46"/>
  <c r="E11" i="46" s="1"/>
  <c r="D10" i="46"/>
  <c r="G38" i="6" l="1"/>
  <c r="G36" i="6"/>
  <c r="G42" i="6"/>
  <c r="G40" i="6"/>
  <c r="G44" i="6"/>
  <c r="E33" i="46"/>
  <c r="E104" i="46" s="1"/>
  <c r="D104" i="46"/>
  <c r="E27" i="46"/>
  <c r="E13" i="46"/>
  <c r="E19" i="46"/>
  <c r="E31" i="46"/>
  <c r="E76" i="46"/>
  <c r="E80" i="46"/>
  <c r="E84" i="46"/>
  <c r="E88" i="46"/>
  <c r="E92" i="46"/>
  <c r="E96" i="46"/>
  <c r="E100" i="46"/>
  <c r="E65" i="7"/>
  <c r="E21" i="46"/>
  <c r="E15" i="46"/>
  <c r="E29" i="46"/>
  <c r="D28" i="31"/>
  <c r="D29" i="31"/>
  <c r="D30" i="31"/>
  <c r="D31" i="31"/>
  <c r="D32" i="31"/>
  <c r="D33" i="31"/>
  <c r="D34" i="31"/>
  <c r="D35" i="31"/>
  <c r="D36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49" i="31"/>
  <c r="D50" i="31"/>
  <c r="D51" i="31"/>
  <c r="D52" i="31"/>
  <c r="D53" i="31"/>
  <c r="B25" i="6" l="1"/>
  <c r="B24" i="6"/>
  <c r="C104" i="24" l="1"/>
  <c r="E104" i="24"/>
  <c r="F104" i="24"/>
  <c r="G104" i="24"/>
  <c r="I104" i="24"/>
  <c r="B104" i="24"/>
  <c r="B104" i="29"/>
  <c r="D25" i="6" l="1"/>
  <c r="D24" i="6"/>
  <c r="D103" i="45"/>
  <c r="D102" i="45"/>
  <c r="D101" i="45"/>
  <c r="D100" i="45"/>
  <c r="D99" i="45"/>
  <c r="D98" i="45"/>
  <c r="D97" i="45"/>
  <c r="D96" i="45"/>
  <c r="D95" i="45"/>
  <c r="D94" i="45"/>
  <c r="E94" i="45" s="1"/>
  <c r="D93" i="45"/>
  <c r="D92" i="45"/>
  <c r="D91" i="45"/>
  <c r="D90" i="45"/>
  <c r="D89" i="45"/>
  <c r="D88" i="45"/>
  <c r="D87" i="45"/>
  <c r="D86" i="45"/>
  <c r="E86" i="45" s="1"/>
  <c r="D85" i="45"/>
  <c r="D84" i="45"/>
  <c r="D83" i="45"/>
  <c r="D82" i="45"/>
  <c r="D81" i="45"/>
  <c r="D80" i="45"/>
  <c r="D79" i="45"/>
  <c r="D78" i="45"/>
  <c r="E78" i="45" s="1"/>
  <c r="D77" i="45"/>
  <c r="D76" i="45"/>
  <c r="D75" i="45"/>
  <c r="D74" i="45"/>
  <c r="E75" i="45" s="1"/>
  <c r="D73" i="45"/>
  <c r="D72" i="45"/>
  <c r="D71" i="45"/>
  <c r="D70" i="45"/>
  <c r="D69" i="45"/>
  <c r="D68" i="45"/>
  <c r="D67" i="45"/>
  <c r="D66" i="45"/>
  <c r="D65" i="45"/>
  <c r="D64" i="45"/>
  <c r="D63" i="45"/>
  <c r="D62" i="45"/>
  <c r="D61" i="45"/>
  <c r="D60" i="45"/>
  <c r="D59" i="45"/>
  <c r="E59" i="45" s="1"/>
  <c r="D58" i="45"/>
  <c r="D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104" i="45" l="1"/>
  <c r="E63" i="45"/>
  <c r="E67" i="45"/>
  <c r="E87" i="45"/>
  <c r="E98" i="45"/>
  <c r="E102" i="45"/>
  <c r="E76" i="45"/>
  <c r="E84" i="45"/>
  <c r="E95" i="45"/>
  <c r="E71" i="45"/>
  <c r="E57" i="45"/>
  <c r="E61" i="45"/>
  <c r="E65" i="45"/>
  <c r="E69" i="45"/>
  <c r="E73" i="45"/>
  <c r="E25" i="45"/>
  <c r="E23" i="45"/>
  <c r="E79" i="45"/>
  <c r="E90" i="45"/>
  <c r="E97" i="45"/>
  <c r="E81" i="45"/>
  <c r="E92" i="45"/>
  <c r="E82" i="45"/>
  <c r="E89" i="45"/>
  <c r="E100" i="45"/>
  <c r="E103" i="45"/>
  <c r="E29" i="45"/>
  <c r="E51" i="45"/>
  <c r="E77" i="45"/>
  <c r="E85" i="45"/>
  <c r="E93" i="45"/>
  <c r="E101" i="45"/>
  <c r="E80" i="45"/>
  <c r="E83" i="45"/>
  <c r="E88" i="45"/>
  <c r="E91" i="45"/>
  <c r="E96" i="45"/>
  <c r="E99" i="45"/>
  <c r="E11" i="45"/>
  <c r="E19" i="45"/>
  <c r="E13" i="45"/>
  <c r="E17" i="45"/>
  <c r="E21" i="45"/>
  <c r="E15" i="45"/>
  <c r="E49" i="45"/>
  <c r="E53" i="45"/>
  <c r="E55" i="45"/>
  <c r="E33" i="45"/>
  <c r="E27" i="45"/>
  <c r="E31" i="45"/>
  <c r="C104" i="29"/>
  <c r="E104" i="45" l="1"/>
  <c r="D103" i="43"/>
  <c r="D102" i="43"/>
  <c r="D101" i="43"/>
  <c r="E101" i="43" s="1"/>
  <c r="D100" i="43"/>
  <c r="D99" i="43"/>
  <c r="D98" i="43"/>
  <c r="D97" i="43"/>
  <c r="E97" i="43" s="1"/>
  <c r="D96" i="43"/>
  <c r="D95" i="43"/>
  <c r="D94" i="43"/>
  <c r="E95" i="43" s="1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E77" i="43" s="1"/>
  <c r="D76" i="43"/>
  <c r="D75" i="43"/>
  <c r="D74" i="43"/>
  <c r="D73" i="43"/>
  <c r="D72" i="43"/>
  <c r="D71" i="43"/>
  <c r="D70" i="43"/>
  <c r="D69" i="43"/>
  <c r="D68" i="43"/>
  <c r="D67" i="43"/>
  <c r="E68" i="43" s="1"/>
  <c r="D66" i="43"/>
  <c r="D65" i="43"/>
  <c r="E66" i="43" s="1"/>
  <c r="D64" i="43"/>
  <c r="D63" i="43"/>
  <c r="E64" i="43" s="1"/>
  <c r="D62" i="43"/>
  <c r="D61" i="43"/>
  <c r="E62" i="43" s="1"/>
  <c r="D60" i="43"/>
  <c r="D59" i="43"/>
  <c r="E60" i="43" s="1"/>
  <c r="D58" i="43"/>
  <c r="D57" i="43"/>
  <c r="E58" i="43" s="1"/>
  <c r="D56" i="43"/>
  <c r="D55" i="43"/>
  <c r="E56" i="43" s="1"/>
  <c r="D54" i="43"/>
  <c r="D53" i="43"/>
  <c r="E54" i="43" s="1"/>
  <c r="D52" i="43"/>
  <c r="D51" i="43"/>
  <c r="E52" i="43" s="1"/>
  <c r="D50" i="43"/>
  <c r="D49" i="43"/>
  <c r="E50" i="43" s="1"/>
  <c r="D48" i="43"/>
  <c r="D47" i="43"/>
  <c r="E48" i="43" s="1"/>
  <c r="D46" i="43"/>
  <c r="D45" i="43"/>
  <c r="E46" i="43" s="1"/>
  <c r="D44" i="43"/>
  <c r="D43" i="43"/>
  <c r="E44" i="43" s="1"/>
  <c r="D42" i="43"/>
  <c r="D41" i="43"/>
  <c r="E42" i="43" s="1"/>
  <c r="D40" i="43"/>
  <c r="D39" i="43"/>
  <c r="E40" i="43" s="1"/>
  <c r="D38" i="43"/>
  <c r="D37" i="43"/>
  <c r="E38" i="43" s="1"/>
  <c r="D36" i="43"/>
  <c r="D35" i="43"/>
  <c r="E36" i="43" s="1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E15" i="43" s="1"/>
  <c r="D13" i="43"/>
  <c r="D12" i="43"/>
  <c r="D11" i="43"/>
  <c r="D10" i="43"/>
  <c r="E74" i="43" l="1"/>
  <c r="E72" i="43"/>
  <c r="E70" i="43"/>
  <c r="D104" i="43"/>
  <c r="E29" i="43"/>
  <c r="E13" i="43"/>
  <c r="E19" i="43"/>
  <c r="E31" i="43"/>
  <c r="E83" i="43"/>
  <c r="E91" i="43"/>
  <c r="E93" i="43"/>
  <c r="E81" i="43"/>
  <c r="E85" i="43"/>
  <c r="E99" i="43"/>
  <c r="E87" i="43"/>
  <c r="E103" i="43"/>
  <c r="E79" i="43"/>
  <c r="E89" i="43"/>
  <c r="E11" i="43"/>
  <c r="E21" i="43"/>
  <c r="E25" i="43"/>
  <c r="E27" i="43"/>
  <c r="E17" i="43"/>
  <c r="E23" i="43"/>
  <c r="E33" i="43"/>
  <c r="E104" i="43" l="1"/>
  <c r="D76" i="6"/>
  <c r="D41" i="7" s="1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23" i="6"/>
  <c r="D22" i="6"/>
  <c r="B76" i="6"/>
  <c r="B41" i="7" s="1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23" i="6"/>
  <c r="B22" i="6"/>
  <c r="B64" i="7" s="1"/>
  <c r="B69" i="7" s="1"/>
  <c r="D42" i="7" l="1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B55" i="7"/>
  <c r="B54" i="7"/>
  <c r="B53" i="7"/>
  <c r="B52" i="7"/>
  <c r="B51" i="7"/>
  <c r="B50" i="7"/>
  <c r="B49" i="7"/>
  <c r="B48" i="7"/>
  <c r="H44" i="37"/>
  <c r="H45" i="37"/>
  <c r="H46" i="37"/>
  <c r="H47" i="37"/>
  <c r="H48" i="37"/>
  <c r="H49" i="37"/>
  <c r="H50" i="37"/>
  <c r="H51" i="37"/>
  <c r="H52" i="37"/>
  <c r="H53" i="37"/>
  <c r="H54" i="37"/>
  <c r="H55" i="37"/>
  <c r="H56" i="37"/>
  <c r="H57" i="37"/>
  <c r="H58" i="37"/>
  <c r="H59" i="37"/>
  <c r="H60" i="37"/>
  <c r="H61" i="37"/>
  <c r="H62" i="37"/>
  <c r="H63" i="37"/>
  <c r="H64" i="37"/>
  <c r="H65" i="37"/>
  <c r="H66" i="37"/>
  <c r="H67" i="37"/>
  <c r="H68" i="37"/>
  <c r="H69" i="37"/>
  <c r="H70" i="37"/>
  <c r="H71" i="37"/>
  <c r="H72" i="37"/>
  <c r="H73" i="37"/>
  <c r="H74" i="37"/>
  <c r="H75" i="37"/>
  <c r="H76" i="37"/>
  <c r="H77" i="37"/>
  <c r="H78" i="37"/>
  <c r="H79" i="37"/>
  <c r="H80" i="37"/>
  <c r="H81" i="37"/>
  <c r="H82" i="37"/>
  <c r="H83" i="37"/>
  <c r="H84" i="37"/>
  <c r="H85" i="37"/>
  <c r="H86" i="37"/>
  <c r="H87" i="37"/>
  <c r="H88" i="37"/>
  <c r="H89" i="37"/>
  <c r="H90" i="37"/>
  <c r="H91" i="37"/>
  <c r="H92" i="37"/>
  <c r="H93" i="37"/>
  <c r="H94" i="37"/>
  <c r="H95" i="37"/>
  <c r="H96" i="37"/>
  <c r="H97" i="37"/>
  <c r="H98" i="37"/>
  <c r="H99" i="37"/>
  <c r="H100" i="37"/>
  <c r="H101" i="37"/>
  <c r="H102" i="37"/>
  <c r="H103" i="37"/>
  <c r="C104" i="4"/>
  <c r="F104" i="4"/>
  <c r="G104" i="4"/>
  <c r="B104" i="4"/>
  <c r="D33" i="8"/>
  <c r="D34" i="8"/>
  <c r="D35" i="8"/>
  <c r="D36" i="8"/>
  <c r="E37" i="8" s="1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E101" i="8" s="1"/>
  <c r="D101" i="8"/>
  <c r="D102" i="8"/>
  <c r="D103" i="8"/>
  <c r="D32" i="8"/>
  <c r="E33" i="8" l="1"/>
  <c r="E49" i="8"/>
  <c r="E45" i="8"/>
  <c r="E41" i="8"/>
  <c r="E99" i="8"/>
  <c r="E87" i="8"/>
  <c r="E79" i="8"/>
  <c r="E71" i="8"/>
  <c r="E67" i="8"/>
  <c r="E59" i="8"/>
  <c r="E47" i="8"/>
  <c r="E43" i="8"/>
  <c r="E35" i="8"/>
  <c r="E95" i="8"/>
  <c r="E83" i="8"/>
  <c r="E63" i="8"/>
  <c r="E39" i="8"/>
  <c r="E103" i="8"/>
  <c r="E91" i="8"/>
  <c r="E75" i="8"/>
  <c r="E55" i="8"/>
  <c r="E49" i="7"/>
  <c r="E53" i="7"/>
  <c r="E48" i="7"/>
  <c r="E52" i="7"/>
  <c r="E55" i="7"/>
  <c r="E51" i="7"/>
  <c r="E50" i="7"/>
  <c r="E54" i="7"/>
  <c r="E94" i="8"/>
  <c r="E90" i="8"/>
  <c r="E86" i="8"/>
  <c r="E82" i="8"/>
  <c r="E78" i="8"/>
  <c r="E74" i="8"/>
  <c r="E70" i="8"/>
  <c r="E66" i="8"/>
  <c r="E62" i="8"/>
  <c r="E58" i="8"/>
  <c r="E54" i="8"/>
  <c r="E97" i="8"/>
  <c r="E93" i="8"/>
  <c r="E89" i="8"/>
  <c r="E85" i="8"/>
  <c r="E81" i="8"/>
  <c r="E77" i="8"/>
  <c r="E73" i="8"/>
  <c r="E69" i="8"/>
  <c r="E65" i="8"/>
  <c r="E61" i="8"/>
  <c r="E57" i="8"/>
  <c r="E53" i="8"/>
  <c r="E96" i="8"/>
  <c r="E92" i="8"/>
  <c r="E88" i="8"/>
  <c r="E84" i="8"/>
  <c r="E80" i="8"/>
  <c r="E76" i="8"/>
  <c r="E72" i="8"/>
  <c r="E68" i="8"/>
  <c r="E64" i="8"/>
  <c r="E60" i="8"/>
  <c r="E56" i="8"/>
  <c r="E52" i="8"/>
  <c r="E51" i="8"/>
  <c r="D21" i="6" l="1"/>
  <c r="D20" i="6"/>
  <c r="B21" i="6"/>
  <c r="B20" i="6"/>
  <c r="D103" i="42"/>
  <c r="D102" i="42"/>
  <c r="D101" i="42"/>
  <c r="D100" i="42"/>
  <c r="D99" i="42"/>
  <c r="D98" i="42"/>
  <c r="D97" i="42"/>
  <c r="D96" i="42"/>
  <c r="D95" i="42"/>
  <c r="D94" i="42"/>
  <c r="D93" i="42"/>
  <c r="D92" i="42"/>
  <c r="D91" i="42"/>
  <c r="D90" i="42"/>
  <c r="D89" i="42"/>
  <c r="D88" i="42"/>
  <c r="D87" i="42"/>
  <c r="D86" i="42"/>
  <c r="D85" i="42"/>
  <c r="D84" i="42"/>
  <c r="D83" i="42"/>
  <c r="D82" i="42"/>
  <c r="D81" i="42"/>
  <c r="D80" i="42"/>
  <c r="D79" i="42"/>
  <c r="D78" i="42"/>
  <c r="D77" i="42"/>
  <c r="D76" i="42"/>
  <c r="D75" i="42"/>
  <c r="D74" i="42"/>
  <c r="D73" i="42"/>
  <c r="D72" i="42"/>
  <c r="D71" i="42"/>
  <c r="D70" i="42"/>
  <c r="D69" i="42"/>
  <c r="D68" i="42"/>
  <c r="D67" i="42"/>
  <c r="D66" i="42"/>
  <c r="D65" i="42"/>
  <c r="D64" i="42"/>
  <c r="D63" i="42"/>
  <c r="D62" i="42"/>
  <c r="D61" i="42"/>
  <c r="D60" i="42"/>
  <c r="D59" i="42"/>
  <c r="D58" i="42"/>
  <c r="D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E19" i="42" s="1"/>
  <c r="D17" i="42"/>
  <c r="D16" i="42"/>
  <c r="D15" i="42"/>
  <c r="D14" i="42"/>
  <c r="D13" i="42"/>
  <c r="D12" i="42"/>
  <c r="D11" i="42"/>
  <c r="D10" i="42"/>
  <c r="E11" i="42" s="1"/>
  <c r="D104" i="42" l="1"/>
  <c r="E27" i="42"/>
  <c r="E17" i="42"/>
  <c r="E73" i="42"/>
  <c r="E77" i="42"/>
  <c r="E81" i="42"/>
  <c r="E85" i="42"/>
  <c r="E89" i="42"/>
  <c r="E93" i="42"/>
  <c r="E97" i="42"/>
  <c r="E101" i="42"/>
  <c r="E75" i="42"/>
  <c r="E79" i="42"/>
  <c r="E83" i="42"/>
  <c r="E87" i="42"/>
  <c r="E91" i="42"/>
  <c r="E95" i="42"/>
  <c r="E99" i="42"/>
  <c r="E103" i="42"/>
  <c r="F100" i="6"/>
  <c r="F96" i="6"/>
  <c r="F92" i="6"/>
  <c r="F88" i="6"/>
  <c r="F84" i="6"/>
  <c r="F80" i="6"/>
  <c r="F76" i="6"/>
  <c r="F72" i="6"/>
  <c r="F68" i="6"/>
  <c r="F64" i="6"/>
  <c r="F60" i="6"/>
  <c r="F56" i="6"/>
  <c r="F52" i="6"/>
  <c r="F48" i="6"/>
  <c r="F49" i="6"/>
  <c r="F51" i="6"/>
  <c r="F47" i="6"/>
  <c r="E33" i="42"/>
  <c r="E104" i="42" s="1"/>
  <c r="E13" i="42"/>
  <c r="E15" i="42"/>
  <c r="E25" i="42"/>
  <c r="E29" i="42"/>
  <c r="F103" i="6"/>
  <c r="F99" i="6"/>
  <c r="F95" i="6"/>
  <c r="F91" i="6"/>
  <c r="F87" i="6"/>
  <c r="F83" i="6"/>
  <c r="F79" i="6"/>
  <c r="F75" i="6"/>
  <c r="F71" i="6"/>
  <c r="F67" i="6"/>
  <c r="F63" i="6"/>
  <c r="F59" i="6"/>
  <c r="F55" i="6"/>
  <c r="B45" i="7"/>
  <c r="E45" i="7" s="1"/>
  <c r="N41" i="7"/>
  <c r="N37" i="7"/>
  <c r="N33" i="7"/>
  <c r="N34" i="7"/>
  <c r="B42" i="7"/>
  <c r="E42" i="7" s="1"/>
  <c r="N35" i="7"/>
  <c r="N39" i="7"/>
  <c r="B43" i="7"/>
  <c r="E43" i="7" s="1"/>
  <c r="B47" i="7"/>
  <c r="E47" i="7" s="1"/>
  <c r="N36" i="7"/>
  <c r="N40" i="7"/>
  <c r="B44" i="7"/>
  <c r="E44" i="7" s="1"/>
  <c r="N38" i="7"/>
  <c r="B46" i="7"/>
  <c r="E46" i="7" s="1"/>
  <c r="F101" i="6"/>
  <c r="F97" i="6"/>
  <c r="G97" i="6" s="1"/>
  <c r="F93" i="6"/>
  <c r="F89" i="6"/>
  <c r="F85" i="6"/>
  <c r="F81" i="6"/>
  <c r="G81" i="6" s="1"/>
  <c r="F77" i="6"/>
  <c r="F73" i="6"/>
  <c r="F69" i="6"/>
  <c r="F65" i="6"/>
  <c r="F61" i="6"/>
  <c r="F57" i="6"/>
  <c r="F53" i="6"/>
  <c r="F102" i="6"/>
  <c r="F98" i="6"/>
  <c r="F94" i="6"/>
  <c r="F90" i="6"/>
  <c r="F86" i="6"/>
  <c r="F82" i="6"/>
  <c r="F78" i="6"/>
  <c r="F74" i="6"/>
  <c r="F70" i="6"/>
  <c r="F66" i="6"/>
  <c r="F62" i="6"/>
  <c r="F58" i="6"/>
  <c r="F54" i="6"/>
  <c r="F50" i="6"/>
  <c r="F46" i="6"/>
  <c r="D64" i="7"/>
  <c r="E23" i="42"/>
  <c r="E21" i="42"/>
  <c r="E31" i="42"/>
  <c r="G48" i="6" l="1"/>
  <c r="E36" i="7"/>
  <c r="P36" i="7" s="1"/>
  <c r="G66" i="6"/>
  <c r="G54" i="6"/>
  <c r="G70" i="6"/>
  <c r="E38" i="7"/>
  <c r="P38" i="7" s="1"/>
  <c r="G85" i="6"/>
  <c r="G101" i="6"/>
  <c r="G56" i="6"/>
  <c r="G72" i="6"/>
  <c r="G50" i="6"/>
  <c r="G62" i="6"/>
  <c r="G64" i="6"/>
  <c r="G68" i="6"/>
  <c r="G52" i="6"/>
  <c r="G46" i="6"/>
  <c r="G58" i="6"/>
  <c r="G74" i="6"/>
  <c r="E33" i="7"/>
  <c r="P33" i="7" s="1"/>
  <c r="G60" i="6"/>
  <c r="G77" i="6"/>
  <c r="G93" i="6"/>
  <c r="F104" i="6"/>
  <c r="G89" i="6"/>
  <c r="G87" i="6"/>
  <c r="G103" i="6"/>
  <c r="G91" i="6"/>
  <c r="G79" i="6"/>
  <c r="G95" i="6"/>
  <c r="G83" i="6"/>
  <c r="G99" i="6"/>
  <c r="E40" i="7"/>
  <c r="P40" i="7" s="1"/>
  <c r="E34" i="7"/>
  <c r="P34" i="7" s="1"/>
  <c r="E37" i="7"/>
  <c r="P37" i="7" s="1"/>
  <c r="E41" i="7"/>
  <c r="P41" i="7" s="1"/>
  <c r="E35" i="7"/>
  <c r="P35" i="7" s="1"/>
  <c r="E39" i="7"/>
  <c r="P39" i="7" s="1"/>
  <c r="H22" i="37" l="1"/>
  <c r="H23" i="37"/>
  <c r="H24" i="37"/>
  <c r="H25" i="37"/>
  <c r="H26" i="37"/>
  <c r="H27" i="37"/>
  <c r="H28" i="37"/>
  <c r="H29" i="37"/>
  <c r="H30" i="37"/>
  <c r="H31" i="37"/>
  <c r="H32" i="37"/>
  <c r="H33" i="37"/>
  <c r="H34" i="37"/>
  <c r="H35" i="37"/>
  <c r="H36" i="37"/>
  <c r="H37" i="37"/>
  <c r="H38" i="37"/>
  <c r="H39" i="37"/>
  <c r="H40" i="37"/>
  <c r="H41" i="37"/>
  <c r="H42" i="37"/>
  <c r="H43" i="37"/>
  <c r="H21" i="37"/>
  <c r="H20" i="37"/>
  <c r="E36" i="26" l="1"/>
  <c r="D103" i="41" l="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E58" i="41" s="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104" i="41" l="1"/>
  <c r="E17" i="41"/>
  <c r="E11" i="41"/>
  <c r="E15" i="41"/>
  <c r="E19" i="41"/>
  <c r="E81" i="41"/>
  <c r="E62" i="41"/>
  <c r="E13" i="41"/>
  <c r="E66" i="41"/>
  <c r="E70" i="41"/>
  <c r="E74" i="41"/>
  <c r="E78" i="41"/>
  <c r="E86" i="41"/>
  <c r="E94" i="41"/>
  <c r="E63" i="41"/>
  <c r="E95" i="41"/>
  <c r="E103" i="41"/>
  <c r="E88" i="41"/>
  <c r="E92" i="41"/>
  <c r="E68" i="41"/>
  <c r="E71" i="41"/>
  <c r="E60" i="41"/>
  <c r="E64" i="41"/>
  <c r="E65" i="41"/>
  <c r="E72" i="41"/>
  <c r="E82" i="41"/>
  <c r="E89" i="41"/>
  <c r="E96" i="41"/>
  <c r="E100" i="41"/>
  <c r="E76" i="41"/>
  <c r="E79" i="41"/>
  <c r="E90" i="41"/>
  <c r="E97" i="41"/>
  <c r="E73" i="41"/>
  <c r="E80" i="41"/>
  <c r="E84" i="41"/>
  <c r="E87" i="41"/>
  <c r="E98" i="41"/>
  <c r="E33" i="41"/>
  <c r="E23" i="41"/>
  <c r="E27" i="41"/>
  <c r="E31" i="41"/>
  <c r="E61" i="41"/>
  <c r="E69" i="41"/>
  <c r="E77" i="41"/>
  <c r="E85" i="41"/>
  <c r="E93" i="41"/>
  <c r="E101" i="41"/>
  <c r="E25" i="41"/>
  <c r="E29" i="41"/>
  <c r="E59" i="41"/>
  <c r="E67" i="41"/>
  <c r="E75" i="41"/>
  <c r="E83" i="41"/>
  <c r="E91" i="41"/>
  <c r="E99" i="41"/>
  <c r="E102" i="41"/>
  <c r="E21" i="41"/>
  <c r="D19" i="6"/>
  <c r="D18" i="6"/>
  <c r="B19" i="6"/>
  <c r="B18" i="6"/>
  <c r="E104" i="41" l="1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E38" i="39" s="1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E17" i="39" s="1"/>
  <c r="D15" i="39"/>
  <c r="D14" i="39"/>
  <c r="D13" i="39"/>
  <c r="D12" i="39"/>
  <c r="E13" i="39" s="1"/>
  <c r="D11" i="39"/>
  <c r="D10" i="39"/>
  <c r="E52" i="39" l="1"/>
  <c r="E50" i="39"/>
  <c r="E48" i="39"/>
  <c r="E46" i="39"/>
  <c r="E44" i="39"/>
  <c r="E42" i="39"/>
  <c r="E40" i="39"/>
  <c r="E36" i="39"/>
  <c r="D104" i="39"/>
  <c r="E11" i="39"/>
  <c r="E27" i="39"/>
  <c r="E15" i="39"/>
  <c r="E58" i="39"/>
  <c r="E62" i="39"/>
  <c r="E66" i="39"/>
  <c r="E70" i="39"/>
  <c r="E74" i="39"/>
  <c r="E78" i="39"/>
  <c r="E82" i="39"/>
  <c r="E86" i="39"/>
  <c r="E90" i="39"/>
  <c r="E94" i="39"/>
  <c r="E98" i="39"/>
  <c r="E102" i="39"/>
  <c r="E21" i="39"/>
  <c r="E25" i="39"/>
  <c r="E33" i="39"/>
  <c r="E19" i="39"/>
  <c r="E23" i="39"/>
  <c r="E55" i="39"/>
  <c r="E59" i="39"/>
  <c r="E63" i="39"/>
  <c r="E67" i="39"/>
  <c r="E71" i="39"/>
  <c r="E75" i="39"/>
  <c r="E79" i="39"/>
  <c r="E83" i="39"/>
  <c r="E87" i="39"/>
  <c r="E91" i="39"/>
  <c r="E95" i="39"/>
  <c r="E99" i="39"/>
  <c r="E103" i="39"/>
  <c r="E31" i="39"/>
  <c r="E56" i="39"/>
  <c r="E60" i="39"/>
  <c r="E64" i="39"/>
  <c r="E68" i="39"/>
  <c r="E72" i="39"/>
  <c r="E76" i="39"/>
  <c r="E80" i="39"/>
  <c r="E84" i="39"/>
  <c r="E88" i="39"/>
  <c r="E92" i="39"/>
  <c r="E96" i="39"/>
  <c r="E100" i="39"/>
  <c r="E29" i="39"/>
  <c r="E57" i="39"/>
  <c r="E61" i="39"/>
  <c r="E65" i="39"/>
  <c r="E69" i="39"/>
  <c r="E73" i="39"/>
  <c r="E77" i="39"/>
  <c r="E81" i="39"/>
  <c r="E85" i="39"/>
  <c r="E89" i="39"/>
  <c r="E93" i="39"/>
  <c r="E97" i="39"/>
  <c r="E101" i="39"/>
  <c r="E104" i="39" l="1"/>
  <c r="D17" i="6"/>
  <c r="D16" i="6"/>
  <c r="B16" i="6"/>
  <c r="F16" i="6" l="1"/>
  <c r="F22" i="6"/>
  <c r="F21" i="6"/>
  <c r="F20" i="6"/>
  <c r="F19" i="6"/>
  <c r="B17" i="6"/>
  <c r="F17" i="6" s="1"/>
  <c r="D31" i="8"/>
  <c r="D27" i="8"/>
  <c r="G17" i="6" l="1"/>
  <c r="F18" i="6"/>
  <c r="G19" i="6" l="1"/>
  <c r="D103" i="38" l="1"/>
  <c r="D102" i="38"/>
  <c r="D101" i="38"/>
  <c r="D100" i="38"/>
  <c r="D99" i="38"/>
  <c r="D98" i="38"/>
  <c r="D97" i="38"/>
  <c r="D96" i="38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70" i="38"/>
  <c r="D69" i="38"/>
  <c r="D68" i="38"/>
  <c r="D67" i="38"/>
  <c r="D66" i="38"/>
  <c r="D65" i="38"/>
  <c r="D64" i="38"/>
  <c r="D63" i="38"/>
  <c r="D62" i="38"/>
  <c r="D61" i="38"/>
  <c r="D60" i="38"/>
  <c r="D59" i="38"/>
  <c r="D58" i="38"/>
  <c r="D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103" i="37"/>
  <c r="J103" i="37" s="1"/>
  <c r="D102" i="37"/>
  <c r="J102" i="37" s="1"/>
  <c r="D101" i="37"/>
  <c r="J101" i="37" s="1"/>
  <c r="D100" i="37"/>
  <c r="J100" i="37" s="1"/>
  <c r="D99" i="37"/>
  <c r="J99" i="37" s="1"/>
  <c r="D98" i="37"/>
  <c r="J98" i="37" s="1"/>
  <c r="D97" i="37"/>
  <c r="J97" i="37" s="1"/>
  <c r="D96" i="37"/>
  <c r="J96" i="37" s="1"/>
  <c r="D95" i="37"/>
  <c r="J95" i="37" s="1"/>
  <c r="D94" i="37"/>
  <c r="J94" i="37" s="1"/>
  <c r="D93" i="37"/>
  <c r="J93" i="37" s="1"/>
  <c r="D92" i="37"/>
  <c r="J92" i="37" s="1"/>
  <c r="D91" i="37"/>
  <c r="J91" i="37" s="1"/>
  <c r="D90" i="37"/>
  <c r="J90" i="37" s="1"/>
  <c r="D89" i="37"/>
  <c r="J89" i="37" s="1"/>
  <c r="D88" i="37"/>
  <c r="J88" i="37" s="1"/>
  <c r="D87" i="37"/>
  <c r="J87" i="37" s="1"/>
  <c r="D86" i="37"/>
  <c r="J86" i="37" s="1"/>
  <c r="D85" i="37"/>
  <c r="J85" i="37" s="1"/>
  <c r="D84" i="37"/>
  <c r="J84" i="37" s="1"/>
  <c r="D83" i="37"/>
  <c r="J83" i="37" s="1"/>
  <c r="D82" i="37"/>
  <c r="J82" i="37" s="1"/>
  <c r="D81" i="37"/>
  <c r="J81" i="37" s="1"/>
  <c r="D80" i="37"/>
  <c r="J80" i="37" s="1"/>
  <c r="D79" i="37"/>
  <c r="J79" i="37" s="1"/>
  <c r="D78" i="37"/>
  <c r="J78" i="37" s="1"/>
  <c r="D77" i="37"/>
  <c r="J77" i="37" s="1"/>
  <c r="D76" i="37"/>
  <c r="J76" i="37" s="1"/>
  <c r="D75" i="37"/>
  <c r="J75" i="37" s="1"/>
  <c r="D74" i="37"/>
  <c r="J74" i="37" s="1"/>
  <c r="D73" i="37"/>
  <c r="J73" i="37" s="1"/>
  <c r="D72" i="37"/>
  <c r="J72" i="37" s="1"/>
  <c r="D71" i="37"/>
  <c r="J71" i="37" s="1"/>
  <c r="D70" i="37"/>
  <c r="J70" i="37" s="1"/>
  <c r="D69" i="37"/>
  <c r="J69" i="37" s="1"/>
  <c r="D68" i="37"/>
  <c r="J68" i="37" s="1"/>
  <c r="D67" i="37"/>
  <c r="J67" i="37" s="1"/>
  <c r="D66" i="37"/>
  <c r="J66" i="37" s="1"/>
  <c r="D65" i="37"/>
  <c r="J65" i="37" s="1"/>
  <c r="D64" i="37"/>
  <c r="J64" i="37" s="1"/>
  <c r="D63" i="37"/>
  <c r="J63" i="37" s="1"/>
  <c r="D62" i="37"/>
  <c r="J62" i="37" s="1"/>
  <c r="D61" i="37"/>
  <c r="J61" i="37" s="1"/>
  <c r="D60" i="37"/>
  <c r="J60" i="37" s="1"/>
  <c r="D59" i="37"/>
  <c r="J59" i="37" s="1"/>
  <c r="D58" i="37"/>
  <c r="J58" i="37" s="1"/>
  <c r="D57" i="37"/>
  <c r="J57" i="37" s="1"/>
  <c r="D56" i="37"/>
  <c r="J56" i="37" s="1"/>
  <c r="D55" i="37"/>
  <c r="J55" i="37" s="1"/>
  <c r="D54" i="37"/>
  <c r="J54" i="37" s="1"/>
  <c r="D53" i="37"/>
  <c r="J53" i="37" s="1"/>
  <c r="D52" i="37"/>
  <c r="J52" i="37" s="1"/>
  <c r="D51" i="37"/>
  <c r="J51" i="37" s="1"/>
  <c r="D50" i="37"/>
  <c r="J50" i="37" s="1"/>
  <c r="D49" i="37"/>
  <c r="J49" i="37" s="1"/>
  <c r="D48" i="37"/>
  <c r="J48" i="37" s="1"/>
  <c r="D47" i="37"/>
  <c r="J47" i="37" s="1"/>
  <c r="D46" i="37"/>
  <c r="J46" i="37" s="1"/>
  <c r="D45" i="37"/>
  <c r="J45" i="37" s="1"/>
  <c r="D44" i="37"/>
  <c r="D43" i="37"/>
  <c r="D42" i="37"/>
  <c r="J42" i="37" s="1"/>
  <c r="D41" i="37"/>
  <c r="J41" i="37" s="1"/>
  <c r="D40" i="37"/>
  <c r="J40" i="37" s="1"/>
  <c r="D39" i="37"/>
  <c r="J39" i="37" s="1"/>
  <c r="D38" i="37"/>
  <c r="J38" i="37" s="1"/>
  <c r="D37" i="37"/>
  <c r="J37" i="37" s="1"/>
  <c r="D36" i="37"/>
  <c r="J36" i="37" s="1"/>
  <c r="D35" i="37"/>
  <c r="J35" i="37" s="1"/>
  <c r="D34" i="37"/>
  <c r="J34" i="37" s="1"/>
  <c r="D33" i="37"/>
  <c r="J33" i="37" s="1"/>
  <c r="D32" i="37"/>
  <c r="D31" i="37"/>
  <c r="J31" i="37" s="1"/>
  <c r="D30" i="37"/>
  <c r="J30" i="37" s="1"/>
  <c r="D29" i="37"/>
  <c r="J29" i="37" s="1"/>
  <c r="D28" i="37"/>
  <c r="D27" i="37"/>
  <c r="J27" i="37" s="1"/>
  <c r="D26" i="37"/>
  <c r="D25" i="37"/>
  <c r="J25" i="37" s="1"/>
  <c r="D24" i="37"/>
  <c r="J24" i="37" s="1"/>
  <c r="D23" i="37"/>
  <c r="J23" i="37" s="1"/>
  <c r="D22" i="37"/>
  <c r="J22" i="37" s="1"/>
  <c r="D21" i="37"/>
  <c r="J21" i="37" s="1"/>
  <c r="D20" i="37"/>
  <c r="J20" i="37" s="1"/>
  <c r="D19" i="37"/>
  <c r="D18" i="37"/>
  <c r="D17" i="37"/>
  <c r="D16" i="37"/>
  <c r="D15" i="37"/>
  <c r="D14" i="37"/>
  <c r="D13" i="37"/>
  <c r="D12" i="37"/>
  <c r="D11" i="37"/>
  <c r="D10" i="37"/>
  <c r="D58" i="36"/>
  <c r="D59" i="36"/>
  <c r="D60" i="36"/>
  <c r="D61" i="36"/>
  <c r="D62" i="36"/>
  <c r="D63" i="36"/>
  <c r="D64" i="36"/>
  <c r="D65" i="36"/>
  <c r="D66" i="36"/>
  <c r="D67" i="36"/>
  <c r="D68" i="36"/>
  <c r="D69" i="36"/>
  <c r="D70" i="36"/>
  <c r="D71" i="36"/>
  <c r="D72" i="36"/>
  <c r="D73" i="36"/>
  <c r="D74" i="36"/>
  <c r="D75" i="36"/>
  <c r="D76" i="36"/>
  <c r="D77" i="36"/>
  <c r="D78" i="36"/>
  <c r="D79" i="36"/>
  <c r="D80" i="36"/>
  <c r="D81" i="36"/>
  <c r="D82" i="36"/>
  <c r="D83" i="36"/>
  <c r="D84" i="36"/>
  <c r="D85" i="36"/>
  <c r="D86" i="36"/>
  <c r="D87" i="36"/>
  <c r="D88" i="36"/>
  <c r="D89" i="36"/>
  <c r="D90" i="36"/>
  <c r="D91" i="36"/>
  <c r="D92" i="36"/>
  <c r="D93" i="36"/>
  <c r="D94" i="36"/>
  <c r="D95" i="36"/>
  <c r="D96" i="36"/>
  <c r="D97" i="36"/>
  <c r="D98" i="36"/>
  <c r="D99" i="36"/>
  <c r="D100" i="36"/>
  <c r="D101" i="36"/>
  <c r="D102" i="36"/>
  <c r="D103" i="36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D63" i="31"/>
  <c r="D64" i="31"/>
  <c r="D65" i="31"/>
  <c r="D66" i="31"/>
  <c r="D67" i="31"/>
  <c r="D68" i="31"/>
  <c r="D69" i="31"/>
  <c r="G98" i="30"/>
  <c r="G99" i="30"/>
  <c r="G100" i="30"/>
  <c r="G101" i="30"/>
  <c r="G102" i="30"/>
  <c r="G103" i="30"/>
  <c r="G58" i="30"/>
  <c r="G59" i="30"/>
  <c r="G60" i="30"/>
  <c r="G61" i="30"/>
  <c r="G62" i="30"/>
  <c r="G63" i="30"/>
  <c r="G64" i="30"/>
  <c r="G65" i="30"/>
  <c r="G66" i="30"/>
  <c r="G67" i="30"/>
  <c r="G68" i="30"/>
  <c r="G69" i="30"/>
  <c r="G70" i="30"/>
  <c r="G71" i="30"/>
  <c r="G72" i="30"/>
  <c r="G73" i="30"/>
  <c r="G74" i="30"/>
  <c r="G75" i="30"/>
  <c r="G76" i="30"/>
  <c r="G77" i="30"/>
  <c r="G78" i="30"/>
  <c r="G79" i="30"/>
  <c r="G80" i="30"/>
  <c r="G81" i="30"/>
  <c r="G82" i="30"/>
  <c r="G83" i="30"/>
  <c r="G84" i="30"/>
  <c r="G85" i="30"/>
  <c r="G86" i="30"/>
  <c r="G87" i="30"/>
  <c r="G88" i="30"/>
  <c r="G89" i="30"/>
  <c r="G90" i="30"/>
  <c r="G91" i="30"/>
  <c r="G92" i="30"/>
  <c r="G93" i="30"/>
  <c r="G94" i="30"/>
  <c r="G95" i="30"/>
  <c r="G96" i="30"/>
  <c r="G97" i="30"/>
  <c r="D58" i="30"/>
  <c r="D59" i="30"/>
  <c r="D60" i="30"/>
  <c r="D61" i="30"/>
  <c r="D62" i="30"/>
  <c r="D63" i="30"/>
  <c r="D64" i="30"/>
  <c r="D65" i="30"/>
  <c r="D66" i="30"/>
  <c r="D67" i="30"/>
  <c r="D68" i="30"/>
  <c r="D69" i="30"/>
  <c r="D70" i="30"/>
  <c r="D71" i="30"/>
  <c r="D72" i="30"/>
  <c r="D73" i="30"/>
  <c r="D74" i="30"/>
  <c r="D75" i="30"/>
  <c r="D76" i="30"/>
  <c r="D77" i="30"/>
  <c r="D78" i="30"/>
  <c r="D79" i="30"/>
  <c r="D80" i="30"/>
  <c r="D81" i="30"/>
  <c r="D82" i="30"/>
  <c r="D83" i="30"/>
  <c r="D84" i="30"/>
  <c r="D85" i="30"/>
  <c r="D86" i="30"/>
  <c r="D87" i="30"/>
  <c r="D88" i="30"/>
  <c r="D89" i="30"/>
  <c r="D90" i="30"/>
  <c r="D91" i="30"/>
  <c r="D92" i="30"/>
  <c r="D93" i="30"/>
  <c r="D94" i="30"/>
  <c r="D95" i="30"/>
  <c r="D96" i="30"/>
  <c r="D97" i="30"/>
  <c r="D98" i="30"/>
  <c r="D99" i="30"/>
  <c r="D100" i="30"/>
  <c r="D101" i="30"/>
  <c r="D102" i="30"/>
  <c r="D103" i="30"/>
  <c r="D56" i="29"/>
  <c r="D57" i="29"/>
  <c r="D58" i="29"/>
  <c r="D59" i="29"/>
  <c r="D60" i="29"/>
  <c r="D61" i="29"/>
  <c r="D62" i="29"/>
  <c r="D63" i="29"/>
  <c r="D64" i="29"/>
  <c r="D65" i="29"/>
  <c r="D66" i="29"/>
  <c r="D67" i="29"/>
  <c r="D68" i="29"/>
  <c r="D69" i="29"/>
  <c r="D70" i="29"/>
  <c r="D71" i="29"/>
  <c r="D72" i="29"/>
  <c r="D73" i="29"/>
  <c r="D74" i="29"/>
  <c r="D75" i="29"/>
  <c r="D76" i="29"/>
  <c r="D77" i="29"/>
  <c r="D78" i="29"/>
  <c r="D79" i="29"/>
  <c r="D80" i="29"/>
  <c r="D81" i="29"/>
  <c r="D82" i="29"/>
  <c r="D83" i="29"/>
  <c r="D84" i="29"/>
  <c r="D85" i="29"/>
  <c r="D86" i="29"/>
  <c r="D87" i="29"/>
  <c r="D88" i="29"/>
  <c r="D89" i="29"/>
  <c r="D90" i="29"/>
  <c r="D91" i="29"/>
  <c r="D92" i="29"/>
  <c r="D93" i="29"/>
  <c r="D94" i="29"/>
  <c r="D95" i="29"/>
  <c r="D96" i="29"/>
  <c r="D97" i="29"/>
  <c r="D98" i="29"/>
  <c r="D99" i="29"/>
  <c r="D100" i="29"/>
  <c r="D101" i="29"/>
  <c r="D102" i="29"/>
  <c r="D103" i="29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D58" i="28"/>
  <c r="D59" i="28"/>
  <c r="D60" i="28"/>
  <c r="D61" i="28"/>
  <c r="D62" i="28"/>
  <c r="D63" i="28"/>
  <c r="D64" i="28"/>
  <c r="D65" i="28"/>
  <c r="D66" i="28"/>
  <c r="D67" i="28"/>
  <c r="D68" i="28"/>
  <c r="D69" i="28"/>
  <c r="D70" i="28"/>
  <c r="D71" i="28"/>
  <c r="D72" i="28"/>
  <c r="D73" i="28"/>
  <c r="D74" i="28"/>
  <c r="D75" i="28"/>
  <c r="D76" i="28"/>
  <c r="D77" i="28"/>
  <c r="D78" i="28"/>
  <c r="D79" i="28"/>
  <c r="D80" i="28"/>
  <c r="D81" i="28"/>
  <c r="D82" i="28"/>
  <c r="D83" i="28"/>
  <c r="D84" i="28"/>
  <c r="D85" i="28"/>
  <c r="D86" i="28"/>
  <c r="D87" i="28"/>
  <c r="D88" i="28"/>
  <c r="D89" i="28"/>
  <c r="D90" i="28"/>
  <c r="D91" i="28"/>
  <c r="D92" i="28"/>
  <c r="D93" i="28"/>
  <c r="D94" i="28"/>
  <c r="D95" i="28"/>
  <c r="D96" i="28"/>
  <c r="D97" i="28"/>
  <c r="D98" i="28"/>
  <c r="D99" i="28"/>
  <c r="D100" i="28"/>
  <c r="D101" i="28"/>
  <c r="D102" i="28"/>
  <c r="D103" i="28"/>
  <c r="E84" i="26"/>
  <c r="E85" i="26"/>
  <c r="E86" i="26"/>
  <c r="E87" i="26"/>
  <c r="E88" i="26"/>
  <c r="E89" i="26"/>
  <c r="E90" i="26"/>
  <c r="E91" i="26"/>
  <c r="E92" i="26"/>
  <c r="E93" i="26"/>
  <c r="E94" i="26"/>
  <c r="E95" i="26"/>
  <c r="E96" i="26"/>
  <c r="E97" i="26"/>
  <c r="E98" i="26"/>
  <c r="E99" i="26"/>
  <c r="E100" i="26"/>
  <c r="E101" i="26"/>
  <c r="E102" i="26"/>
  <c r="E103" i="26"/>
  <c r="E56" i="26"/>
  <c r="E57" i="26"/>
  <c r="E58" i="26"/>
  <c r="E59" i="26"/>
  <c r="E60" i="26"/>
  <c r="E61" i="26"/>
  <c r="E62" i="26"/>
  <c r="E63" i="26"/>
  <c r="E64" i="26"/>
  <c r="E65" i="26"/>
  <c r="E66" i="26"/>
  <c r="E67" i="26"/>
  <c r="E68" i="26"/>
  <c r="E69" i="26"/>
  <c r="E70" i="26"/>
  <c r="E71" i="26"/>
  <c r="E72" i="26"/>
  <c r="E73" i="26"/>
  <c r="E74" i="26"/>
  <c r="E75" i="26"/>
  <c r="E76" i="26"/>
  <c r="E77" i="26"/>
  <c r="E78" i="26"/>
  <c r="E79" i="26"/>
  <c r="E80" i="26"/>
  <c r="E81" i="26"/>
  <c r="E82" i="26"/>
  <c r="E83" i="26"/>
  <c r="D91" i="24"/>
  <c r="J91" i="24" s="1"/>
  <c r="D92" i="24"/>
  <c r="J92" i="24" s="1"/>
  <c r="D93" i="24"/>
  <c r="J93" i="24" s="1"/>
  <c r="D94" i="24"/>
  <c r="J94" i="24" s="1"/>
  <c r="D95" i="24"/>
  <c r="J95" i="24" s="1"/>
  <c r="D96" i="24"/>
  <c r="J96" i="24" s="1"/>
  <c r="H56" i="22"/>
  <c r="H57" i="22"/>
  <c r="H58" i="22"/>
  <c r="J58" i="6" s="1"/>
  <c r="H59" i="22"/>
  <c r="H60" i="22"/>
  <c r="J60" i="6" s="1"/>
  <c r="H61" i="22"/>
  <c r="J61" i="6" s="1"/>
  <c r="H62" i="22"/>
  <c r="J62" i="6" s="1"/>
  <c r="H63" i="22"/>
  <c r="H64" i="22"/>
  <c r="J64" i="6" s="1"/>
  <c r="H65" i="22"/>
  <c r="J65" i="6" s="1"/>
  <c r="H66" i="22"/>
  <c r="J66" i="6" s="1"/>
  <c r="H67" i="22"/>
  <c r="H68" i="22"/>
  <c r="J68" i="6" s="1"/>
  <c r="H69" i="22"/>
  <c r="J69" i="6" s="1"/>
  <c r="H70" i="22"/>
  <c r="J70" i="6" s="1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D103" i="4"/>
  <c r="D93" i="4"/>
  <c r="D94" i="4"/>
  <c r="D95" i="4"/>
  <c r="D96" i="4"/>
  <c r="D97" i="4"/>
  <c r="D104" i="38" l="1"/>
  <c r="J32" i="37"/>
  <c r="J28" i="37"/>
  <c r="J26" i="37"/>
  <c r="F78" i="26"/>
  <c r="F102" i="26"/>
  <c r="F98" i="26"/>
  <c r="F90" i="26"/>
  <c r="F86" i="26"/>
  <c r="E27" i="38"/>
  <c r="F94" i="26"/>
  <c r="J71" i="6"/>
  <c r="J67" i="6"/>
  <c r="J63" i="6"/>
  <c r="J59" i="6"/>
  <c r="K25" i="37"/>
  <c r="K29" i="37"/>
  <c r="K33" i="37"/>
  <c r="J44" i="37"/>
  <c r="K45" i="37" s="1"/>
  <c r="K49" i="37"/>
  <c r="K53" i="37"/>
  <c r="K57" i="37"/>
  <c r="K61" i="37"/>
  <c r="K65" i="37"/>
  <c r="K69" i="37"/>
  <c r="K73" i="37"/>
  <c r="K77" i="37"/>
  <c r="K81" i="37"/>
  <c r="K85" i="37"/>
  <c r="K89" i="37"/>
  <c r="K93" i="37"/>
  <c r="K97" i="37"/>
  <c r="K101" i="37"/>
  <c r="K47" i="37"/>
  <c r="K51" i="37"/>
  <c r="K55" i="37"/>
  <c r="K59" i="37"/>
  <c r="K63" i="37"/>
  <c r="K67" i="37"/>
  <c r="K71" i="37"/>
  <c r="K75" i="37"/>
  <c r="K79" i="37"/>
  <c r="K83" i="37"/>
  <c r="K87" i="37"/>
  <c r="K91" i="37"/>
  <c r="K95" i="37"/>
  <c r="K99" i="37"/>
  <c r="K103" i="37"/>
  <c r="J43" i="37"/>
  <c r="E102" i="36"/>
  <c r="E98" i="36"/>
  <c r="E94" i="36"/>
  <c r="E90" i="36"/>
  <c r="E86" i="36"/>
  <c r="E82" i="36"/>
  <c r="E78" i="36"/>
  <c r="E74" i="36"/>
  <c r="E70" i="36"/>
  <c r="E66" i="36"/>
  <c r="E62" i="36"/>
  <c r="F83" i="26"/>
  <c r="F79" i="26"/>
  <c r="F75" i="26"/>
  <c r="F71" i="26"/>
  <c r="F67" i="26"/>
  <c r="F63" i="26"/>
  <c r="F59" i="26"/>
  <c r="K21" i="37"/>
  <c r="K11" i="37"/>
  <c r="K15" i="37"/>
  <c r="K23" i="37"/>
  <c r="K27" i="37"/>
  <c r="K31" i="37"/>
  <c r="E19" i="38"/>
  <c r="J67" i="31"/>
  <c r="J63" i="31"/>
  <c r="E101" i="36"/>
  <c r="E93" i="36"/>
  <c r="E77" i="36"/>
  <c r="E61" i="36"/>
  <c r="F81" i="26"/>
  <c r="F73" i="26"/>
  <c r="F70" i="26"/>
  <c r="F65" i="26"/>
  <c r="F62" i="26"/>
  <c r="F57" i="26"/>
  <c r="E102" i="29"/>
  <c r="E98" i="29"/>
  <c r="E94" i="29"/>
  <c r="E90" i="29"/>
  <c r="E86" i="29"/>
  <c r="E82" i="29"/>
  <c r="E78" i="29"/>
  <c r="E74" i="29"/>
  <c r="E70" i="29"/>
  <c r="E66" i="29"/>
  <c r="E62" i="29"/>
  <c r="E58" i="29"/>
  <c r="E103" i="30"/>
  <c r="E99" i="30"/>
  <c r="E67" i="30"/>
  <c r="E63" i="30"/>
  <c r="E59" i="30"/>
  <c r="E97" i="30"/>
  <c r="E89" i="30"/>
  <c r="E81" i="30"/>
  <c r="E73" i="30"/>
  <c r="E83" i="38"/>
  <c r="E87" i="38"/>
  <c r="E91" i="38"/>
  <c r="E99" i="38"/>
  <c r="E56" i="38"/>
  <c r="E76" i="38"/>
  <c r="E84" i="38"/>
  <c r="K19" i="37"/>
  <c r="K13" i="37"/>
  <c r="K17" i="37"/>
  <c r="E96" i="36"/>
  <c r="E88" i="36"/>
  <c r="E84" i="36"/>
  <c r="E80" i="36"/>
  <c r="E72" i="36"/>
  <c r="E68" i="36"/>
  <c r="E64" i="36"/>
  <c r="E82" i="30"/>
  <c r="E98" i="30"/>
  <c r="E90" i="30"/>
  <c r="E74" i="30"/>
  <c r="E100" i="29"/>
  <c r="F77" i="26"/>
  <c r="F69" i="26"/>
  <c r="F61" i="26"/>
  <c r="F101" i="26"/>
  <c r="F97" i="26"/>
  <c r="F93" i="26"/>
  <c r="F89" i="26"/>
  <c r="F84" i="26"/>
  <c r="F82" i="26"/>
  <c r="F74" i="26"/>
  <c r="F66" i="26"/>
  <c r="F58" i="26"/>
  <c r="F103" i="26"/>
  <c r="F99" i="26"/>
  <c r="F95" i="26"/>
  <c r="F91" i="26"/>
  <c r="F87" i="26"/>
  <c r="E85" i="36"/>
  <c r="E69" i="36"/>
  <c r="E101" i="29"/>
  <c r="E102" i="30"/>
  <c r="E94" i="30"/>
  <c r="E86" i="30"/>
  <c r="E78" i="30"/>
  <c r="E70" i="30"/>
  <c r="E100" i="36"/>
  <c r="E92" i="36"/>
  <c r="E76" i="36"/>
  <c r="E60" i="36"/>
  <c r="E62" i="38"/>
  <c r="E101" i="38"/>
  <c r="J68" i="31"/>
  <c r="J64" i="31"/>
  <c r="E97" i="36"/>
  <c r="E89" i="36"/>
  <c r="E81" i="36"/>
  <c r="E73" i="36"/>
  <c r="E65" i="36"/>
  <c r="E75" i="38"/>
  <c r="E94" i="38"/>
  <c r="K93" i="24"/>
  <c r="E103" i="29"/>
  <c r="E95" i="29"/>
  <c r="E91" i="29"/>
  <c r="E87" i="29"/>
  <c r="E83" i="29"/>
  <c r="E79" i="29"/>
  <c r="E75" i="29"/>
  <c r="E71" i="29"/>
  <c r="E67" i="29"/>
  <c r="E63" i="29"/>
  <c r="E59" i="29"/>
  <c r="E100" i="30"/>
  <c r="E64" i="30"/>
  <c r="E60" i="30"/>
  <c r="J69" i="31"/>
  <c r="J65" i="31"/>
  <c r="E13" i="38"/>
  <c r="E17" i="38"/>
  <c r="E15" i="38"/>
  <c r="E61" i="38"/>
  <c r="E65" i="38"/>
  <c r="E69" i="38"/>
  <c r="E73" i="38"/>
  <c r="E29" i="38"/>
  <c r="E33" i="38"/>
  <c r="E59" i="38"/>
  <c r="E67" i="38"/>
  <c r="E11" i="38"/>
  <c r="E25" i="38"/>
  <c r="E63" i="38"/>
  <c r="E70" i="38"/>
  <c r="E77" i="38"/>
  <c r="E81" i="38"/>
  <c r="E95" i="38"/>
  <c r="E102" i="38"/>
  <c r="E57" i="38"/>
  <c r="E60" i="38"/>
  <c r="E71" i="38"/>
  <c r="E78" i="38"/>
  <c r="E85" i="38"/>
  <c r="E89" i="38"/>
  <c r="E92" i="38"/>
  <c r="E103" i="38"/>
  <c r="E68" i="38"/>
  <c r="E79" i="38"/>
  <c r="E86" i="38"/>
  <c r="E93" i="38"/>
  <c r="E97" i="38"/>
  <c r="E100" i="38"/>
  <c r="E23" i="38"/>
  <c r="E55" i="38"/>
  <c r="E58" i="38"/>
  <c r="E66" i="38"/>
  <c r="E74" i="38"/>
  <c r="E82" i="38"/>
  <c r="E90" i="38"/>
  <c r="E98" i="38"/>
  <c r="E21" i="38"/>
  <c r="E31" i="38"/>
  <c r="E64" i="38"/>
  <c r="E72" i="38"/>
  <c r="E80" i="38"/>
  <c r="E88" i="38"/>
  <c r="E96" i="38"/>
  <c r="E71" i="36"/>
  <c r="E67" i="36"/>
  <c r="E63" i="36"/>
  <c r="E59" i="36"/>
  <c r="E103" i="36"/>
  <c r="E99" i="36"/>
  <c r="E95" i="36"/>
  <c r="E91" i="36"/>
  <c r="E87" i="36"/>
  <c r="E83" i="36"/>
  <c r="E79" i="36"/>
  <c r="E75" i="36"/>
  <c r="J66" i="31"/>
  <c r="E93" i="30"/>
  <c r="E85" i="30"/>
  <c r="E77" i="30"/>
  <c r="E69" i="30"/>
  <c r="E101" i="30"/>
  <c r="E66" i="30"/>
  <c r="E62" i="30"/>
  <c r="E65" i="30"/>
  <c r="E61" i="30"/>
  <c r="E96" i="30"/>
  <c r="E92" i="30"/>
  <c r="E88" i="30"/>
  <c r="E84" i="30"/>
  <c r="E80" i="30"/>
  <c r="E76" i="30"/>
  <c r="E72" i="30"/>
  <c r="E68" i="30"/>
  <c r="E95" i="30"/>
  <c r="E91" i="30"/>
  <c r="E87" i="30"/>
  <c r="E83" i="30"/>
  <c r="E79" i="30"/>
  <c r="E75" i="30"/>
  <c r="E71" i="30"/>
  <c r="E97" i="29"/>
  <c r="E99" i="29"/>
  <c r="E93" i="29"/>
  <c r="E89" i="29"/>
  <c r="E85" i="29"/>
  <c r="E81" i="29"/>
  <c r="E77" i="29"/>
  <c r="E73" i="29"/>
  <c r="E69" i="29"/>
  <c r="E65" i="29"/>
  <c r="E61" i="29"/>
  <c r="E57" i="29"/>
  <c r="E96" i="29"/>
  <c r="E92" i="29"/>
  <c r="E88" i="29"/>
  <c r="E84" i="29"/>
  <c r="E80" i="29"/>
  <c r="E76" i="29"/>
  <c r="E72" i="29"/>
  <c r="E68" i="29"/>
  <c r="E64" i="29"/>
  <c r="E60" i="29"/>
  <c r="F85" i="26"/>
  <c r="F80" i="26"/>
  <c r="F76" i="26"/>
  <c r="F72" i="26"/>
  <c r="F68" i="26"/>
  <c r="F64" i="26"/>
  <c r="F60" i="26"/>
  <c r="F100" i="26"/>
  <c r="F96" i="26"/>
  <c r="F92" i="26"/>
  <c r="F88" i="26"/>
  <c r="K96" i="24"/>
  <c r="K92" i="24"/>
  <c r="K95" i="24"/>
  <c r="K94" i="24"/>
  <c r="J96" i="4"/>
  <c r="J95" i="4"/>
  <c r="J103" i="4"/>
  <c r="J94" i="4"/>
  <c r="J97" i="4"/>
  <c r="J93" i="4"/>
  <c r="D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E40" i="36" s="1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E38" i="36" l="1"/>
  <c r="E42" i="36"/>
  <c r="E36" i="36"/>
  <c r="E104" i="38"/>
  <c r="D104" i="36"/>
  <c r="K69" i="31"/>
  <c r="K66" i="31"/>
  <c r="E58" i="36"/>
  <c r="K64" i="31"/>
  <c r="K68" i="31"/>
  <c r="E15" i="36"/>
  <c r="E23" i="36"/>
  <c r="E21" i="36"/>
  <c r="E25" i="36"/>
  <c r="E29" i="36"/>
  <c r="K65" i="31"/>
  <c r="E17" i="36"/>
  <c r="E13" i="36"/>
  <c r="E57" i="36"/>
  <c r="K94" i="4"/>
  <c r="K96" i="4"/>
  <c r="K97" i="4"/>
  <c r="K95" i="4"/>
  <c r="K67" i="31"/>
  <c r="E45" i="36"/>
  <c r="E53" i="36"/>
  <c r="E31" i="36"/>
  <c r="E19" i="36"/>
  <c r="E47" i="36"/>
  <c r="E51" i="36"/>
  <c r="E27" i="36"/>
  <c r="E55" i="36"/>
  <c r="E49" i="36"/>
  <c r="E33" i="36"/>
  <c r="E11" i="36"/>
  <c r="E104" i="36" l="1"/>
  <c r="F10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4" i="33"/>
  <c r="C35" i="33"/>
  <c r="C36" i="33"/>
  <c r="C37" i="33"/>
  <c r="C38" i="33"/>
  <c r="C39" i="33"/>
  <c r="C40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11" i="33"/>
  <c r="B56" i="33"/>
  <c r="B57" i="33"/>
  <c r="B11" i="6" l="1"/>
  <c r="D11" i="6"/>
  <c r="B12" i="6"/>
  <c r="D12" i="6"/>
  <c r="B13" i="6"/>
  <c r="D13" i="6"/>
  <c r="B14" i="6"/>
  <c r="D14" i="6"/>
  <c r="B15" i="6"/>
  <c r="D15" i="6"/>
  <c r="D103" i="31" l="1"/>
  <c r="J103" i="31" s="1"/>
  <c r="D102" i="31"/>
  <c r="J102" i="31" s="1"/>
  <c r="D101" i="31"/>
  <c r="J101" i="31" s="1"/>
  <c r="D100" i="31"/>
  <c r="J100" i="31" s="1"/>
  <c r="D99" i="31"/>
  <c r="J99" i="31" s="1"/>
  <c r="D98" i="31"/>
  <c r="J98" i="31" s="1"/>
  <c r="D97" i="31"/>
  <c r="J97" i="31" s="1"/>
  <c r="D96" i="31"/>
  <c r="J96" i="31" s="1"/>
  <c r="D95" i="31"/>
  <c r="J95" i="31" s="1"/>
  <c r="D94" i="31"/>
  <c r="J94" i="31" s="1"/>
  <c r="D93" i="31"/>
  <c r="J93" i="31" s="1"/>
  <c r="D92" i="31"/>
  <c r="J92" i="31" s="1"/>
  <c r="D91" i="31"/>
  <c r="J91" i="31" s="1"/>
  <c r="D90" i="31"/>
  <c r="J90" i="31" s="1"/>
  <c r="D89" i="31"/>
  <c r="J89" i="31" s="1"/>
  <c r="D88" i="31"/>
  <c r="J88" i="31" s="1"/>
  <c r="D87" i="31"/>
  <c r="J87" i="31" s="1"/>
  <c r="D86" i="31"/>
  <c r="J86" i="31" s="1"/>
  <c r="D85" i="31"/>
  <c r="J85" i="31" s="1"/>
  <c r="D84" i="31"/>
  <c r="J84" i="31" s="1"/>
  <c r="D83" i="31"/>
  <c r="J83" i="31" s="1"/>
  <c r="D82" i="31"/>
  <c r="J82" i="31" s="1"/>
  <c r="D81" i="31"/>
  <c r="J81" i="31" s="1"/>
  <c r="D80" i="31"/>
  <c r="J80" i="31" s="1"/>
  <c r="D79" i="31"/>
  <c r="J79" i="31" s="1"/>
  <c r="D78" i="31"/>
  <c r="J78" i="31" s="1"/>
  <c r="D77" i="31"/>
  <c r="J77" i="31" s="1"/>
  <c r="D76" i="31"/>
  <c r="J76" i="31" s="1"/>
  <c r="D75" i="31"/>
  <c r="J75" i="31" s="1"/>
  <c r="D74" i="31"/>
  <c r="J74" i="31" s="1"/>
  <c r="D73" i="31"/>
  <c r="J73" i="31" s="1"/>
  <c r="D72" i="31"/>
  <c r="J72" i="31" s="1"/>
  <c r="D71" i="31"/>
  <c r="J71" i="31" s="1"/>
  <c r="D70" i="31"/>
  <c r="J70" i="31" s="1"/>
  <c r="D62" i="31"/>
  <c r="D61" i="31"/>
  <c r="J61" i="31" s="1"/>
  <c r="D60" i="31"/>
  <c r="J60" i="31" s="1"/>
  <c r="D59" i="31"/>
  <c r="J59" i="31" s="1"/>
  <c r="D58" i="31"/>
  <c r="J58" i="31" s="1"/>
  <c r="H57" i="31"/>
  <c r="D57" i="31"/>
  <c r="H56" i="31"/>
  <c r="D56" i="31"/>
  <c r="H55" i="31"/>
  <c r="D55" i="31"/>
  <c r="H54" i="31"/>
  <c r="D54" i="31"/>
  <c r="H53" i="31"/>
  <c r="H52" i="31"/>
  <c r="H51" i="31"/>
  <c r="H50" i="31"/>
  <c r="H49" i="31"/>
  <c r="H48" i="31"/>
  <c r="H47" i="31"/>
  <c r="H46" i="31"/>
  <c r="H45" i="31"/>
  <c r="H44" i="31"/>
  <c r="H43" i="31"/>
  <c r="H42" i="31"/>
  <c r="H41" i="31"/>
  <c r="H40" i="31"/>
  <c r="H39" i="31"/>
  <c r="H38" i="31"/>
  <c r="H37" i="31"/>
  <c r="H36" i="31"/>
  <c r="H35" i="31"/>
  <c r="H34" i="31"/>
  <c r="H33" i="31"/>
  <c r="H32" i="31"/>
  <c r="H31" i="31"/>
  <c r="H30" i="31"/>
  <c r="H29" i="31"/>
  <c r="H28" i="31"/>
  <c r="H27" i="31"/>
  <c r="H104" i="31" s="1"/>
  <c r="D27" i="31"/>
  <c r="D104" i="31" s="1"/>
  <c r="D26" i="31"/>
  <c r="D25" i="31"/>
  <c r="D24" i="31"/>
  <c r="H23" i="31"/>
  <c r="D23" i="31"/>
  <c r="H22" i="31"/>
  <c r="D22" i="31"/>
  <c r="H21" i="31"/>
  <c r="D21" i="31"/>
  <c r="H20" i="31"/>
  <c r="D20" i="31"/>
  <c r="H19" i="31"/>
  <c r="D19" i="31"/>
  <c r="H18" i="31"/>
  <c r="D18" i="31"/>
  <c r="H17" i="31"/>
  <c r="D17" i="31"/>
  <c r="H16" i="31"/>
  <c r="D16" i="31"/>
  <c r="H15" i="31"/>
  <c r="D15" i="31"/>
  <c r="H14" i="31"/>
  <c r="D14" i="31"/>
  <c r="H13" i="31"/>
  <c r="D13" i="31"/>
  <c r="H12" i="31"/>
  <c r="D12" i="31"/>
  <c r="H11" i="31"/>
  <c r="D11" i="31"/>
  <c r="H10" i="31"/>
  <c r="D10" i="31"/>
  <c r="G10" i="30"/>
  <c r="G11" i="30"/>
  <c r="D11" i="33" s="1"/>
  <c r="G12" i="30"/>
  <c r="D12" i="33" s="1"/>
  <c r="G13" i="30"/>
  <c r="D13" i="33" s="1"/>
  <c r="G14" i="30"/>
  <c r="D14" i="33" s="1"/>
  <c r="G15" i="30"/>
  <c r="D15" i="33" s="1"/>
  <c r="G16" i="30"/>
  <c r="G17" i="30"/>
  <c r="D17" i="33" s="1"/>
  <c r="G18" i="30"/>
  <c r="G19" i="30"/>
  <c r="D19" i="33" s="1"/>
  <c r="G20" i="30"/>
  <c r="D20" i="33" s="1"/>
  <c r="G21" i="30"/>
  <c r="G22" i="30"/>
  <c r="G23" i="30"/>
  <c r="D23" i="33" s="1"/>
  <c r="G24" i="30"/>
  <c r="G25" i="30"/>
  <c r="D25" i="33" s="1"/>
  <c r="G26" i="30"/>
  <c r="G27" i="30"/>
  <c r="D27" i="33" s="1"/>
  <c r="G28" i="30"/>
  <c r="G29" i="30"/>
  <c r="D29" i="33" s="1"/>
  <c r="G30" i="30"/>
  <c r="D30" i="33" s="1"/>
  <c r="G31" i="30"/>
  <c r="D31" i="33" s="1"/>
  <c r="G32" i="30"/>
  <c r="G33" i="30"/>
  <c r="D33" i="33" s="1"/>
  <c r="G34" i="30"/>
  <c r="D34" i="33" s="1"/>
  <c r="G35" i="30"/>
  <c r="D35" i="33" s="1"/>
  <c r="G36" i="30"/>
  <c r="D36" i="33" s="1"/>
  <c r="G37" i="30"/>
  <c r="D37" i="33" s="1"/>
  <c r="G38" i="30"/>
  <c r="D38" i="33" s="1"/>
  <c r="G39" i="30"/>
  <c r="D39" i="33" s="1"/>
  <c r="G40" i="30"/>
  <c r="D40" i="33" s="1"/>
  <c r="G41" i="30"/>
  <c r="D41" i="33" s="1"/>
  <c r="G42" i="30"/>
  <c r="D42" i="33" s="1"/>
  <c r="G43" i="30"/>
  <c r="D43" i="33" s="1"/>
  <c r="G44" i="30"/>
  <c r="D44" i="33" s="1"/>
  <c r="G45" i="30"/>
  <c r="D45" i="33" s="1"/>
  <c r="G46" i="30"/>
  <c r="D46" i="33" s="1"/>
  <c r="G47" i="30"/>
  <c r="D47" i="33" s="1"/>
  <c r="G48" i="30"/>
  <c r="D48" i="33" s="1"/>
  <c r="G49" i="30"/>
  <c r="D49" i="33" s="1"/>
  <c r="G50" i="30"/>
  <c r="D50" i="33" s="1"/>
  <c r="G51" i="30"/>
  <c r="D51" i="33" s="1"/>
  <c r="G52" i="30"/>
  <c r="D52" i="33" s="1"/>
  <c r="G53" i="30"/>
  <c r="D53" i="33" s="1"/>
  <c r="G54" i="30"/>
  <c r="D54" i="33" s="1"/>
  <c r="G55" i="30"/>
  <c r="D55" i="33" s="1"/>
  <c r="G56" i="30"/>
  <c r="G57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104" i="30" s="1"/>
  <c r="D110" i="30" s="1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32" i="33" l="1"/>
  <c r="G104" i="30"/>
  <c r="D28" i="33"/>
  <c r="D26" i="33"/>
  <c r="D24" i="33"/>
  <c r="J62" i="31"/>
  <c r="D57" i="33"/>
  <c r="E58" i="30"/>
  <c r="D22" i="33"/>
  <c r="K60" i="31"/>
  <c r="K75" i="31"/>
  <c r="K79" i="31"/>
  <c r="K83" i="31"/>
  <c r="K87" i="31"/>
  <c r="K91" i="31"/>
  <c r="K95" i="31"/>
  <c r="K99" i="31"/>
  <c r="K103" i="31"/>
  <c r="D21" i="33"/>
  <c r="D18" i="33"/>
  <c r="K59" i="31"/>
  <c r="K74" i="31"/>
  <c r="K78" i="31"/>
  <c r="K82" i="31"/>
  <c r="K86" i="31"/>
  <c r="K90" i="31"/>
  <c r="K94" i="31"/>
  <c r="K98" i="31"/>
  <c r="K102" i="31"/>
  <c r="D16" i="33"/>
  <c r="J13" i="31"/>
  <c r="J15" i="31"/>
  <c r="J17" i="31"/>
  <c r="J19" i="31"/>
  <c r="J21" i="31"/>
  <c r="J23" i="31"/>
  <c r="J25" i="31"/>
  <c r="J27" i="31"/>
  <c r="J104" i="31" s="1"/>
  <c r="J29" i="31"/>
  <c r="J31" i="31"/>
  <c r="J33" i="31"/>
  <c r="J35" i="31"/>
  <c r="J37" i="31"/>
  <c r="J39" i="31"/>
  <c r="J41" i="31"/>
  <c r="J43" i="31"/>
  <c r="J45" i="31"/>
  <c r="J47" i="31"/>
  <c r="J49" i="31"/>
  <c r="J51" i="31"/>
  <c r="J53" i="31"/>
  <c r="J55" i="31"/>
  <c r="J57" i="31"/>
  <c r="K58" i="31" s="1"/>
  <c r="K61" i="31"/>
  <c r="K96" i="31"/>
  <c r="K100" i="31"/>
  <c r="K62" i="31"/>
  <c r="K93" i="31"/>
  <c r="K97" i="31"/>
  <c r="K101" i="31"/>
  <c r="K71" i="31"/>
  <c r="K70" i="31"/>
  <c r="K72" i="31"/>
  <c r="K76" i="31"/>
  <c r="K80" i="31"/>
  <c r="K84" i="31"/>
  <c r="K88" i="31"/>
  <c r="K92" i="31"/>
  <c r="K73" i="31"/>
  <c r="K77" i="31"/>
  <c r="K81" i="31"/>
  <c r="K85" i="31"/>
  <c r="K89" i="31"/>
  <c r="J10" i="31"/>
  <c r="J12" i="31"/>
  <c r="J14" i="31"/>
  <c r="K15" i="31" s="1"/>
  <c r="J16" i="31"/>
  <c r="J18" i="31"/>
  <c r="J20" i="31"/>
  <c r="J22" i="31"/>
  <c r="J24" i="31"/>
  <c r="J26" i="31"/>
  <c r="J28" i="31"/>
  <c r="J30" i="31"/>
  <c r="K31" i="31" s="1"/>
  <c r="J32" i="31"/>
  <c r="J34" i="31"/>
  <c r="J36" i="31"/>
  <c r="K37" i="31" s="1"/>
  <c r="J38" i="31"/>
  <c r="K39" i="31" s="1"/>
  <c r="J40" i="31"/>
  <c r="J42" i="31"/>
  <c r="J44" i="31"/>
  <c r="J46" i="31"/>
  <c r="K47" i="31" s="1"/>
  <c r="J48" i="31"/>
  <c r="J50" i="31"/>
  <c r="J52" i="31"/>
  <c r="J54" i="31"/>
  <c r="K55" i="31" s="1"/>
  <c r="J56" i="31"/>
  <c r="D56" i="33"/>
  <c r="F56" i="33" s="1"/>
  <c r="J56" i="6"/>
  <c r="J11" i="31"/>
  <c r="K11" i="31" s="1"/>
  <c r="E11" i="30"/>
  <c r="E13" i="30"/>
  <c r="E15" i="30"/>
  <c r="E17" i="30"/>
  <c r="E19" i="30"/>
  <c r="E21" i="30"/>
  <c r="E23" i="30"/>
  <c r="E25" i="30"/>
  <c r="E27" i="30"/>
  <c r="E29" i="30"/>
  <c r="E31" i="30"/>
  <c r="E33" i="30"/>
  <c r="D58" i="33" l="1"/>
  <c r="E104" i="30"/>
  <c r="K29" i="31"/>
  <c r="K63" i="31"/>
  <c r="K43" i="31"/>
  <c r="K19" i="31"/>
  <c r="K23" i="31"/>
  <c r="K41" i="31"/>
  <c r="K51" i="31"/>
  <c r="K35" i="31"/>
  <c r="K53" i="31"/>
  <c r="K45" i="31"/>
  <c r="K21" i="31"/>
  <c r="K13" i="31"/>
  <c r="K57" i="31"/>
  <c r="K49" i="31"/>
  <c r="K33" i="31"/>
  <c r="K25" i="31"/>
  <c r="K17" i="31"/>
  <c r="F24" i="6" l="1"/>
  <c r="D55" i="29"/>
  <c r="E56" i="29" s="1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104" i="29" s="1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56" i="28"/>
  <c r="D57" i="28"/>
  <c r="G57" i="28"/>
  <c r="G104" i="28" s="1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E36" i="28" s="1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E10" i="26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34" i="26"/>
  <c r="E35" i="26"/>
  <c r="E37" i="26"/>
  <c r="E38" i="26"/>
  <c r="E39" i="26"/>
  <c r="E41" i="26"/>
  <c r="E42" i="26"/>
  <c r="E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F56" i="26" s="1"/>
  <c r="H10" i="22"/>
  <c r="H11" i="22"/>
  <c r="H12" i="22"/>
  <c r="H13" i="22"/>
  <c r="H14" i="22"/>
  <c r="H15" i="22"/>
  <c r="H16" i="22"/>
  <c r="H17" i="22"/>
  <c r="H18" i="22"/>
  <c r="H19" i="22"/>
  <c r="H20" i="22"/>
  <c r="H21" i="22"/>
  <c r="J21" i="6" s="1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10" i="24"/>
  <c r="H10" i="24"/>
  <c r="D11" i="24"/>
  <c r="H11" i="24"/>
  <c r="D12" i="24"/>
  <c r="H12" i="24"/>
  <c r="D13" i="24"/>
  <c r="H13" i="24"/>
  <c r="D14" i="24"/>
  <c r="H14" i="24"/>
  <c r="D15" i="24"/>
  <c r="H15" i="24"/>
  <c r="D16" i="24"/>
  <c r="H16" i="24"/>
  <c r="D17" i="24"/>
  <c r="H17" i="24"/>
  <c r="D18" i="24"/>
  <c r="H18" i="24"/>
  <c r="D19" i="24"/>
  <c r="H19" i="24"/>
  <c r="D20" i="24"/>
  <c r="H20" i="24"/>
  <c r="D21" i="24"/>
  <c r="H21" i="24"/>
  <c r="D22" i="24"/>
  <c r="H22" i="24"/>
  <c r="D23" i="24"/>
  <c r="H23" i="24"/>
  <c r="D24" i="24"/>
  <c r="H24" i="24"/>
  <c r="H104" i="24" s="1"/>
  <c r="D25" i="24"/>
  <c r="H25" i="24"/>
  <c r="D26" i="24"/>
  <c r="H26" i="24"/>
  <c r="D27" i="24"/>
  <c r="H27" i="24"/>
  <c r="D28" i="24"/>
  <c r="H28" i="24"/>
  <c r="D29" i="24"/>
  <c r="H29" i="24"/>
  <c r="D30" i="24"/>
  <c r="H30" i="24"/>
  <c r="D31" i="24"/>
  <c r="H31" i="24"/>
  <c r="D32" i="24"/>
  <c r="H32" i="24"/>
  <c r="D33" i="24"/>
  <c r="H33" i="24"/>
  <c r="D34" i="24"/>
  <c r="H34" i="24"/>
  <c r="D35" i="24"/>
  <c r="H35" i="24"/>
  <c r="D36" i="24"/>
  <c r="H36" i="24"/>
  <c r="D37" i="24"/>
  <c r="H37" i="24"/>
  <c r="D38" i="24"/>
  <c r="H38" i="24"/>
  <c r="D39" i="24"/>
  <c r="H39" i="24"/>
  <c r="D40" i="24"/>
  <c r="H40" i="24"/>
  <c r="D41" i="24"/>
  <c r="H41" i="24"/>
  <c r="D42" i="24"/>
  <c r="H42" i="24"/>
  <c r="D43" i="24"/>
  <c r="H43" i="24"/>
  <c r="D44" i="24"/>
  <c r="H44" i="24"/>
  <c r="D45" i="24"/>
  <c r="H45" i="24"/>
  <c r="D46" i="24"/>
  <c r="H46" i="24"/>
  <c r="D47" i="24"/>
  <c r="H47" i="24"/>
  <c r="D48" i="24"/>
  <c r="H48" i="24"/>
  <c r="D49" i="24"/>
  <c r="H49" i="24"/>
  <c r="D50" i="24"/>
  <c r="H50" i="24"/>
  <c r="D51" i="24"/>
  <c r="H51" i="24"/>
  <c r="D52" i="24"/>
  <c r="H52" i="24"/>
  <c r="D53" i="24"/>
  <c r="H53" i="24"/>
  <c r="D54" i="24"/>
  <c r="H54" i="24"/>
  <c r="D55" i="24"/>
  <c r="H55" i="24"/>
  <c r="D56" i="24"/>
  <c r="H56" i="24"/>
  <c r="D57" i="24"/>
  <c r="H57" i="24"/>
  <c r="D58" i="24"/>
  <c r="J58" i="24" s="1"/>
  <c r="D59" i="24"/>
  <c r="J59" i="24" s="1"/>
  <c r="D60" i="24"/>
  <c r="J60" i="24" s="1"/>
  <c r="D61" i="24"/>
  <c r="J61" i="24" s="1"/>
  <c r="D62" i="24"/>
  <c r="J62" i="24" s="1"/>
  <c r="D63" i="24"/>
  <c r="J63" i="24" s="1"/>
  <c r="D64" i="24"/>
  <c r="J64" i="24" s="1"/>
  <c r="D65" i="24"/>
  <c r="J65" i="24" s="1"/>
  <c r="D66" i="24"/>
  <c r="J66" i="24" s="1"/>
  <c r="D67" i="24"/>
  <c r="J67" i="24" s="1"/>
  <c r="D68" i="24"/>
  <c r="J68" i="24" s="1"/>
  <c r="D69" i="24"/>
  <c r="J69" i="24" s="1"/>
  <c r="D70" i="24"/>
  <c r="J70" i="24" s="1"/>
  <c r="D71" i="24"/>
  <c r="J71" i="24" s="1"/>
  <c r="D72" i="24"/>
  <c r="J72" i="24" s="1"/>
  <c r="D73" i="24"/>
  <c r="J73" i="24" s="1"/>
  <c r="D74" i="24"/>
  <c r="J74" i="24" s="1"/>
  <c r="D75" i="24"/>
  <c r="J75" i="24" s="1"/>
  <c r="D76" i="24"/>
  <c r="J76" i="24" s="1"/>
  <c r="D77" i="24"/>
  <c r="J77" i="24" s="1"/>
  <c r="D78" i="24"/>
  <c r="J78" i="24" s="1"/>
  <c r="D79" i="24"/>
  <c r="J79" i="24" s="1"/>
  <c r="D80" i="24"/>
  <c r="J80" i="24" s="1"/>
  <c r="D81" i="24"/>
  <c r="J81" i="24" s="1"/>
  <c r="D82" i="24"/>
  <c r="J82" i="24" s="1"/>
  <c r="D83" i="24"/>
  <c r="J83" i="24" s="1"/>
  <c r="D84" i="24"/>
  <c r="J84" i="24" s="1"/>
  <c r="D85" i="24"/>
  <c r="J85" i="24" s="1"/>
  <c r="D86" i="24"/>
  <c r="J86" i="24" s="1"/>
  <c r="D87" i="24"/>
  <c r="J87" i="24" s="1"/>
  <c r="D88" i="24"/>
  <c r="J88" i="24" s="1"/>
  <c r="D89" i="24"/>
  <c r="J89" i="24" s="1"/>
  <c r="D90" i="24"/>
  <c r="J90" i="24" s="1"/>
  <c r="K91" i="24" s="1"/>
  <c r="D97" i="24"/>
  <c r="J97" i="24" s="1"/>
  <c r="D98" i="24"/>
  <c r="J98" i="24" s="1"/>
  <c r="D99" i="24"/>
  <c r="J99" i="24" s="1"/>
  <c r="D100" i="24"/>
  <c r="J100" i="24" s="1"/>
  <c r="D101" i="24"/>
  <c r="J101" i="24" s="1"/>
  <c r="D102" i="24"/>
  <c r="J102" i="24" s="1"/>
  <c r="D103" i="24"/>
  <c r="J103" i="24" s="1"/>
  <c r="D10" i="4"/>
  <c r="H10" i="4"/>
  <c r="D11" i="4"/>
  <c r="H11" i="4"/>
  <c r="D12" i="4"/>
  <c r="H12" i="4"/>
  <c r="D13" i="4"/>
  <c r="H13" i="4"/>
  <c r="D14" i="4"/>
  <c r="H14" i="4"/>
  <c r="D15" i="4"/>
  <c r="H15" i="4"/>
  <c r="H16" i="4"/>
  <c r="D16" i="4"/>
  <c r="H17" i="4"/>
  <c r="D17" i="4"/>
  <c r="H18" i="4"/>
  <c r="D18" i="4"/>
  <c r="H19" i="4"/>
  <c r="D19" i="4"/>
  <c r="H20" i="4"/>
  <c r="D20" i="4"/>
  <c r="H21" i="4"/>
  <c r="D21" i="4"/>
  <c r="H22" i="4"/>
  <c r="D22" i="4"/>
  <c r="D23" i="4"/>
  <c r="H23" i="4"/>
  <c r="D24" i="4"/>
  <c r="H24" i="4"/>
  <c r="D25" i="4"/>
  <c r="H25" i="4"/>
  <c r="D26" i="4"/>
  <c r="H26" i="4"/>
  <c r="D27" i="4"/>
  <c r="H27" i="4"/>
  <c r="D28" i="4"/>
  <c r="H28" i="4"/>
  <c r="H29" i="4"/>
  <c r="D29" i="4"/>
  <c r="F11" i="6"/>
  <c r="F12" i="6"/>
  <c r="F13" i="6"/>
  <c r="F14" i="6"/>
  <c r="F15" i="6"/>
  <c r="F25" i="6"/>
  <c r="D11" i="7"/>
  <c r="B11" i="7"/>
  <c r="D12" i="7"/>
  <c r="B12" i="7"/>
  <c r="D13" i="7"/>
  <c r="B13" i="7"/>
  <c r="D14" i="7"/>
  <c r="D15" i="7"/>
  <c r="D16" i="7"/>
  <c r="B17" i="7"/>
  <c r="D17" i="7"/>
  <c r="B18" i="7"/>
  <c r="B19" i="7"/>
  <c r="N27" i="7"/>
  <c r="N28" i="7"/>
  <c r="N29" i="7"/>
  <c r="N30" i="7"/>
  <c r="N31" i="7"/>
  <c r="N32" i="7"/>
  <c r="D9" i="7"/>
  <c r="B9" i="7"/>
  <c r="D10" i="7"/>
  <c r="B10" i="7"/>
  <c r="D30" i="4"/>
  <c r="H30" i="4"/>
  <c r="D31" i="4"/>
  <c r="H31" i="4"/>
  <c r="D32" i="4"/>
  <c r="H32" i="4"/>
  <c r="D33" i="4"/>
  <c r="H33" i="4"/>
  <c r="D34" i="4"/>
  <c r="H34" i="4"/>
  <c r="D35" i="4"/>
  <c r="H35" i="4"/>
  <c r="D36" i="4"/>
  <c r="H36" i="4"/>
  <c r="D37" i="4"/>
  <c r="H37" i="4"/>
  <c r="D38" i="4"/>
  <c r="H38" i="4"/>
  <c r="D39" i="4"/>
  <c r="H39" i="4"/>
  <c r="D40" i="4"/>
  <c r="H40" i="4"/>
  <c r="D41" i="4"/>
  <c r="H41" i="4"/>
  <c r="D42" i="4"/>
  <c r="H42" i="4"/>
  <c r="D43" i="4"/>
  <c r="H43" i="4"/>
  <c r="D44" i="4"/>
  <c r="H44" i="4"/>
  <c r="D45" i="4"/>
  <c r="H45" i="4"/>
  <c r="D46" i="4"/>
  <c r="H46" i="4"/>
  <c r="D47" i="4"/>
  <c r="H47" i="4"/>
  <c r="D48" i="4"/>
  <c r="H48" i="4"/>
  <c r="D49" i="4"/>
  <c r="H49" i="4"/>
  <c r="D50" i="4"/>
  <c r="H50" i="4"/>
  <c r="D51" i="4"/>
  <c r="H51" i="4"/>
  <c r="D52" i="4"/>
  <c r="H52" i="4"/>
  <c r="D53" i="4"/>
  <c r="H53" i="4"/>
  <c r="D30" i="8"/>
  <c r="E31" i="8" s="1"/>
  <c r="D9" i="8"/>
  <c r="D10" i="8"/>
  <c r="D11" i="8"/>
  <c r="D12" i="8"/>
  <c r="D13" i="8"/>
  <c r="D14" i="8"/>
  <c r="D15" i="8"/>
  <c r="D16" i="8"/>
  <c r="D18" i="8"/>
  <c r="D19" i="8"/>
  <c r="D20" i="8"/>
  <c r="D21" i="8"/>
  <c r="D22" i="8"/>
  <c r="D23" i="8"/>
  <c r="D24" i="8"/>
  <c r="D25" i="8"/>
  <c r="D26" i="8"/>
  <c r="D28" i="8"/>
  <c r="D29" i="8"/>
  <c r="D54" i="4"/>
  <c r="H54" i="4"/>
  <c r="D55" i="4"/>
  <c r="H55" i="4"/>
  <c r="D56" i="4"/>
  <c r="H56" i="4"/>
  <c r="D57" i="4"/>
  <c r="H57" i="4"/>
  <c r="D102" i="4"/>
  <c r="J102" i="4" s="1"/>
  <c r="D101" i="4"/>
  <c r="J101" i="4" s="1"/>
  <c r="D100" i="4"/>
  <c r="J100" i="4" s="1"/>
  <c r="D99" i="4"/>
  <c r="J99" i="4" s="1"/>
  <c r="D98" i="4"/>
  <c r="J98" i="4" s="1"/>
  <c r="K98" i="4" s="1"/>
  <c r="D92" i="4"/>
  <c r="J92" i="4" s="1"/>
  <c r="K93" i="4" s="1"/>
  <c r="D91" i="4"/>
  <c r="J91" i="4" s="1"/>
  <c r="D90" i="4"/>
  <c r="J90" i="4" s="1"/>
  <c r="D89" i="4"/>
  <c r="J89" i="4" s="1"/>
  <c r="D88" i="4"/>
  <c r="J88" i="4" s="1"/>
  <c r="D87" i="4"/>
  <c r="J87" i="4" s="1"/>
  <c r="D86" i="4"/>
  <c r="J86" i="4" s="1"/>
  <c r="D85" i="4"/>
  <c r="J85" i="4" s="1"/>
  <c r="D84" i="4"/>
  <c r="J84" i="4" s="1"/>
  <c r="D83" i="4"/>
  <c r="J83" i="4" s="1"/>
  <c r="D82" i="4"/>
  <c r="J82" i="4" s="1"/>
  <c r="D81" i="4"/>
  <c r="J81" i="4" s="1"/>
  <c r="D80" i="4"/>
  <c r="J80" i="4" s="1"/>
  <c r="D79" i="4"/>
  <c r="J79" i="4" s="1"/>
  <c r="D78" i="4"/>
  <c r="J78" i="4" s="1"/>
  <c r="D77" i="4"/>
  <c r="J77" i="4" s="1"/>
  <c r="D76" i="4"/>
  <c r="J76" i="4" s="1"/>
  <c r="D75" i="4"/>
  <c r="J75" i="4" s="1"/>
  <c r="D74" i="4"/>
  <c r="J74" i="4" s="1"/>
  <c r="D73" i="4"/>
  <c r="J73" i="4" s="1"/>
  <c r="D72" i="4"/>
  <c r="J72" i="4" s="1"/>
  <c r="D71" i="4"/>
  <c r="J71" i="4" s="1"/>
  <c r="D70" i="4"/>
  <c r="J70" i="4" s="1"/>
  <c r="D69" i="4"/>
  <c r="J69" i="4" s="1"/>
  <c r="D68" i="4"/>
  <c r="J68" i="4" s="1"/>
  <c r="D67" i="4"/>
  <c r="J67" i="4" s="1"/>
  <c r="D66" i="4"/>
  <c r="J66" i="4" s="1"/>
  <c r="D65" i="4"/>
  <c r="J65" i="4" s="1"/>
  <c r="D64" i="4"/>
  <c r="J64" i="4" s="1"/>
  <c r="D63" i="4"/>
  <c r="J63" i="4" s="1"/>
  <c r="D62" i="4"/>
  <c r="J62" i="4" s="1"/>
  <c r="D61" i="4"/>
  <c r="J61" i="4" s="1"/>
  <c r="D60" i="4"/>
  <c r="J60" i="4" s="1"/>
  <c r="D59" i="4"/>
  <c r="J59" i="4" s="1"/>
  <c r="D58" i="4"/>
  <c r="J58" i="4" s="1"/>
  <c r="A10" i="7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B20" i="7"/>
  <c r="B56" i="7" s="1"/>
  <c r="M57" i="7" s="1"/>
  <c r="D104" i="28" l="1"/>
  <c r="D109" i="28" s="1"/>
  <c r="D104" i="22"/>
  <c r="D110" i="22" s="1"/>
  <c r="H104" i="22"/>
  <c r="D56" i="7"/>
  <c r="F33" i="26"/>
  <c r="E104" i="26"/>
  <c r="D104" i="8"/>
  <c r="N22" i="7"/>
  <c r="E22" i="7"/>
  <c r="P22" i="7" s="1"/>
  <c r="N26" i="7"/>
  <c r="E26" i="7"/>
  <c r="P26" i="7" s="1"/>
  <c r="N18" i="7"/>
  <c r="E18" i="7"/>
  <c r="P18" i="7" s="1"/>
  <c r="N23" i="7"/>
  <c r="E23" i="7"/>
  <c r="P23" i="7" s="1"/>
  <c r="N25" i="7"/>
  <c r="E25" i="7"/>
  <c r="P25" i="7" s="1"/>
  <c r="N21" i="7"/>
  <c r="E21" i="7"/>
  <c r="P21" i="7" s="1"/>
  <c r="N19" i="7"/>
  <c r="E19" i="7"/>
  <c r="P19" i="7" s="1"/>
  <c r="S19" i="7" s="1"/>
  <c r="N20" i="7"/>
  <c r="E20" i="7"/>
  <c r="N24" i="7"/>
  <c r="E24" i="7"/>
  <c r="P24" i="7" s="1"/>
  <c r="D104" i="24"/>
  <c r="D104" i="4"/>
  <c r="H104" i="4"/>
  <c r="K62" i="4"/>
  <c r="K66" i="4"/>
  <c r="K70" i="4"/>
  <c r="K74" i="4"/>
  <c r="K78" i="4"/>
  <c r="K82" i="4"/>
  <c r="K86" i="4"/>
  <c r="K90" i="4"/>
  <c r="J20" i="4"/>
  <c r="K100" i="24"/>
  <c r="K90" i="24"/>
  <c r="K86" i="24"/>
  <c r="K82" i="24"/>
  <c r="K78" i="24"/>
  <c r="K74" i="24"/>
  <c r="K70" i="24"/>
  <c r="K66" i="24"/>
  <c r="J27" i="24"/>
  <c r="J21" i="24"/>
  <c r="J19" i="24"/>
  <c r="J17" i="24"/>
  <c r="E23" i="22"/>
  <c r="E29" i="8"/>
  <c r="E104" i="8" s="1"/>
  <c r="J22" i="24"/>
  <c r="K103" i="24"/>
  <c r="K99" i="24"/>
  <c r="K89" i="24"/>
  <c r="K85" i="24"/>
  <c r="K81" i="24"/>
  <c r="K77" i="24"/>
  <c r="K73" i="24"/>
  <c r="K69" i="24"/>
  <c r="K65" i="24"/>
  <c r="E15" i="29"/>
  <c r="E19" i="29"/>
  <c r="E23" i="29"/>
  <c r="E27" i="29"/>
  <c r="E39" i="29"/>
  <c r="E25" i="8"/>
  <c r="E21" i="8"/>
  <c r="E16" i="8"/>
  <c r="J18" i="4"/>
  <c r="K59" i="4"/>
  <c r="K63" i="4"/>
  <c r="K67" i="4"/>
  <c r="K71" i="4"/>
  <c r="K75" i="4"/>
  <c r="K79" i="4"/>
  <c r="K83" i="4"/>
  <c r="K87" i="4"/>
  <c r="K91" i="4"/>
  <c r="K62" i="24"/>
  <c r="K61" i="24"/>
  <c r="K102" i="24"/>
  <c r="K98" i="24"/>
  <c r="K97" i="24"/>
  <c r="K88" i="24"/>
  <c r="K84" i="24"/>
  <c r="K80" i="24"/>
  <c r="K76" i="24"/>
  <c r="K72" i="24"/>
  <c r="K68" i="24"/>
  <c r="K64" i="24"/>
  <c r="K60" i="24"/>
  <c r="K101" i="24"/>
  <c r="K87" i="24"/>
  <c r="K83" i="24"/>
  <c r="K79" i="24"/>
  <c r="K75" i="24"/>
  <c r="K71" i="24"/>
  <c r="K67" i="24"/>
  <c r="K63" i="24"/>
  <c r="K59" i="24"/>
  <c r="K60" i="4"/>
  <c r="K64" i="4"/>
  <c r="K68" i="4"/>
  <c r="K72" i="4"/>
  <c r="K76" i="4"/>
  <c r="K80" i="4"/>
  <c r="K84" i="4"/>
  <c r="K88" i="4"/>
  <c r="K92" i="4"/>
  <c r="K101" i="4"/>
  <c r="K102" i="4"/>
  <c r="K103" i="4"/>
  <c r="K99" i="4"/>
  <c r="K100" i="4"/>
  <c r="K61" i="4"/>
  <c r="K65" i="4"/>
  <c r="K69" i="4"/>
  <c r="K73" i="4"/>
  <c r="K77" i="4"/>
  <c r="K81" i="4"/>
  <c r="K85" i="4"/>
  <c r="K89" i="4"/>
  <c r="J42" i="24"/>
  <c r="J30" i="24"/>
  <c r="J26" i="24"/>
  <c r="J10" i="24"/>
  <c r="F41" i="26"/>
  <c r="E17" i="29"/>
  <c r="E21" i="29"/>
  <c r="E29" i="29"/>
  <c r="E28" i="7"/>
  <c r="P28" i="7" s="1"/>
  <c r="J56" i="4"/>
  <c r="E19" i="8"/>
  <c r="J48" i="4"/>
  <c r="J38" i="4"/>
  <c r="J36" i="4"/>
  <c r="J40" i="24"/>
  <c r="J38" i="24"/>
  <c r="J36" i="24"/>
  <c r="J34" i="24"/>
  <c r="F31" i="26"/>
  <c r="F27" i="26"/>
  <c r="E37" i="29"/>
  <c r="E41" i="29"/>
  <c r="E45" i="29"/>
  <c r="E49" i="29"/>
  <c r="E53" i="29"/>
  <c r="E31" i="29"/>
  <c r="E43" i="29"/>
  <c r="E51" i="29"/>
  <c r="J57" i="24"/>
  <c r="K58" i="24" s="1"/>
  <c r="J45" i="24"/>
  <c r="J41" i="24"/>
  <c r="F21" i="26"/>
  <c r="F17" i="26"/>
  <c r="F55" i="26"/>
  <c r="F47" i="26"/>
  <c r="J46" i="4"/>
  <c r="J32" i="24"/>
  <c r="J16" i="24"/>
  <c r="E31" i="22"/>
  <c r="E19" i="22"/>
  <c r="F53" i="26"/>
  <c r="F45" i="26"/>
  <c r="E35" i="29"/>
  <c r="E55" i="29"/>
  <c r="E27" i="8"/>
  <c r="E14" i="8"/>
  <c r="E10" i="8"/>
  <c r="J52" i="4"/>
  <c r="J37" i="4"/>
  <c r="J35" i="4"/>
  <c r="J33" i="4"/>
  <c r="J28" i="4"/>
  <c r="J22" i="4"/>
  <c r="J46" i="24"/>
  <c r="J44" i="24"/>
  <c r="J33" i="24"/>
  <c r="F23" i="26"/>
  <c r="F19" i="26"/>
  <c r="F15" i="26"/>
  <c r="F11" i="26"/>
  <c r="E31" i="7"/>
  <c r="P31" i="7" s="1"/>
  <c r="G25" i="6"/>
  <c r="J50" i="4"/>
  <c r="J15" i="4"/>
  <c r="J37" i="24"/>
  <c r="J25" i="24"/>
  <c r="E27" i="28"/>
  <c r="J44" i="4"/>
  <c r="J30" i="4"/>
  <c r="J26" i="4"/>
  <c r="J57" i="4"/>
  <c r="K58" i="4" s="1"/>
  <c r="J55" i="4"/>
  <c r="J56" i="24"/>
  <c r="J54" i="24"/>
  <c r="J50" i="24"/>
  <c r="J48" i="24"/>
  <c r="E23" i="8"/>
  <c r="J53" i="4"/>
  <c r="J49" i="4"/>
  <c r="J45" i="4"/>
  <c r="J41" i="4"/>
  <c r="J29" i="4"/>
  <c r="J25" i="4"/>
  <c r="J17" i="4"/>
  <c r="J14" i="4"/>
  <c r="J53" i="24"/>
  <c r="J51" i="24"/>
  <c r="J49" i="24"/>
  <c r="J20" i="24"/>
  <c r="J18" i="24"/>
  <c r="E25" i="22"/>
  <c r="E17" i="22"/>
  <c r="F25" i="26"/>
  <c r="E13" i="29"/>
  <c r="J13" i="24"/>
  <c r="J14" i="24"/>
  <c r="E13" i="22"/>
  <c r="E15" i="22"/>
  <c r="E12" i="8"/>
  <c r="J10" i="4"/>
  <c r="E19" i="28"/>
  <c r="J54" i="4"/>
  <c r="J40" i="4"/>
  <c r="J29" i="24"/>
  <c r="J34" i="4"/>
  <c r="E10" i="7"/>
  <c r="F29" i="26"/>
  <c r="F13" i="26"/>
  <c r="E47" i="29"/>
  <c r="J23" i="4"/>
  <c r="J21" i="4"/>
  <c r="J12" i="4"/>
  <c r="J52" i="24"/>
  <c r="J35" i="24"/>
  <c r="K35" i="24" s="1"/>
  <c r="J24" i="24"/>
  <c r="J104" i="24" s="1"/>
  <c r="J12" i="24"/>
  <c r="E29" i="22"/>
  <c r="F51" i="26"/>
  <c r="F43" i="26"/>
  <c r="J51" i="4"/>
  <c r="J42" i="4"/>
  <c r="J31" i="4"/>
  <c r="J27" i="4"/>
  <c r="J16" i="4"/>
  <c r="J43" i="24"/>
  <c r="J28" i="24"/>
  <c r="E27" i="22"/>
  <c r="E11" i="29"/>
  <c r="B55" i="33"/>
  <c r="J55" i="6"/>
  <c r="B53" i="33"/>
  <c r="F53" i="33" s="1"/>
  <c r="J53" i="6"/>
  <c r="B51" i="33"/>
  <c r="F51" i="33" s="1"/>
  <c r="J51" i="6"/>
  <c r="B49" i="33"/>
  <c r="F49" i="33" s="1"/>
  <c r="J49" i="6"/>
  <c r="B47" i="33"/>
  <c r="F47" i="33" s="1"/>
  <c r="J47" i="6"/>
  <c r="B45" i="33"/>
  <c r="F45" i="33" s="1"/>
  <c r="J45" i="6"/>
  <c r="B43" i="33"/>
  <c r="F43" i="33" s="1"/>
  <c r="J43" i="6"/>
  <c r="B41" i="33"/>
  <c r="F41" i="33" s="1"/>
  <c r="J41" i="6"/>
  <c r="B39" i="33"/>
  <c r="F39" i="33" s="1"/>
  <c r="J39" i="6"/>
  <c r="B37" i="33"/>
  <c r="F37" i="33" s="1"/>
  <c r="J37" i="6"/>
  <c r="B35" i="33"/>
  <c r="F35" i="33" s="1"/>
  <c r="J35" i="6"/>
  <c r="B33" i="33"/>
  <c r="F33" i="33" s="1"/>
  <c r="B31" i="33"/>
  <c r="F31" i="33" s="1"/>
  <c r="J31" i="6"/>
  <c r="B29" i="33"/>
  <c r="F29" i="33" s="1"/>
  <c r="J29" i="6"/>
  <c r="B27" i="33"/>
  <c r="F27" i="33" s="1"/>
  <c r="J27" i="6"/>
  <c r="B25" i="33"/>
  <c r="F25" i="33" s="1"/>
  <c r="J25" i="6"/>
  <c r="B23" i="33"/>
  <c r="F23" i="33" s="1"/>
  <c r="J23" i="6"/>
  <c r="B21" i="33"/>
  <c r="F21" i="33" s="1"/>
  <c r="B19" i="33"/>
  <c r="F19" i="33" s="1"/>
  <c r="J19" i="6"/>
  <c r="B17" i="33"/>
  <c r="F17" i="33" s="1"/>
  <c r="J17" i="6"/>
  <c r="B15" i="33"/>
  <c r="F15" i="33" s="1"/>
  <c r="J15" i="6"/>
  <c r="B13" i="33"/>
  <c r="F13" i="33" s="1"/>
  <c r="J13" i="6"/>
  <c r="J47" i="4"/>
  <c r="J43" i="4"/>
  <c r="J39" i="4"/>
  <c r="J32" i="4"/>
  <c r="J24" i="4"/>
  <c r="J19" i="4"/>
  <c r="J13" i="4"/>
  <c r="E25" i="29"/>
  <c r="E104" i="29" s="1"/>
  <c r="E33" i="29"/>
  <c r="B54" i="33"/>
  <c r="F54" i="33" s="1"/>
  <c r="J54" i="6"/>
  <c r="B52" i="33"/>
  <c r="F52" i="33" s="1"/>
  <c r="J52" i="6"/>
  <c r="B50" i="33"/>
  <c r="F50" i="33" s="1"/>
  <c r="J50" i="6"/>
  <c r="B48" i="33"/>
  <c r="F48" i="33" s="1"/>
  <c r="J48" i="6"/>
  <c r="B46" i="33"/>
  <c r="F46" i="33" s="1"/>
  <c r="J46" i="6"/>
  <c r="B44" i="33"/>
  <c r="F44" i="33" s="1"/>
  <c r="J44" i="6"/>
  <c r="B42" i="33"/>
  <c r="F42" i="33" s="1"/>
  <c r="J42" i="6"/>
  <c r="B40" i="33"/>
  <c r="F40" i="33" s="1"/>
  <c r="J40" i="6"/>
  <c r="B38" i="33"/>
  <c r="F38" i="33" s="1"/>
  <c r="J38" i="6"/>
  <c r="B36" i="33"/>
  <c r="F36" i="33" s="1"/>
  <c r="J36" i="6"/>
  <c r="B34" i="33"/>
  <c r="F34" i="33" s="1"/>
  <c r="J34" i="6"/>
  <c r="B32" i="33"/>
  <c r="B30" i="33"/>
  <c r="F30" i="33" s="1"/>
  <c r="J30" i="6"/>
  <c r="B28" i="33"/>
  <c r="J28" i="6"/>
  <c r="B26" i="33"/>
  <c r="F26" i="33" s="1"/>
  <c r="J26" i="6"/>
  <c r="B24" i="33"/>
  <c r="F24" i="33" s="1"/>
  <c r="J24" i="6"/>
  <c r="B22" i="33"/>
  <c r="F22" i="33" s="1"/>
  <c r="J22" i="6"/>
  <c r="B20" i="33"/>
  <c r="F20" i="33" s="1"/>
  <c r="J20" i="6"/>
  <c r="B18" i="33"/>
  <c r="F18" i="33" s="1"/>
  <c r="J18" i="6"/>
  <c r="B16" i="33"/>
  <c r="F16" i="33" s="1"/>
  <c r="J16" i="6"/>
  <c r="B14" i="33"/>
  <c r="F14" i="33" s="1"/>
  <c r="J14" i="6"/>
  <c r="B12" i="33"/>
  <c r="F12" i="33" s="1"/>
  <c r="J12" i="6"/>
  <c r="C57" i="33"/>
  <c r="C58" i="33" s="1"/>
  <c r="J57" i="6"/>
  <c r="G15" i="6"/>
  <c r="G13" i="6"/>
  <c r="J55" i="24"/>
  <c r="J47" i="24"/>
  <c r="J39" i="24"/>
  <c r="J31" i="24"/>
  <c r="J23" i="24"/>
  <c r="J15" i="24"/>
  <c r="E33" i="22"/>
  <c r="E21" i="22"/>
  <c r="F49" i="26"/>
  <c r="E15" i="28"/>
  <c r="E23" i="28"/>
  <c r="E31" i="28"/>
  <c r="B11" i="33"/>
  <c r="J11" i="6"/>
  <c r="J11" i="4"/>
  <c r="E11" i="28"/>
  <c r="J11" i="24"/>
  <c r="E11" i="22"/>
  <c r="E13" i="28"/>
  <c r="E17" i="28"/>
  <c r="E21" i="28"/>
  <c r="E25" i="28"/>
  <c r="E29" i="28"/>
  <c r="E33" i="28"/>
  <c r="E32" i="7"/>
  <c r="P32" i="7" s="1"/>
  <c r="E30" i="7"/>
  <c r="P30" i="7" s="1"/>
  <c r="E29" i="7"/>
  <c r="P29" i="7" s="1"/>
  <c r="E27" i="7"/>
  <c r="P27" i="7" s="1"/>
  <c r="E12" i="7"/>
  <c r="E9" i="7"/>
  <c r="E17" i="7"/>
  <c r="E13" i="7"/>
  <c r="E11" i="7"/>
  <c r="G11" i="6"/>
  <c r="G33" i="6"/>
  <c r="G29" i="6"/>
  <c r="F27" i="6"/>
  <c r="F26" i="6"/>
  <c r="B16" i="7"/>
  <c r="F23" i="6"/>
  <c r="B15" i="7"/>
  <c r="B14" i="7"/>
  <c r="E104" i="28" l="1"/>
  <c r="E104" i="22"/>
  <c r="N56" i="7"/>
  <c r="N60" i="7" s="1"/>
  <c r="P56" i="7"/>
  <c r="F32" i="33"/>
  <c r="G33" i="33" s="1"/>
  <c r="B58" i="33"/>
  <c r="E56" i="7"/>
  <c r="P20" i="7"/>
  <c r="F28" i="33"/>
  <c r="M29" i="26"/>
  <c r="E64" i="7"/>
  <c r="K27" i="24"/>
  <c r="F55" i="33"/>
  <c r="J104" i="4"/>
  <c r="K21" i="24"/>
  <c r="K15" i="24"/>
  <c r="K47" i="4"/>
  <c r="K21" i="4"/>
  <c r="G23" i="6"/>
  <c r="K33" i="24"/>
  <c r="K19" i="24"/>
  <c r="K31" i="24"/>
  <c r="K17" i="4"/>
  <c r="K35" i="4"/>
  <c r="K29" i="24"/>
  <c r="K17" i="24"/>
  <c r="K23" i="24"/>
  <c r="K49" i="4"/>
  <c r="G19" i="33"/>
  <c r="K23" i="4"/>
  <c r="K45" i="4"/>
  <c r="K33" i="4"/>
  <c r="K29" i="4"/>
  <c r="K19" i="4"/>
  <c r="K51" i="4"/>
  <c r="K43" i="24"/>
  <c r="K41" i="24"/>
  <c r="K45" i="24"/>
  <c r="K57" i="24"/>
  <c r="K55" i="4"/>
  <c r="K53" i="4"/>
  <c r="K31" i="4"/>
  <c r="K37" i="4"/>
  <c r="K39" i="24"/>
  <c r="K13" i="24"/>
  <c r="K41" i="4"/>
  <c r="K11" i="24"/>
  <c r="K39" i="4"/>
  <c r="K25" i="24"/>
  <c r="K104" i="24" s="1"/>
  <c r="E16" i="7"/>
  <c r="E15" i="7"/>
  <c r="E14" i="7"/>
  <c r="K47" i="24"/>
  <c r="K49" i="24"/>
  <c r="K37" i="24"/>
  <c r="G17" i="33"/>
  <c r="K27" i="4"/>
  <c r="K57" i="4"/>
  <c r="K51" i="24"/>
  <c r="K53" i="24"/>
  <c r="K11" i="4"/>
  <c r="K15" i="4"/>
  <c r="K55" i="24"/>
  <c r="K25" i="4"/>
  <c r="K43" i="4"/>
  <c r="G15" i="33"/>
  <c r="G13" i="33"/>
  <c r="K13" i="4"/>
  <c r="G27" i="6"/>
  <c r="G21" i="6"/>
  <c r="F57" i="33"/>
  <c r="G21" i="33"/>
  <c r="G23" i="33"/>
  <c r="G25" i="33"/>
  <c r="G27" i="33"/>
  <c r="G29" i="33"/>
  <c r="G31" i="33"/>
  <c r="F11" i="33"/>
  <c r="G31" i="6"/>
  <c r="G104" i="6"/>
  <c r="F58" i="33" l="1"/>
  <c r="S20" i="7"/>
  <c r="R20" i="7"/>
  <c r="G58" i="33"/>
  <c r="K104" i="4"/>
  <c r="G11" i="33"/>
  <c r="O60" i="7" l="1"/>
</calcChain>
</file>

<file path=xl/sharedStrings.xml><?xml version="1.0" encoding="utf-8"?>
<sst xmlns="http://schemas.openxmlformats.org/spreadsheetml/2006/main" count="403" uniqueCount="148">
  <si>
    <t>New Money Debt Service</t>
  </si>
  <si>
    <t>Date</t>
  </si>
  <si>
    <t>Principal</t>
  </si>
  <si>
    <t>Interest</t>
  </si>
  <si>
    <t>Total</t>
  </si>
  <si>
    <t>Refunding Debt Service</t>
  </si>
  <si>
    <t>Total D/S</t>
  </si>
  <si>
    <t>Annual D/S</t>
  </si>
  <si>
    <t>Carroll ISD</t>
  </si>
  <si>
    <t>Series 1997 - 1</t>
  </si>
  <si>
    <t>Fixed Rate Conversion New Money Debt Service</t>
  </si>
  <si>
    <t>Compound</t>
  </si>
  <si>
    <t>Combined</t>
  </si>
  <si>
    <t>Series 2006B</t>
  </si>
  <si>
    <t>Lewis A. Wilks</t>
  </si>
  <si>
    <t>Total Debt Service Schedule</t>
  </si>
  <si>
    <t>CARROLL INDEPENDENT SCHOOL DISTICT</t>
  </si>
  <si>
    <t>Series 2009A</t>
  </si>
  <si>
    <t>Series 2009C</t>
  </si>
  <si>
    <t>Combined Annual Debt Service</t>
  </si>
  <si>
    <t>Combined Semi Annual Debt Service</t>
  </si>
  <si>
    <t>New Money Debt Service  (Build America Bonds)</t>
  </si>
  <si>
    <t>Estimated Federal</t>
  </si>
  <si>
    <t>Build America Bond's</t>
  </si>
  <si>
    <t>Funding on Interest @ 35%</t>
  </si>
  <si>
    <r>
      <t xml:space="preserve">Principal </t>
    </r>
    <r>
      <rPr>
        <u val="singleAccounting"/>
        <vertAlign val="superscript"/>
        <sz val="8"/>
        <rFont val="Times New Roman"/>
        <family val="1"/>
      </rPr>
      <t xml:space="preserve"> (a)</t>
    </r>
  </si>
  <si>
    <r>
      <t>(b)</t>
    </r>
    <r>
      <rPr>
        <sz val="10"/>
        <rFont val="Times New Roman"/>
        <family val="1"/>
      </rPr>
      <t xml:space="preserve">  </t>
    </r>
    <r>
      <rPr>
        <sz val="8"/>
        <rFont val="Times New Roman"/>
        <family val="1"/>
      </rPr>
      <t>Total debt service does not include any federal subsidy on the Bonds.</t>
    </r>
  </si>
  <si>
    <r>
      <t xml:space="preserve">Annual D/S </t>
    </r>
    <r>
      <rPr>
        <u val="singleAccounting"/>
        <vertAlign val="superscript"/>
        <sz val="8"/>
        <rFont val="Times New Roman"/>
        <family val="1"/>
      </rPr>
      <t>(b)</t>
    </r>
  </si>
  <si>
    <t>Series 2010A</t>
  </si>
  <si>
    <t>Series 2010B</t>
  </si>
  <si>
    <t>Funding on Interest</t>
  </si>
  <si>
    <t>Series 2010C</t>
  </si>
  <si>
    <t>Series 2011</t>
  </si>
  <si>
    <t>Build America Bond's Estimated Federal Funding on Interest</t>
  </si>
  <si>
    <t>Estimated Total</t>
  </si>
  <si>
    <t>Federal Subsidy</t>
  </si>
  <si>
    <t>Series 2009A BABs</t>
  </si>
  <si>
    <t>Series 2010A BABs</t>
  </si>
  <si>
    <t>Series 2010C BABs</t>
  </si>
  <si>
    <t>Federal Subsidy (Annual)</t>
  </si>
  <si>
    <t>US Capital Advisors LLC</t>
  </si>
  <si>
    <t>888-601-8722; 713-366-0592  Telephone</t>
  </si>
  <si>
    <t>Series 2014</t>
  </si>
  <si>
    <t>U/L Tax Refunding Bonds</t>
  </si>
  <si>
    <t>Series 2015A</t>
  </si>
  <si>
    <t>Series 2015B</t>
  </si>
  <si>
    <t>Series 2016A</t>
  </si>
  <si>
    <t>4444 Westheimer, Suite G500</t>
  </si>
  <si>
    <t>Houston, Texas 77027</t>
  </si>
  <si>
    <t>Series 2016C</t>
  </si>
  <si>
    <t>Series 2017</t>
  </si>
  <si>
    <t>U/L Tax School Building Bonds</t>
  </si>
  <si>
    <t>Series 2009D QSCB</t>
  </si>
  <si>
    <t>Series 2018</t>
  </si>
  <si>
    <t>&lt;-series totals added</t>
  </si>
  <si>
    <t>&lt;-semi-annual totals for comparison</t>
  </si>
  <si>
    <t>(a)</t>
  </si>
  <si>
    <t>Series 2019</t>
  </si>
  <si>
    <t>wo/2009D</t>
  </si>
  <si>
    <t>semi</t>
  </si>
  <si>
    <t>series tot</t>
  </si>
  <si>
    <t>&lt;-match MAC wo/ 2009D</t>
  </si>
  <si>
    <t>U/L Tax School Building and Refunding Bonds</t>
  </si>
  <si>
    <t>Series 2019A</t>
  </si>
  <si>
    <t>U/L Tax  Refunding Bonds</t>
  </si>
  <si>
    <t>Reco</t>
  </si>
  <si>
    <t>MACPrinc</t>
  </si>
  <si>
    <t>Mac Total</t>
  </si>
  <si>
    <t>General Obligation &amp; Refunding Bonds Payable</t>
  </si>
  <si>
    <t xml:space="preserve">Date Series </t>
  </si>
  <si>
    <t>Issued</t>
  </si>
  <si>
    <t>Series Maturing</t>
  </si>
  <si>
    <t>Through</t>
  </si>
  <si>
    <t>Rate %</t>
  </si>
  <si>
    <t>Original</t>
  </si>
  <si>
    <t>Issuance</t>
  </si>
  <si>
    <t>Outstanding</t>
  </si>
  <si>
    <t>Balance</t>
  </si>
  <si>
    <t>Principal &amp; Interest Payment Obligations by Year</t>
  </si>
  <si>
    <t>Fiscal Year Ending</t>
  </si>
  <si>
    <t>Debt Service</t>
  </si>
  <si>
    <t>2010A BABs</t>
  </si>
  <si>
    <t>2009A BABs</t>
  </si>
  <si>
    <t>2009D QSCB</t>
  </si>
  <si>
    <t>2015A</t>
  </si>
  <si>
    <t>2015B</t>
  </si>
  <si>
    <t>2016A</t>
  </si>
  <si>
    <t>2016C</t>
  </si>
  <si>
    <t>2019A</t>
  </si>
  <si>
    <t>6.35-6.75%</t>
  </si>
  <si>
    <t>Call Date</t>
  </si>
  <si>
    <t>5.25-6.875%</t>
  </si>
  <si>
    <t>Non-Callable</t>
  </si>
  <si>
    <t>3.71-5.19%</t>
  </si>
  <si>
    <t>2010C BABs</t>
  </si>
  <si>
    <t>6.80-6.95%</t>
  </si>
  <si>
    <t>4.15-5.25%</t>
  </si>
  <si>
    <t>2.50-3.00%</t>
  </si>
  <si>
    <t>3.00-5.00%</t>
  </si>
  <si>
    <t>2.00-4.00%</t>
  </si>
  <si>
    <t>2.375-5.00%</t>
  </si>
  <si>
    <r>
      <t>(a)</t>
    </r>
    <r>
      <rPr>
        <sz val="10"/>
        <rFont val="Times New Roman"/>
        <family val="1"/>
      </rPr>
      <t xml:space="preserve">  </t>
    </r>
    <r>
      <rPr>
        <sz val="8"/>
        <rFont val="Times New Roman"/>
        <family val="1"/>
      </rPr>
      <t>Total debt service does not include any federal subsidy on the Bonds.</t>
    </r>
  </si>
  <si>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Bonds receiving federal Direct Pay subsidy. District directing federal subsidy to General Fund.</t>
    </r>
  </si>
  <si>
    <t>(b)</t>
  </si>
  <si>
    <r>
      <rPr>
        <vertAlign val="superscript"/>
        <sz val="8"/>
        <rFont val="Arial"/>
        <family val="2"/>
      </rPr>
      <t>(b)</t>
    </r>
    <r>
      <rPr>
        <sz val="8"/>
        <rFont val="Arial"/>
        <family val="2"/>
      </rPr>
      <t xml:space="preserve"> The District has $5,870,000 in Cumulative Sinking Fund deposits designated to make principal payment on 8/15/2026.</t>
    </r>
  </si>
  <si>
    <t xml:space="preserve"> </t>
  </si>
  <si>
    <t>Callable Bonds</t>
  </si>
  <si>
    <t>Title</t>
  </si>
  <si>
    <t>Issue Date</t>
  </si>
  <si>
    <t>Amount Callable</t>
  </si>
  <si>
    <t>First Call Date</t>
  </si>
  <si>
    <t>Final Maturity</t>
  </si>
  <si>
    <t>First Eligible Current Refunding</t>
  </si>
  <si>
    <t>First Call Price</t>
  </si>
  <si>
    <t>Refunded Bonds</t>
  </si>
  <si>
    <t>Callable Maturities</t>
  </si>
  <si>
    <t>U/L Tax Sch Bldg Bds Taxable Ser 2009A (Build America Bds)</t>
  </si>
  <si>
    <t>make whole</t>
  </si>
  <si>
    <t>U/L Tax Sch Bldg Bds Taxable Ser 2010A (Build America Bds)</t>
  </si>
  <si>
    <t>par</t>
  </si>
  <si>
    <t>U/L Tax Sch Bldg Bds Taxable Ser 2010C (Build America Bds)</t>
  </si>
  <si>
    <t>U/L Tax Ref Bds Ser 2014</t>
  </si>
  <si>
    <t>U/L Tax Ref Bds Ser 2015B</t>
  </si>
  <si>
    <t>U/L Tax Ref Bds Ser 2015A</t>
  </si>
  <si>
    <t>U/L Tax Ref Bds Ser 2016A</t>
  </si>
  <si>
    <t>U/L Tax Ref Bds Ser 2016C</t>
  </si>
  <si>
    <t>U/L Tax Sch Bldg Bds Ser 2017</t>
  </si>
  <si>
    <t>U/L Tax Sch Bldg Bds Ser 2018</t>
  </si>
  <si>
    <t>U/L Tax Ref Bds Ser 2019</t>
  </si>
  <si>
    <t>U/L Tax Sch Bldg &amp; Ref Bds Ser 2019A</t>
  </si>
  <si>
    <t>Currently Callable</t>
  </si>
  <si>
    <t>Amount Outstanding</t>
  </si>
  <si>
    <r>
      <t xml:space="preserve">U/L Tax Qualified School Construction Bonds, Taxable Ser 2009D (Tax Credit Bds) </t>
    </r>
    <r>
      <rPr>
        <vertAlign val="superscript"/>
        <sz val="10"/>
        <rFont val="Arial"/>
        <family val="2"/>
      </rPr>
      <t>(a)</t>
    </r>
  </si>
  <si>
    <t>(a) Amount outstanding represents the balance to be deposited to the Cumulative Sinking Fund per the sinking fund requirements.</t>
  </si>
  <si>
    <t>Carroll Independent School District</t>
  </si>
  <si>
    <t>(8/31/23)</t>
  </si>
  <si>
    <t>MAC</t>
  </si>
  <si>
    <t>Dif</t>
  </si>
  <si>
    <t>2009QSCBs</t>
  </si>
  <si>
    <r>
      <t xml:space="preserve">(a)   </t>
    </r>
    <r>
      <rPr>
        <sz val="8"/>
        <rFont val="Times New Roman"/>
        <family val="1"/>
      </rPr>
      <t>Includes amortization of the Series 2009 QSCBs.</t>
    </r>
  </si>
  <si>
    <t>MAC 2009</t>
  </si>
  <si>
    <t>Q Interest</t>
  </si>
  <si>
    <t>Difference in MAC and</t>
  </si>
  <si>
    <t>USCA Q interest</t>
  </si>
  <si>
    <t>2016A and 2018</t>
  </si>
  <si>
    <t>Savings</t>
  </si>
  <si>
    <t>Other difference is how MAC handles 2009QSCBs</t>
  </si>
  <si>
    <t>(After 2024 Defeasance)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</si>
</sst>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d\,\ yyyy"/>
    <numFmt numFmtId="166" formatCode="_(&quot;$&quot;* #,##0_);_(&quot;$&quot;* \(#,##0\);_(&quot;$&quot;* &quot;-&quot;??_);_(@_)"/>
    <numFmt numFmtId="167" formatCode="[$-409]mm/dd/yyyy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  <font>
      <u/>
      <sz val="10"/>
      <name val="Arial"/>
      <family val="2"/>
    </font>
    <font>
      <u val="singleAccounting"/>
      <sz val="8"/>
      <name val="Times New Roman"/>
      <family val="1"/>
    </font>
    <font>
      <sz val="8"/>
      <name val="Arial"/>
      <family val="2"/>
    </font>
    <font>
      <vertAlign val="superscript"/>
      <sz val="6"/>
      <name val="Times New Roman"/>
      <family val="1"/>
    </font>
    <font>
      <u val="singleAccounting"/>
      <sz val="8"/>
      <color indexed="10"/>
      <name val="Times New Roman"/>
      <family val="1"/>
    </font>
    <font>
      <sz val="8"/>
      <color indexed="10"/>
      <name val="Times New Roman"/>
      <family val="1"/>
    </font>
    <font>
      <u/>
      <sz val="8"/>
      <name val="Arial"/>
      <family val="2"/>
    </font>
    <font>
      <vertAlign val="superscript"/>
      <sz val="8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9"/>
      <color indexed="8"/>
      <name val="Arial"/>
      <family val="2"/>
    </font>
    <font>
      <sz val="6"/>
      <name val="Times New Roman"/>
      <family val="1"/>
    </font>
    <font>
      <u val="singleAccounting"/>
      <vertAlign val="superscript"/>
      <sz val="8"/>
      <name val="Times New Roman"/>
      <family val="1"/>
    </font>
    <font>
      <sz val="18"/>
      <name val="Times New Roman"/>
      <family val="1"/>
    </font>
    <font>
      <sz val="10"/>
      <color indexed="9"/>
      <name val="Times New Roman"/>
      <family val="1"/>
    </font>
    <font>
      <b/>
      <sz val="14"/>
      <name val="Times New Roman"/>
      <family val="1"/>
    </font>
    <font>
      <sz val="8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12"/>
      <name val="Times New Roman"/>
      <family val="1"/>
    </font>
    <font>
      <vertAlign val="superscript"/>
      <sz val="9"/>
      <name val="Times New Roman"/>
      <family val="1"/>
    </font>
    <font>
      <b/>
      <sz val="11"/>
      <name val="Times New Roman"/>
      <family val="1"/>
    </font>
    <font>
      <b/>
      <sz val="11"/>
      <name val="Calibri"/>
    </font>
    <font>
      <b/>
      <u/>
      <sz val="11"/>
      <name val="Calibri"/>
    </font>
    <font>
      <vertAlign val="superscript"/>
      <sz val="10"/>
      <name val="Arial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5" borderId="0" applyNumberFormat="0" applyBorder="0" applyAlignment="0" applyProtection="0"/>
    <xf numFmtId="0" fontId="32" fillId="6" borderId="0" applyNumberFormat="0" applyBorder="0" applyAlignment="0" applyProtection="0"/>
    <xf numFmtId="0" fontId="33" fillId="7" borderId="16" applyNumberFormat="0" applyAlignment="0" applyProtection="0"/>
    <xf numFmtId="0" fontId="34" fillId="8" borderId="17" applyNumberFormat="0" applyAlignment="0" applyProtection="0"/>
    <xf numFmtId="0" fontId="35" fillId="8" borderId="16" applyNumberFormat="0" applyAlignment="0" applyProtection="0"/>
    <xf numFmtId="0" fontId="36" fillId="0" borderId="18" applyNumberFormat="0" applyFill="0" applyAlignment="0" applyProtection="0"/>
    <xf numFmtId="0" fontId="37" fillId="9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1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4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4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0" borderId="20" applyNumberFormat="0" applyFont="0" applyAlignment="0" applyProtection="0"/>
    <xf numFmtId="0" fontId="2" fillId="0" borderId="0"/>
    <xf numFmtId="0" fontId="2" fillId="10" borderId="20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Continuous"/>
    </xf>
    <xf numFmtId="0" fontId="6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43" fontId="10" fillId="0" borderId="0" xfId="1" applyFont="1" applyAlignment="1">
      <alignment horizontal="center"/>
    </xf>
    <xf numFmtId="43" fontId="7" fillId="0" borderId="0" xfId="1" applyFont="1"/>
    <xf numFmtId="14" fontId="7" fillId="0" borderId="0" xfId="0" applyNumberFormat="1" applyFont="1"/>
    <xf numFmtId="44" fontId="7" fillId="0" borderId="1" xfId="2" applyFont="1" applyBorder="1"/>
    <xf numFmtId="43" fontId="0" fillId="0" borderId="0" xfId="0" applyNumberFormat="1"/>
    <xf numFmtId="43" fontId="6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7" fillId="0" borderId="0" xfId="1" applyFont="1" applyAlignment="1">
      <alignment horizontal="center"/>
    </xf>
    <xf numFmtId="0" fontId="10" fillId="0" borderId="0" xfId="1" applyNumberFormat="1" applyFont="1" applyAlignment="1">
      <alignment horizontal="center"/>
    </xf>
    <xf numFmtId="0" fontId="10" fillId="0" borderId="0" xfId="1" applyNumberFormat="1" applyFont="1"/>
    <xf numFmtId="0" fontId="13" fillId="0" borderId="0" xfId="1" applyNumberFormat="1" applyFont="1" applyAlignment="1">
      <alignment horizontal="center"/>
    </xf>
    <xf numFmtId="43" fontId="7" fillId="0" borderId="0" xfId="0" applyNumberFormat="1" applyFont="1"/>
    <xf numFmtId="43" fontId="14" fillId="0" borderId="0" xfId="0" applyNumberFormat="1" applyFont="1" applyAlignment="1">
      <alignment horizontal="center"/>
    </xf>
    <xf numFmtId="0" fontId="12" fillId="0" borderId="0" xfId="0" applyFont="1"/>
    <xf numFmtId="44" fontId="7" fillId="0" borderId="0" xfId="0" applyNumberFormat="1" applyFont="1"/>
    <xf numFmtId="44" fontId="7" fillId="0" borderId="0" xfId="2" applyFont="1"/>
    <xf numFmtId="44" fontId="0" fillId="0" borderId="0" xfId="0" applyNumberFormat="1"/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NumberFormat="1" applyFont="1" applyAlignment="1">
      <alignment horizontal="center"/>
    </xf>
    <xf numFmtId="43" fontId="6" fillId="0" borderId="0" xfId="0" applyNumberFormat="1" applyFont="1"/>
    <xf numFmtId="0" fontId="5" fillId="0" borderId="0" xfId="0" applyFont="1"/>
    <xf numFmtId="14" fontId="7" fillId="0" borderId="0" xfId="0" applyNumberFormat="1" applyFont="1" applyAlignment="1">
      <alignment horizontal="center"/>
    </xf>
    <xf numFmtId="43" fontId="7" fillId="0" borderId="2" xfId="1" applyFont="1" applyBorder="1"/>
    <xf numFmtId="0" fontId="6" fillId="0" borderId="3" xfId="0" applyFont="1" applyBorder="1"/>
    <xf numFmtId="0" fontId="7" fillId="0" borderId="0" xfId="0" applyFont="1" applyAlignment="1">
      <alignment horizontal="left"/>
    </xf>
    <xf numFmtId="0" fontId="6" fillId="0" borderId="4" xfId="0" applyFont="1" applyBorder="1"/>
    <xf numFmtId="0" fontId="18" fillId="0" borderId="3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0" fontId="5" fillId="0" borderId="3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9" fillId="0" borderId="3" xfId="0" applyFont="1" applyBorder="1"/>
    <xf numFmtId="164" fontId="6" fillId="0" borderId="0" xfId="1" applyNumberFormat="1" applyFont="1" applyAlignment="1">
      <alignment horizontal="center"/>
    </xf>
    <xf numFmtId="44" fontId="7" fillId="0" borderId="0" xfId="2" applyFont="1" applyAlignment="1">
      <alignment horizontal="center"/>
    </xf>
    <xf numFmtId="44" fontId="0" fillId="0" borderId="3" xfId="2" applyFont="1" applyBorder="1"/>
    <xf numFmtId="44" fontId="6" fillId="0" borderId="0" xfId="2" applyFont="1"/>
    <xf numFmtId="44" fontId="0" fillId="0" borderId="0" xfId="2" applyFont="1"/>
    <xf numFmtId="44" fontId="6" fillId="0" borderId="4" xfId="2" applyFont="1" applyBorder="1"/>
    <xf numFmtId="0" fontId="0" fillId="0" borderId="2" xfId="0" applyBorder="1"/>
    <xf numFmtId="0" fontId="16" fillId="0" borderId="0" xfId="0" applyFont="1"/>
    <xf numFmtId="44" fontId="7" fillId="0" borderId="2" xfId="0" applyNumberFormat="1" applyFont="1" applyBorder="1"/>
    <xf numFmtId="44" fontId="7" fillId="0" borderId="2" xfId="2" applyFont="1" applyBorder="1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10" fontId="0" fillId="0" borderId="0" xfId="0" applyNumberFormat="1"/>
    <xf numFmtId="0" fontId="7" fillId="0" borderId="0" xfId="1" applyNumberFormat="1" applyFont="1" applyAlignment="1">
      <alignment horizontal="center" vertical="center"/>
    </xf>
    <xf numFmtId="43" fontId="10" fillId="0" borderId="0" xfId="1" applyFont="1" applyAlignment="1">
      <alignment horizontal="center" vertical="center"/>
    </xf>
    <xf numFmtId="0" fontId="10" fillId="0" borderId="0" xfId="1" applyNumberFormat="1" applyFont="1" applyAlignment="1">
      <alignment horizontal="center" vertical="center"/>
    </xf>
    <xf numFmtId="44" fontId="6" fillId="0" borderId="0" xfId="2" applyFont="1" applyAlignment="1">
      <alignment horizontal="center"/>
    </xf>
    <xf numFmtId="0" fontId="6" fillId="2" borderId="10" xfId="0" applyFont="1" applyFill="1" applyBorder="1"/>
    <xf numFmtId="0" fontId="6" fillId="2" borderId="9" xfId="0" applyFont="1" applyFill="1" applyBorder="1"/>
    <xf numFmtId="0" fontId="18" fillId="0" borderId="3" xfId="0" applyFont="1" applyBorder="1" applyAlignment="1">
      <alignment horizontal="center"/>
    </xf>
    <xf numFmtId="0" fontId="6" fillId="2" borderId="3" xfId="0" applyFont="1" applyFill="1" applyBorder="1"/>
    <xf numFmtId="0" fontId="5" fillId="0" borderId="3" xfId="0" applyFont="1" applyBorder="1"/>
    <xf numFmtId="0" fontId="23" fillId="0" borderId="9" xfId="0" applyFont="1" applyBorder="1"/>
    <xf numFmtId="0" fontId="6" fillId="2" borderId="11" xfId="0" applyFont="1" applyFill="1" applyBorder="1"/>
    <xf numFmtId="0" fontId="6" fillId="2" borderId="2" xfId="0" applyFont="1" applyFill="1" applyBorder="1"/>
    <xf numFmtId="0" fontId="18" fillId="0" borderId="0" xfId="0" applyFont="1" applyAlignment="1">
      <alignment horizontal="center"/>
    </xf>
    <xf numFmtId="0" fontId="6" fillId="2" borderId="0" xfId="0" applyFont="1" applyFill="1"/>
    <xf numFmtId="0" fontId="23" fillId="0" borderId="2" xfId="0" applyFont="1" applyBorder="1"/>
    <xf numFmtId="0" fontId="6" fillId="2" borderId="12" xfId="0" applyFont="1" applyFill="1" applyBorder="1"/>
    <xf numFmtId="0" fontId="6" fillId="2" borderId="5" xfId="0" applyFont="1" applyFill="1" applyBorder="1"/>
    <xf numFmtId="0" fontId="18" fillId="0" borderId="4" xfId="0" applyFont="1" applyBorder="1" applyAlignment="1">
      <alignment horizontal="center"/>
    </xf>
    <xf numFmtId="0" fontId="6" fillId="2" borderId="4" xfId="0" applyFont="1" applyFill="1" applyBorder="1"/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14" fontId="7" fillId="0" borderId="2" xfId="0" applyNumberFormat="1" applyFont="1" applyBorder="1"/>
    <xf numFmtId="43" fontId="0" fillId="0" borderId="0" xfId="1" applyFont="1"/>
    <xf numFmtId="43" fontId="7" fillId="3" borderId="0" xfId="1" applyFont="1" applyFill="1"/>
    <xf numFmtId="14" fontId="7" fillId="3" borderId="0" xfId="0" applyNumberFormat="1" applyFont="1" applyFill="1"/>
    <xf numFmtId="0" fontId="7" fillId="3" borderId="0" xfId="0" applyFont="1" applyFill="1"/>
    <xf numFmtId="43" fontId="7" fillId="3" borderId="0" xfId="0" applyNumberFormat="1" applyFont="1" applyFill="1"/>
    <xf numFmtId="44" fontId="7" fillId="3" borderId="0" xfId="0" applyNumberFormat="1" applyFont="1" applyFill="1"/>
    <xf numFmtId="44" fontId="16" fillId="0" borderId="1" xfId="2" applyFont="1" applyBorder="1"/>
    <xf numFmtId="44" fontId="25" fillId="0" borderId="0" xfId="2" applyFont="1"/>
    <xf numFmtId="43" fontId="7" fillId="0" borderId="0" xfId="0" applyNumberFormat="1" applyFont="1" applyAlignment="1">
      <alignment horizontal="right"/>
    </xf>
    <xf numFmtId="0" fontId="7" fillId="0" borderId="7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4" fontId="7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43" fillId="0" borderId="0" xfId="0" applyFont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4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16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6" fontId="6" fillId="0" borderId="0" xfId="2" applyNumberFormat="1" applyFont="1"/>
    <xf numFmtId="166" fontId="6" fillId="0" borderId="0" xfId="0" applyNumberFormat="1" applyFont="1"/>
    <xf numFmtId="164" fontId="6" fillId="0" borderId="0" xfId="1" applyNumberFormat="1" applyFont="1"/>
    <xf numFmtId="164" fontId="6" fillId="0" borderId="2" xfId="1" applyNumberFormat="1" applyFont="1" applyBorder="1"/>
    <xf numFmtId="166" fontId="6" fillId="0" borderId="0" xfId="2" applyNumberFormat="1" applyFont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45" fillId="0" borderId="0" xfId="0" applyFont="1"/>
    <xf numFmtId="0" fontId="46" fillId="0" borderId="0" xfId="0" applyFont="1" applyAlignment="1">
      <alignment horizontal="centerContinuous"/>
    </xf>
    <xf numFmtId="0" fontId="48" fillId="0" borderId="0" xfId="0" applyFont="1"/>
    <xf numFmtId="167" fontId="0" fillId="0" borderId="0" xfId="0" applyNumberFormat="1"/>
    <xf numFmtId="0" fontId="0" fillId="0" borderId="0" xfId="0" applyAlignment="1">
      <alignment horizontal="right"/>
    </xf>
    <xf numFmtId="0" fontId="48" fillId="0" borderId="0" xfId="0" applyFont="1" applyAlignment="1">
      <alignment horizontal="center"/>
    </xf>
    <xf numFmtId="0" fontId="48" fillId="36" borderId="0" xfId="0" applyFont="1" applyFill="1" applyAlignment="1">
      <alignment horizontal="center"/>
    </xf>
    <xf numFmtId="167" fontId="0" fillId="36" borderId="0" xfId="0" applyNumberFormat="1" applyFill="1"/>
    <xf numFmtId="167" fontId="0" fillId="0" borderId="0" xfId="0" applyNumberFormat="1" applyAlignment="1">
      <alignment horizontal="center"/>
    </xf>
    <xf numFmtId="166" fontId="0" fillId="0" borderId="0" xfId="2" applyNumberFormat="1" applyFont="1"/>
    <xf numFmtId="4" fontId="7" fillId="0" borderId="2" xfId="0" applyNumberFormat="1" applyFont="1" applyBorder="1"/>
    <xf numFmtId="4" fontId="7" fillId="0" borderId="2" xfId="0" applyNumberFormat="1" applyFont="1" applyBorder="1" applyAlignment="1">
      <alignment horizontal="right"/>
    </xf>
    <xf numFmtId="166" fontId="0" fillId="0" borderId="0" xfId="2" applyNumberFormat="1" applyFont="1" applyAlignment="1">
      <alignment horizontal="right"/>
    </xf>
    <xf numFmtId="166" fontId="0" fillId="0" borderId="0" xfId="0" applyNumberFormat="1"/>
    <xf numFmtId="164" fontId="0" fillId="0" borderId="0" xfId="1" applyNumberFormat="1" applyFont="1"/>
    <xf numFmtId="164" fontId="0" fillId="0" borderId="2" xfId="1" applyNumberFormat="1" applyFont="1" applyBorder="1"/>
    <xf numFmtId="164" fontId="0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4" fillId="0" borderId="0" xfId="0" applyFont="1"/>
    <xf numFmtId="0" fontId="49" fillId="0" borderId="0" xfId="0" applyFont="1"/>
    <xf numFmtId="0" fontId="47" fillId="35" borderId="0" xfId="0" applyFont="1" applyFill="1"/>
    <xf numFmtId="0" fontId="51" fillId="0" borderId="0" xfId="0" applyFont="1"/>
    <xf numFmtId="0" fontId="47" fillId="0" borderId="0" xfId="0" applyFont="1"/>
    <xf numFmtId="0" fontId="52" fillId="0" borderId="0" xfId="0" applyFont="1"/>
    <xf numFmtId="166" fontId="52" fillId="0" borderId="0" xfId="2" applyNumberFormat="1" applyFont="1"/>
    <xf numFmtId="0" fontId="10" fillId="0" borderId="0" xfId="1" applyNumberFormat="1" applyFont="1" applyBorder="1" applyAlignment="1">
      <alignment horizontal="center"/>
    </xf>
    <xf numFmtId="0" fontId="20" fillId="0" borderId="0" xfId="0" applyFont="1"/>
    <xf numFmtId="43" fontId="7" fillId="0" borderId="0" xfId="1" applyFont="1" applyFill="1"/>
    <xf numFmtId="44" fontId="7" fillId="0" borderId="0" xfId="2" applyFont="1" applyBorder="1"/>
    <xf numFmtId="4" fontId="1" fillId="0" borderId="0" xfId="65" applyNumberFormat="1" applyFont="1" applyFill="1" applyBorder="1" applyAlignment="1" applyProtection="1"/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165" fontId="17" fillId="0" borderId="3" xfId="0" applyNumberFormat="1" applyFont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1" fillId="35" borderId="0" xfId="0" applyFont="1" applyFill="1"/>
    <xf numFmtId="0" fontId="47" fillId="35" borderId="0" xfId="0" applyFont="1" applyFill="1"/>
    <xf numFmtId="0" fontId="50" fillId="35" borderId="0" xfId="0" applyFont="1" applyFill="1"/>
    <xf numFmtId="0" fontId="42" fillId="0" borderId="0" xfId="0" applyFont="1" applyAlignment="1">
      <alignment horizontal="center"/>
    </xf>
  </cellXfs>
  <cellStyles count="85">
    <cellStyle name="20% - Accent1" xfId="20" builtinId="30" customBuiltin="1"/>
    <cellStyle name="20% - Accent1 2" xfId="47" xr:uid="{4E69355A-8D9C-4678-9C88-58B5F3948221}"/>
    <cellStyle name="20% - Accent1 3" xfId="67" xr:uid="{F254FF72-480C-4DCC-8597-C4BCA68EE19C}"/>
    <cellStyle name="20% - Accent2" xfId="24" builtinId="34" customBuiltin="1"/>
    <cellStyle name="20% - Accent2 2" xfId="50" xr:uid="{A9B89B66-8F0C-4F8B-8D5B-7B18E70BA272}"/>
    <cellStyle name="20% - Accent2 3" xfId="70" xr:uid="{236D4FA2-F9CC-48CA-84A4-7D46A6CCD095}"/>
    <cellStyle name="20% - Accent3" xfId="28" builtinId="38" customBuiltin="1"/>
    <cellStyle name="20% - Accent3 2" xfId="53" xr:uid="{A323D157-4E37-473C-98FE-2FE85158D8CE}"/>
    <cellStyle name="20% - Accent3 3" xfId="73" xr:uid="{D3D5991B-E424-4A27-ACDC-1BCC3B654F05}"/>
    <cellStyle name="20% - Accent4" xfId="32" builtinId="42" customBuiltin="1"/>
    <cellStyle name="20% - Accent4 2" xfId="56" xr:uid="{AE82D285-5651-42B3-8467-6A4A8BD47A4F}"/>
    <cellStyle name="20% - Accent4 3" xfId="76" xr:uid="{E5372B3D-F28B-4EC4-9EF5-1E2B8FDB5E4B}"/>
    <cellStyle name="20% - Accent5" xfId="36" builtinId="46" customBuiltin="1"/>
    <cellStyle name="20% - Accent5 2" xfId="59" xr:uid="{3C82F38C-0D90-47FA-9DD9-459B40088686}"/>
    <cellStyle name="20% - Accent5 3" xfId="79" xr:uid="{C64BB880-1802-4D56-AFB2-35651606782B}"/>
    <cellStyle name="20% - Accent6" xfId="40" builtinId="50" customBuiltin="1"/>
    <cellStyle name="20% - Accent6 2" xfId="62" xr:uid="{BC5F16D7-7639-47A3-9EB4-410F2E622B44}"/>
    <cellStyle name="20% - Accent6 3" xfId="82" xr:uid="{D93E0776-060D-4EE3-9671-B1CAC0D9CBF2}"/>
    <cellStyle name="40% - Accent1" xfId="21" builtinId="31" customBuiltin="1"/>
    <cellStyle name="40% - Accent1 2" xfId="48" xr:uid="{1132483E-CAFD-49B3-9A04-AB122C39FD02}"/>
    <cellStyle name="40% - Accent1 3" xfId="68" xr:uid="{2B64B921-3B3E-455F-9CB7-DA404A0C87AA}"/>
    <cellStyle name="40% - Accent2" xfId="25" builtinId="35" customBuiltin="1"/>
    <cellStyle name="40% - Accent2 2" xfId="51" xr:uid="{5790192B-84A0-4DAF-868A-A7D2F90F7280}"/>
    <cellStyle name="40% - Accent2 3" xfId="71" xr:uid="{CAAB1602-2CCA-412F-84FD-CEBF04FC5DBA}"/>
    <cellStyle name="40% - Accent3" xfId="29" builtinId="39" customBuiltin="1"/>
    <cellStyle name="40% - Accent3 2" xfId="54" xr:uid="{0550022F-43D8-494A-94B9-F99A1E692B61}"/>
    <cellStyle name="40% - Accent3 3" xfId="74" xr:uid="{7437F82D-8419-44BD-A8D9-2D0776EED80C}"/>
    <cellStyle name="40% - Accent4" xfId="33" builtinId="43" customBuiltin="1"/>
    <cellStyle name="40% - Accent4 2" xfId="57" xr:uid="{511F1FE7-0211-4E8F-900E-BF6BCFEFE46B}"/>
    <cellStyle name="40% - Accent4 3" xfId="77" xr:uid="{2848E040-17FE-4FF9-8118-835B0CA673A7}"/>
    <cellStyle name="40% - Accent5" xfId="37" builtinId="47" customBuiltin="1"/>
    <cellStyle name="40% - Accent5 2" xfId="60" xr:uid="{68B5F0BD-007B-4973-AF7F-484B61285B21}"/>
    <cellStyle name="40% - Accent5 3" xfId="80" xr:uid="{A006D7BF-69AC-4EFE-A9D3-D95A5DB8A1B6}"/>
    <cellStyle name="40% - Accent6" xfId="41" builtinId="51" customBuiltin="1"/>
    <cellStyle name="40% - Accent6 2" xfId="63" xr:uid="{8B841787-D14E-4630-A44E-A1EE1DFC605B}"/>
    <cellStyle name="40% - Accent6 3" xfId="83" xr:uid="{D00FA467-5EFD-4D85-A679-A9BEE3BD3855}"/>
    <cellStyle name="60% - Accent1" xfId="22" builtinId="32" customBuiltin="1"/>
    <cellStyle name="60% - Accent1 2" xfId="49" xr:uid="{764CDC62-0591-4A95-AA56-05F58547FC4B}"/>
    <cellStyle name="60% - Accent1 3" xfId="69" xr:uid="{928641DB-36E7-444E-8171-25FACB197B04}"/>
    <cellStyle name="60% - Accent2" xfId="26" builtinId="36" customBuiltin="1"/>
    <cellStyle name="60% - Accent2 2" xfId="52" xr:uid="{16464926-2B79-4B04-B8B4-B6609A1CB616}"/>
    <cellStyle name="60% - Accent2 3" xfId="72" xr:uid="{87E2DB81-6E08-468D-B9A0-1DFEA4148F19}"/>
    <cellStyle name="60% - Accent3" xfId="30" builtinId="40" customBuiltin="1"/>
    <cellStyle name="60% - Accent3 2" xfId="55" xr:uid="{B1D79204-74E3-4BAE-9E32-993D05FFCD21}"/>
    <cellStyle name="60% - Accent3 3" xfId="75" xr:uid="{2BF9E7FE-B874-4784-B83E-FC77EC461244}"/>
    <cellStyle name="60% - Accent4" xfId="34" builtinId="44" customBuiltin="1"/>
    <cellStyle name="60% - Accent4 2" xfId="58" xr:uid="{222561C0-3D51-4931-90A5-08DA1E891D20}"/>
    <cellStyle name="60% - Accent4 3" xfId="78" xr:uid="{3623076C-2CA6-4B21-9767-4E028E296F57}"/>
    <cellStyle name="60% - Accent5" xfId="38" builtinId="48" customBuiltin="1"/>
    <cellStyle name="60% - Accent5 2" xfId="61" xr:uid="{D4AB1A36-2B57-451B-8FC8-31CEF849938D}"/>
    <cellStyle name="60% - Accent5 3" xfId="81" xr:uid="{5968ABD6-C09F-4D81-B9C7-ED4018037247}"/>
    <cellStyle name="60% - Accent6" xfId="42" builtinId="52" customBuiltin="1"/>
    <cellStyle name="60% - Accent6 2" xfId="64" xr:uid="{ECDAC4C4-07D7-423E-8490-DFD45D5C63EC}"/>
    <cellStyle name="60% - Accent6 3" xfId="84" xr:uid="{C05BD798-62A5-4DCF-94D1-7F965F294FD2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 xr:uid="{780D09C8-A85C-49C0-A7D3-B599C1A28FA4}"/>
    <cellStyle name="Normal 3" xfId="45" xr:uid="{99895201-BDF2-4752-A1DC-25701744EC3E}"/>
    <cellStyle name="Normal 4" xfId="65" xr:uid="{3B50480F-4CF3-4C84-BC00-142227D150F5}"/>
    <cellStyle name="Note 2" xfId="44" xr:uid="{E4E71259-97BE-42BE-A6FE-99300EB3C93C}"/>
    <cellStyle name="Note 3" xfId="46" xr:uid="{A674481F-88C0-416B-AA91-A639E8A2B63D}"/>
    <cellStyle name="Note 4" xfId="66" xr:uid="{72444B27-1F5B-4F8C-8BB3-0B279A1570A9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>
                <a:solidFill>
                  <a:schemeClr val="tx2">
                    <a:lumMod val="75000"/>
                  </a:schemeClr>
                </a:solidFill>
              </a:rPr>
              <a:t>Annual Debt Service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9223240306369"/>
          <c:y val="9.4794240697966881E-2"/>
          <c:w val="0.87567841992472573"/>
          <c:h val="0.80395409608180834"/>
        </c:manualLayout>
      </c:layout>
      <c:areaChart>
        <c:grouping val="stacked"/>
        <c:varyColors val="0"/>
        <c:ser>
          <c:idx val="0"/>
          <c:order val="0"/>
          <c:tx>
            <c:strRef>
              <c:f>'Total Debt (Ann)'!$B$7</c:f>
              <c:strCache>
                <c:ptCount val="1"/>
                <c:pt idx="0">
                  <c:v>Principal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'Total Debt (Ann)'!$A$8:$A$41</c15:sqref>
                  </c15:fullRef>
                </c:ext>
              </c:extLst>
              <c:f>'Total Debt (Ann)'!$A$9:$A$41</c:f>
              <c:numCache>
                <c:formatCode>m/d/yyyy</c:formatCode>
                <c:ptCount val="20"/>
                <c:pt idx="0">
                  <c:v>45838</c:v>
                </c:pt>
                <c:pt idx="1">
                  <c:v>46203</c:v>
                </c:pt>
                <c:pt idx="2">
                  <c:v>46568</c:v>
                </c:pt>
                <c:pt idx="3">
                  <c:v>46934</c:v>
                </c:pt>
                <c:pt idx="4">
                  <c:v>47299</c:v>
                </c:pt>
                <c:pt idx="5">
                  <c:v>47664</c:v>
                </c:pt>
                <c:pt idx="6">
                  <c:v>48029</c:v>
                </c:pt>
                <c:pt idx="7">
                  <c:v>48395</c:v>
                </c:pt>
                <c:pt idx="8">
                  <c:v>48760</c:v>
                </c:pt>
                <c:pt idx="9">
                  <c:v>49125</c:v>
                </c:pt>
                <c:pt idx="10">
                  <c:v>49490</c:v>
                </c:pt>
                <c:pt idx="11">
                  <c:v>49856</c:v>
                </c:pt>
                <c:pt idx="12">
                  <c:v>50221</c:v>
                </c:pt>
                <c:pt idx="13">
                  <c:v>50586</c:v>
                </c:pt>
                <c:pt idx="14">
                  <c:v>50951</c:v>
                </c:pt>
                <c:pt idx="15">
                  <c:v>51317</c:v>
                </c:pt>
                <c:pt idx="16">
                  <c:v>51682</c:v>
                </c:pt>
                <c:pt idx="17">
                  <c:v>52047</c:v>
                </c:pt>
                <c:pt idx="18">
                  <c:v>52412</c:v>
                </c:pt>
                <c:pt idx="19">
                  <c:v>52778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'Total Debt (Ann)'!$B$8:$B$41</c15:sqref>
                  </c15:fullRef>
                </c:ext>
              </c:extLst>
              <c:f>'Total Debt (Ann)'!$B$9:$B$41</c:f>
              <c:numCache>
                <c:formatCode>_("$"* #,##0.00_);_("$"* \(#,##0.00\);_("$"* "-"??_);_(@_)</c:formatCode>
                <c:ptCount val="20"/>
                <c:pt idx="0">
                  <c:v>14250000</c:v>
                </c:pt>
                <c:pt idx="1" formatCode="_(* #,##0.00_);_(* \(#,##0.00\);_(* &quot;-&quot;??_);_(@_)">
                  <c:v>14825000</c:v>
                </c:pt>
                <c:pt idx="2" formatCode="_(* #,##0.00_);_(* \(#,##0.00\);_(* &quot;-&quot;??_);_(@_)">
                  <c:v>12835000</c:v>
                </c:pt>
                <c:pt idx="3" formatCode="_(* #,##0.00_);_(* \(#,##0.00\);_(* &quot;-&quot;??_);_(@_)">
                  <c:v>15165000</c:v>
                </c:pt>
                <c:pt idx="4" formatCode="_(* #,##0.00_);_(* \(#,##0.00\);_(* &quot;-&quot;??_);_(@_)">
                  <c:v>15895000</c:v>
                </c:pt>
                <c:pt idx="5" formatCode="_(* #,##0.00_);_(* \(#,##0.00\);_(* &quot;-&quot;??_);_(@_)">
                  <c:v>16685000</c:v>
                </c:pt>
                <c:pt idx="6" formatCode="_(* #,##0.00_);_(* \(#,##0.00\);_(* &quot;-&quot;??_);_(@_)">
                  <c:v>17610000</c:v>
                </c:pt>
                <c:pt idx="7" formatCode="_(* #,##0.00_);_(* \(#,##0.00\);_(* &quot;-&quot;??_);_(@_)">
                  <c:v>17345000</c:v>
                </c:pt>
                <c:pt idx="8" formatCode="_(* #,##0.00_);_(* \(#,##0.00\);_(* &quot;-&quot;??_);_(@_)">
                  <c:v>18130000</c:v>
                </c:pt>
                <c:pt idx="9" formatCode="_(* #,##0.00_);_(* \(#,##0.00\);_(* &quot;-&quot;??_);_(@_)">
                  <c:v>18660000</c:v>
                </c:pt>
                <c:pt idx="10" formatCode="_(* #,##0.00_);_(* \(#,##0.00\);_(* &quot;-&quot;??_);_(@_)">
                  <c:v>14260000</c:v>
                </c:pt>
                <c:pt idx="11" formatCode="_(* #,##0.00_);_(* \(#,##0.00\);_(* &quot;-&quot;??_);_(@_)">
                  <c:v>8935000</c:v>
                </c:pt>
                <c:pt idx="12" formatCode="_(* #,##0.00_);_(* \(#,##0.00\);_(* &quot;-&quot;??_);_(@_)">
                  <c:v>9220000</c:v>
                </c:pt>
                <c:pt idx="13" formatCode="_(* #,##0.00_);_(* \(#,##0.00\);_(* &quot;-&quot;??_);_(@_)">
                  <c:v>9525000</c:v>
                </c:pt>
                <c:pt idx="14" formatCode="_(* #,##0.00_);_(* \(#,##0.00\);_(* &quot;-&quot;??_);_(@_)">
                  <c:v>9845000</c:v>
                </c:pt>
                <c:pt idx="15" formatCode="_(* #,##0.00_);_(* \(#,##0.00\);_(* &quot;-&quot;??_);_(@_)">
                  <c:v>10290000</c:v>
                </c:pt>
                <c:pt idx="16" formatCode="_(* #,##0.00_);_(* \(#,##0.00\);_(* &quot;-&quot;??_);_(@_)">
                  <c:v>10630000</c:v>
                </c:pt>
                <c:pt idx="17" formatCode="_(* #,##0.00_);_(* \(#,##0.00\);_(* &quot;-&quot;??_);_(@_)">
                  <c:v>7680000</c:v>
                </c:pt>
                <c:pt idx="18" formatCode="_(* #,##0.00_);_(* \(#,##0.00\);_(* &quot;-&quot;??_);_(@_)">
                  <c:v>2785000</c:v>
                </c:pt>
                <c:pt idx="19" formatCode="_(* #,##0.00_);_(* \(#,##0.00\);_(* &quot;-&quot;??_);_(@_)">
                  <c:v>2865000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E-4D7A-82DE-AFA6E461AB06}"/>
            </c:ext>
          </c:extLst>
        </c:ser>
        <c:ser>
          <c:idx val="1"/>
          <c:order val="1"/>
          <c:tx>
            <c:strRef>
              <c:f>'Total Debt (Ann)'!$D$7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'Total Debt (Ann)'!$A$8:$A$41</c15:sqref>
                  </c15:fullRef>
                </c:ext>
              </c:extLst>
              <c:f>'Total Debt (Ann)'!$A$9:$A$41</c:f>
              <c:numCache>
                <c:formatCode>m/d/yyyy</c:formatCode>
                <c:ptCount val="20"/>
                <c:pt idx="0">
                  <c:v>45838</c:v>
                </c:pt>
                <c:pt idx="1">
                  <c:v>46203</c:v>
                </c:pt>
                <c:pt idx="2">
                  <c:v>46568</c:v>
                </c:pt>
                <c:pt idx="3">
                  <c:v>46934</c:v>
                </c:pt>
                <c:pt idx="4">
                  <c:v>47299</c:v>
                </c:pt>
                <c:pt idx="5">
                  <c:v>47664</c:v>
                </c:pt>
                <c:pt idx="6">
                  <c:v>48029</c:v>
                </c:pt>
                <c:pt idx="7">
                  <c:v>48395</c:v>
                </c:pt>
                <c:pt idx="8">
                  <c:v>48760</c:v>
                </c:pt>
                <c:pt idx="9">
                  <c:v>49125</c:v>
                </c:pt>
                <c:pt idx="10">
                  <c:v>49490</c:v>
                </c:pt>
                <c:pt idx="11">
                  <c:v>49856</c:v>
                </c:pt>
                <c:pt idx="12">
                  <c:v>50221</c:v>
                </c:pt>
                <c:pt idx="13">
                  <c:v>50586</c:v>
                </c:pt>
                <c:pt idx="14">
                  <c:v>50951</c:v>
                </c:pt>
                <c:pt idx="15">
                  <c:v>51317</c:v>
                </c:pt>
                <c:pt idx="16">
                  <c:v>51682</c:v>
                </c:pt>
                <c:pt idx="17">
                  <c:v>52047</c:v>
                </c:pt>
                <c:pt idx="18">
                  <c:v>52412</c:v>
                </c:pt>
                <c:pt idx="19">
                  <c:v>52778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'Total Debt (Ann)'!$D$8:$D$41</c15:sqref>
                  </c15:fullRef>
                </c:ext>
              </c:extLst>
              <c:f>'Total Debt (Ann)'!$D$9:$D$41</c:f>
              <c:numCache>
                <c:formatCode>_("$"* #,##0.00_);_("$"* \(#,##0.00\);_("$"* "-"??_);_(@_)</c:formatCode>
                <c:ptCount val="20"/>
                <c:pt idx="0">
                  <c:v>10721372.870000001</c:v>
                </c:pt>
                <c:pt idx="1" formatCode="_(* #,##0.00_);_(* \(#,##0.00\);_(* &quot;-&quot;??_);_(@_)">
                  <c:v>10067161.710000001</c:v>
                </c:pt>
                <c:pt idx="2" formatCode="_(* #,##0.00_);_(* \(#,##0.00\);_(* &quot;-&quot;??_);_(@_)">
                  <c:v>9328781.5099999998</c:v>
                </c:pt>
                <c:pt idx="3" formatCode="_(* #,##0.00_);_(* \(#,##0.00\);_(* &quot;-&quot;??_);_(@_)">
                  <c:v>8662996.8499999996</c:v>
                </c:pt>
                <c:pt idx="4" formatCode="_(* #,##0.00_);_(* \(#,##0.00\);_(* &quot;-&quot;??_);_(@_)">
                  <c:v>7832681.5099999998</c:v>
                </c:pt>
                <c:pt idx="5" formatCode="_(* #,##0.00_);_(* \(#,##0.00\);_(* &quot;-&quot;??_);_(@_)">
                  <c:v>7005246.25</c:v>
                </c:pt>
                <c:pt idx="6" formatCode="_(* #,##0.00_);_(* \(#,##0.00\);_(* &quot;-&quot;??_);_(@_)">
                  <c:v>6173667.2000000002</c:v>
                </c:pt>
                <c:pt idx="7" formatCode="_(* #,##0.00_);_(* \(#,##0.00\);_(* &quot;-&quot;??_);_(@_)">
                  <c:v>5344916.0999999996</c:v>
                </c:pt>
                <c:pt idx="8" formatCode="_(* #,##0.00_);_(* \(#,##0.00\);_(* &quot;-&quot;??_);_(@_)">
                  <c:v>4542560.5999999996</c:v>
                </c:pt>
                <c:pt idx="9" formatCode="_(* #,##0.00_);_(* \(#,##0.00\);_(* &quot;-&quot;??_);_(@_)">
                  <c:v>3693658.05</c:v>
                </c:pt>
                <c:pt idx="10" formatCode="_(* #,##0.00_);_(* \(#,##0.00\);_(* &quot;-&quot;??_);_(@_)">
                  <c:v>2806159.85</c:v>
                </c:pt>
                <c:pt idx="11" formatCode="_(* #,##0.00_);_(* \(#,##0.00\);_(* &quot;-&quot;??_);_(@_)">
                  <c:v>2226381.25</c:v>
                </c:pt>
                <c:pt idx="12" formatCode="_(* #,##0.00_);_(* \(#,##0.00\);_(* &quot;-&quot;??_);_(@_)">
                  <c:v>1954612.5</c:v>
                </c:pt>
                <c:pt idx="13" formatCode="_(* #,##0.00_);_(* \(#,##0.00\);_(* &quot;-&quot;??_);_(@_)">
                  <c:v>1670800</c:v>
                </c:pt>
                <c:pt idx="14" formatCode="_(* #,##0.00_);_(* \(#,##0.00\);_(* &quot;-&quot;??_);_(@_)">
                  <c:v>1371962.5</c:v>
                </c:pt>
                <c:pt idx="15" formatCode="_(* #,##0.00_);_(* \(#,##0.00\);_(* &quot;-&quot;??_);_(@_)">
                  <c:v>1059875</c:v>
                </c:pt>
                <c:pt idx="16" formatCode="_(* #,##0.00_);_(* \(#,##0.00\);_(* &quot;-&quot;??_);_(@_)">
                  <c:v>733225</c:v>
                </c:pt>
                <c:pt idx="17" formatCode="_(* #,##0.00_);_(* \(#,##0.00\);_(* &quot;-&quot;??_);_(@_)">
                  <c:v>395675</c:v>
                </c:pt>
                <c:pt idx="18" formatCode="_(* #,##0.00_);_(* \(#,##0.00\);_(* &quot;-&quot;??_);_(@_)">
                  <c:v>162437.5</c:v>
                </c:pt>
                <c:pt idx="19" formatCode="_(* #,##0.00_);_(* \(#,##0.00\);_(* &quot;-&quot;??_);_(@_)">
                  <c:v>82368.75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E-4D7A-82DE-AFA6E461A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115448"/>
        <c:axId val="557115776"/>
      </c:areaChart>
      <c:catAx>
        <c:axId val="557115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115776"/>
        <c:crosses val="autoZero"/>
        <c:auto val="0"/>
        <c:lblAlgn val="ctr"/>
        <c:lblOffset val="100"/>
        <c:noMultiLvlLbl val="0"/>
      </c:catAx>
      <c:valAx>
        <c:axId val="55711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115448"/>
        <c:crosses val="autoZero"/>
        <c:crossBetween val="midCat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155646339186679"/>
          <c:y val="0.35716476817569021"/>
          <c:w val="0.17934174546173359"/>
          <c:h val="7.00478041981724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542108</xdr:colOff>
      <xdr:row>7</xdr:row>
      <xdr:rowOff>181791</xdr:rowOff>
    </xdr:from>
    <xdr:to>
      <xdr:col>6</xdr:col>
      <xdr:colOff>293914</xdr:colOff>
      <xdr:row>13</xdr:row>
      <xdr:rowOff>76199</xdr:rowOff>
    </xdr:to>
    <xdr:pic>
      <xdr:nvPicPr>
        <xdr:cNvPr id="7" name="Picture 6" descr="banne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708" y="1651362"/>
          <a:ext cx="6087292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270510</xdr:colOff>
      <xdr:row>54</xdr:row>
      <xdr:rowOff>57150</xdr:rowOff>
    </xdr:from>
    <xdr:to>
      <xdr:col>2</xdr:col>
      <xdr:colOff>796290</xdr:colOff>
      <xdr:row>56</xdr:row>
      <xdr:rowOff>125730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" y="9467850"/>
          <a:ext cx="2545080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571500</xdr:colOff>
      <xdr:row>36</xdr:row>
      <xdr:rowOff>106680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F1EE2F-9D92-4F95-AAED-706C2AF1F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zoomScale="70" zoomScaleNormal="70" workbookViewId="0">
      <selection activeCell="K21" sqref="K21"/>
    </sheetView>
  </sheetViews>
  <sheetFormatPr defaultRowHeight="13.2" x14ac:dyDescent="0.25"/>
  <cols>
    <col min="1" max="6" width="14.44140625" customWidth="1"/>
    <col min="7" max="7" width="18.6640625" customWidth="1"/>
  </cols>
  <sheetData>
    <row r="1" spans="1:7" x14ac:dyDescent="0.25">
      <c r="A1" s="62"/>
      <c r="B1" s="68"/>
      <c r="C1" s="68"/>
      <c r="D1" s="68"/>
      <c r="E1" s="68"/>
      <c r="F1" s="68"/>
      <c r="G1" s="73"/>
    </row>
    <row r="2" spans="1:7" x14ac:dyDescent="0.25">
      <c r="A2" s="63"/>
      <c r="B2" s="69"/>
      <c r="C2" s="69"/>
      <c r="D2" s="69"/>
      <c r="E2" s="69"/>
      <c r="F2" s="69"/>
      <c r="G2" s="74"/>
    </row>
    <row r="3" spans="1:7" x14ac:dyDescent="0.25">
      <c r="A3" s="32"/>
      <c r="B3" s="33"/>
      <c r="C3" s="33"/>
      <c r="D3" s="2"/>
      <c r="E3" s="2"/>
      <c r="F3" s="2"/>
      <c r="G3" s="34"/>
    </row>
    <row r="4" spans="1:7" ht="18" thickBot="1" x14ac:dyDescent="0.35">
      <c r="A4" s="143" t="s">
        <v>16</v>
      </c>
      <c r="B4" s="144"/>
      <c r="C4" s="144"/>
      <c r="D4" s="144"/>
      <c r="E4" s="144"/>
      <c r="F4" s="144"/>
      <c r="G4" s="145"/>
    </row>
    <row r="5" spans="1:7" ht="15.6" x14ac:dyDescent="0.3">
      <c r="A5" s="35"/>
      <c r="B5" s="2"/>
      <c r="C5" s="36"/>
      <c r="D5" s="2"/>
      <c r="E5" s="2"/>
      <c r="F5" s="2"/>
      <c r="G5" s="34"/>
    </row>
    <row r="6" spans="1:7" ht="15.6" x14ac:dyDescent="0.3">
      <c r="A6" s="35"/>
      <c r="B6" s="2"/>
      <c r="C6" s="36"/>
      <c r="D6" s="2"/>
      <c r="E6" s="2"/>
      <c r="F6" s="2"/>
      <c r="G6" s="34"/>
    </row>
    <row r="7" spans="1:7" ht="15.6" x14ac:dyDescent="0.3">
      <c r="A7" s="35"/>
      <c r="B7" s="2"/>
      <c r="C7" s="36"/>
      <c r="D7" s="2"/>
      <c r="E7" s="2"/>
      <c r="F7" s="2"/>
      <c r="G7" s="34"/>
    </row>
    <row r="8" spans="1:7" ht="15.6" x14ac:dyDescent="0.3">
      <c r="A8" s="35"/>
      <c r="B8" s="2"/>
      <c r="C8" s="36"/>
      <c r="D8" s="2"/>
      <c r="E8" s="2"/>
      <c r="F8" s="2"/>
      <c r="G8" s="34"/>
    </row>
    <row r="9" spans="1:7" x14ac:dyDescent="0.25">
      <c r="A9" s="37"/>
      <c r="G9" s="38"/>
    </row>
    <row r="10" spans="1:7" x14ac:dyDescent="0.25">
      <c r="A10" s="43"/>
      <c r="G10" s="38"/>
    </row>
    <row r="11" spans="1:7" x14ac:dyDescent="0.25">
      <c r="A11" s="37"/>
      <c r="G11" s="38"/>
    </row>
    <row r="12" spans="1:7" x14ac:dyDescent="0.25">
      <c r="A12" s="37"/>
      <c r="B12" s="2"/>
      <c r="C12" s="2"/>
      <c r="D12" s="2"/>
      <c r="E12" s="2"/>
      <c r="F12" s="2"/>
      <c r="G12" s="34"/>
    </row>
    <row r="13" spans="1:7" x14ac:dyDescent="0.25">
      <c r="A13" s="37"/>
      <c r="B13" s="2"/>
      <c r="C13" s="2"/>
      <c r="D13" s="2"/>
      <c r="E13" s="2"/>
      <c r="F13" s="2"/>
      <c r="G13" s="34"/>
    </row>
    <row r="14" spans="1:7" x14ac:dyDescent="0.25">
      <c r="A14" s="46"/>
      <c r="B14" s="47"/>
      <c r="C14" s="47"/>
      <c r="D14" s="47"/>
      <c r="E14" s="47"/>
      <c r="F14" s="2"/>
      <c r="G14" s="49"/>
    </row>
    <row r="15" spans="1:7" x14ac:dyDescent="0.25">
      <c r="A15" s="39"/>
      <c r="B15" s="2"/>
      <c r="C15" s="2"/>
      <c r="D15" s="2"/>
      <c r="E15" s="2"/>
      <c r="F15" s="2"/>
      <c r="G15" s="34"/>
    </row>
    <row r="16" spans="1:7" x14ac:dyDescent="0.25">
      <c r="A16" s="32"/>
      <c r="B16" s="2"/>
      <c r="C16" s="2"/>
      <c r="D16" s="2"/>
      <c r="E16" s="2"/>
      <c r="F16" s="2"/>
      <c r="G16" s="34"/>
    </row>
    <row r="17" spans="1:7" x14ac:dyDescent="0.25">
      <c r="A17" s="32"/>
      <c r="B17" s="2"/>
      <c r="C17" s="2"/>
      <c r="D17" s="2"/>
      <c r="E17" s="2"/>
      <c r="F17" s="2"/>
      <c r="G17" s="34"/>
    </row>
    <row r="18" spans="1:7" x14ac:dyDescent="0.25">
      <c r="A18" s="32"/>
      <c r="B18" s="2"/>
      <c r="C18" s="2"/>
      <c r="D18" s="2"/>
      <c r="E18" s="2"/>
      <c r="F18" s="2"/>
      <c r="G18" s="34"/>
    </row>
    <row r="19" spans="1:7" x14ac:dyDescent="0.25">
      <c r="A19" s="32"/>
      <c r="B19" s="2"/>
      <c r="C19" s="2"/>
      <c r="D19" s="2"/>
      <c r="E19" s="2"/>
      <c r="F19" s="2"/>
      <c r="G19" s="34"/>
    </row>
    <row r="20" spans="1:7" x14ac:dyDescent="0.25">
      <c r="A20" s="32"/>
      <c r="B20" s="2"/>
      <c r="C20" s="2"/>
      <c r="D20" s="2"/>
      <c r="E20" s="2"/>
      <c r="F20" s="2"/>
      <c r="G20" s="34"/>
    </row>
    <row r="21" spans="1:7" ht="13.8" thickBot="1" x14ac:dyDescent="0.3">
      <c r="A21" s="40"/>
      <c r="B21" s="41"/>
      <c r="C21" s="41"/>
      <c r="D21" s="41"/>
      <c r="E21" s="41"/>
      <c r="F21" s="41"/>
      <c r="G21" s="42"/>
    </row>
    <row r="22" spans="1:7" x14ac:dyDescent="0.25">
      <c r="A22" s="37"/>
      <c r="G22" s="38"/>
    </row>
    <row r="23" spans="1:7" x14ac:dyDescent="0.25">
      <c r="A23" s="37"/>
      <c r="G23" s="38"/>
    </row>
    <row r="24" spans="1:7" x14ac:dyDescent="0.25">
      <c r="A24" s="37"/>
      <c r="G24" s="38"/>
    </row>
    <row r="25" spans="1:7" x14ac:dyDescent="0.25">
      <c r="A25" s="37"/>
      <c r="G25" s="38"/>
    </row>
    <row r="26" spans="1:7" x14ac:dyDescent="0.25">
      <c r="A26" s="37"/>
      <c r="G26" s="38"/>
    </row>
    <row r="27" spans="1:7" x14ac:dyDescent="0.25">
      <c r="A27" s="37"/>
      <c r="G27" s="38"/>
    </row>
    <row r="28" spans="1:7" ht="22.8" x14ac:dyDescent="0.4">
      <c r="A28" s="146" t="s">
        <v>15</v>
      </c>
      <c r="B28" s="147"/>
      <c r="C28" s="147"/>
      <c r="D28" s="147"/>
      <c r="E28" s="147"/>
      <c r="F28" s="147"/>
      <c r="G28" s="148"/>
    </row>
    <row r="29" spans="1:7" ht="15.6" x14ac:dyDescent="0.3">
      <c r="A29" s="149"/>
      <c r="B29" s="150"/>
      <c r="C29" s="150"/>
      <c r="D29" s="150"/>
      <c r="E29" s="150"/>
      <c r="F29" s="150"/>
      <c r="G29" s="151"/>
    </row>
    <row r="30" spans="1:7" ht="15.6" x14ac:dyDescent="0.3">
      <c r="A30" s="64"/>
      <c r="B30" s="70"/>
      <c r="C30" s="70"/>
      <c r="D30" s="70"/>
      <c r="E30" s="70"/>
      <c r="F30" s="70"/>
      <c r="G30" s="75"/>
    </row>
    <row r="31" spans="1:7" ht="15.6" x14ac:dyDescent="0.3">
      <c r="A31" s="64"/>
      <c r="B31" s="70"/>
      <c r="C31" s="70"/>
      <c r="D31" s="70"/>
      <c r="E31" s="70"/>
      <c r="F31" s="70"/>
      <c r="G31" s="75"/>
    </row>
    <row r="32" spans="1:7" ht="15.6" x14ac:dyDescent="0.3">
      <c r="A32" s="64"/>
      <c r="B32" s="70"/>
      <c r="C32" s="70"/>
      <c r="D32" s="70"/>
      <c r="E32" s="70"/>
      <c r="F32" s="70"/>
      <c r="G32" s="75"/>
    </row>
    <row r="33" spans="1:10" ht="15.6" x14ac:dyDescent="0.3">
      <c r="A33" s="64"/>
      <c r="B33" s="70"/>
      <c r="C33" s="70"/>
      <c r="D33" s="70"/>
      <c r="E33" s="70"/>
      <c r="F33" s="70"/>
      <c r="G33" s="75"/>
    </row>
    <row r="34" spans="1:10" x14ac:dyDescent="0.25">
      <c r="A34" s="37"/>
      <c r="G34" s="38"/>
    </row>
    <row r="35" spans="1:10" x14ac:dyDescent="0.25">
      <c r="A35" s="37"/>
      <c r="G35" s="38"/>
    </row>
    <row r="36" spans="1:10" x14ac:dyDescent="0.25">
      <c r="A36" s="37"/>
      <c r="G36" s="38"/>
      <c r="J36" t="s">
        <v>105</v>
      </c>
    </row>
    <row r="37" spans="1:10" ht="21" x14ac:dyDescent="0.4">
      <c r="A37" s="152">
        <v>45473</v>
      </c>
      <c r="B37" s="153"/>
      <c r="C37" s="153"/>
      <c r="D37" s="153"/>
      <c r="E37" s="153"/>
      <c r="F37" s="153"/>
      <c r="G37" s="154"/>
    </row>
    <row r="38" spans="1:10" x14ac:dyDescent="0.25">
      <c r="A38" s="155" t="s">
        <v>147</v>
      </c>
      <c r="B38" s="156"/>
      <c r="C38" s="156"/>
      <c r="D38" s="156"/>
      <c r="E38" s="156"/>
      <c r="F38" s="156"/>
      <c r="G38" s="157"/>
    </row>
    <row r="39" spans="1:10" x14ac:dyDescent="0.25">
      <c r="A39" s="37"/>
      <c r="G39" s="38"/>
    </row>
    <row r="40" spans="1:10" x14ac:dyDescent="0.25">
      <c r="A40" s="37"/>
      <c r="G40" s="38"/>
    </row>
    <row r="41" spans="1:10" x14ac:dyDescent="0.25">
      <c r="A41" s="37"/>
      <c r="G41" s="38"/>
    </row>
    <row r="42" spans="1:10" x14ac:dyDescent="0.25">
      <c r="A42" s="37"/>
      <c r="G42" s="38"/>
    </row>
    <row r="43" spans="1:10" x14ac:dyDescent="0.25">
      <c r="A43" s="37"/>
      <c r="G43" s="38"/>
    </row>
    <row r="44" spans="1:10" x14ac:dyDescent="0.25">
      <c r="A44" s="37"/>
      <c r="G44" s="38"/>
    </row>
    <row r="45" spans="1:10" x14ac:dyDescent="0.25">
      <c r="A45" s="37"/>
      <c r="G45" s="38"/>
    </row>
    <row r="46" spans="1:10" x14ac:dyDescent="0.25">
      <c r="A46" s="37"/>
      <c r="G46" s="38"/>
    </row>
    <row r="47" spans="1:10" x14ac:dyDescent="0.25">
      <c r="A47" s="65"/>
      <c r="B47" s="71"/>
      <c r="C47" s="71"/>
      <c r="D47" s="71"/>
      <c r="E47" s="71"/>
      <c r="F47" s="71"/>
      <c r="G47" s="76"/>
    </row>
    <row r="48" spans="1:10" x14ac:dyDescent="0.25">
      <c r="A48" s="65"/>
      <c r="B48" s="71"/>
      <c r="C48" s="71"/>
      <c r="D48" s="71"/>
      <c r="E48" s="71"/>
      <c r="F48" s="71"/>
      <c r="G48" s="76"/>
    </row>
    <row r="49" spans="1:7" x14ac:dyDescent="0.25">
      <c r="A49" s="32"/>
      <c r="B49" s="2"/>
      <c r="C49" s="2"/>
      <c r="D49" s="2"/>
      <c r="E49" s="2"/>
      <c r="F49" s="2"/>
      <c r="G49" s="34"/>
    </row>
    <row r="50" spans="1:7" x14ac:dyDescent="0.25">
      <c r="A50" s="32"/>
      <c r="B50" s="2"/>
      <c r="C50" s="2"/>
      <c r="D50" s="2"/>
      <c r="E50" s="2"/>
      <c r="F50" s="2"/>
      <c r="G50" s="34"/>
    </row>
    <row r="51" spans="1:7" x14ac:dyDescent="0.25">
      <c r="A51" s="32"/>
      <c r="B51" s="2"/>
      <c r="C51" s="2"/>
      <c r="D51" s="2"/>
      <c r="E51" s="2"/>
      <c r="F51" s="2"/>
      <c r="G51" s="34"/>
    </row>
    <row r="52" spans="1:7" x14ac:dyDescent="0.25">
      <c r="A52" s="32"/>
      <c r="B52" s="2"/>
      <c r="C52" s="2"/>
      <c r="D52" s="2"/>
      <c r="E52" s="2"/>
      <c r="F52" s="2"/>
      <c r="G52" s="34"/>
    </row>
    <row r="53" spans="1:7" x14ac:dyDescent="0.25">
      <c r="A53" s="32"/>
      <c r="B53" s="2"/>
      <c r="C53" s="2"/>
      <c r="D53" s="2"/>
      <c r="E53" s="2"/>
      <c r="F53" s="2"/>
      <c r="G53" s="34"/>
    </row>
    <row r="54" spans="1:7" x14ac:dyDescent="0.25">
      <c r="A54" s="32"/>
      <c r="B54" s="2"/>
      <c r="C54" s="2"/>
      <c r="D54" s="2"/>
      <c r="E54" s="2"/>
      <c r="F54" s="2"/>
      <c r="G54" s="34"/>
    </row>
    <row r="55" spans="1:7" x14ac:dyDescent="0.25">
      <c r="A55" s="66"/>
      <c r="B55" s="29"/>
      <c r="C55" s="29"/>
      <c r="D55" s="29"/>
      <c r="E55" s="29"/>
      <c r="F55" s="29"/>
      <c r="G55" s="77" t="s">
        <v>14</v>
      </c>
    </row>
    <row r="56" spans="1:7" x14ac:dyDescent="0.25">
      <c r="A56" s="66"/>
      <c r="B56" s="29"/>
      <c r="C56" s="29"/>
      <c r="D56" s="29"/>
      <c r="E56" s="29"/>
      <c r="F56" s="29"/>
      <c r="G56" s="77" t="s">
        <v>40</v>
      </c>
    </row>
    <row r="57" spans="1:7" x14ac:dyDescent="0.25">
      <c r="A57" s="66"/>
      <c r="B57" s="29"/>
      <c r="C57" s="29"/>
      <c r="D57" s="29"/>
      <c r="E57" s="29"/>
      <c r="F57" s="29"/>
      <c r="G57" s="77" t="s">
        <v>47</v>
      </c>
    </row>
    <row r="58" spans="1:7" x14ac:dyDescent="0.25">
      <c r="A58" s="66"/>
      <c r="B58" s="29"/>
      <c r="C58" s="29"/>
      <c r="D58" s="29"/>
      <c r="E58" s="29"/>
      <c r="F58" s="29"/>
      <c r="G58" s="77" t="s">
        <v>48</v>
      </c>
    </row>
    <row r="59" spans="1:7" x14ac:dyDescent="0.25">
      <c r="A59" s="67"/>
      <c r="B59" s="72"/>
      <c r="C59" s="72"/>
      <c r="D59" s="72"/>
      <c r="E59" s="72"/>
      <c r="F59" s="72"/>
      <c r="G59" s="78" t="s">
        <v>41</v>
      </c>
    </row>
  </sheetData>
  <mergeCells count="5">
    <mergeCell ref="A4:G4"/>
    <mergeCell ref="A28:G28"/>
    <mergeCell ref="A29:G29"/>
    <mergeCell ref="A37:G37"/>
    <mergeCell ref="A38:G38"/>
  </mergeCells>
  <pageMargins left="0.7" right="0.7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0"/>
  <sheetViews>
    <sheetView workbookViewId="0"/>
  </sheetViews>
  <sheetFormatPr defaultRowHeight="13.2" x14ac:dyDescent="0.25"/>
  <cols>
    <col min="2" max="2" width="13.44140625" customWidth="1"/>
    <col min="3" max="3" width="15" customWidth="1"/>
    <col min="4" max="4" width="14.44140625" customWidth="1"/>
    <col min="5" max="5" width="12" bestFit="1" customWidth="1"/>
    <col min="7" max="7" width="12.88671875" bestFit="1" customWidth="1"/>
  </cols>
  <sheetData>
    <row r="1" spans="1:11" x14ac:dyDescent="0.25">
      <c r="B1" s="160" t="s">
        <v>8</v>
      </c>
      <c r="C1" s="160"/>
      <c r="D1" s="160"/>
      <c r="E1" s="29"/>
    </row>
    <row r="2" spans="1:11" x14ac:dyDescent="0.25">
      <c r="A2" s="2"/>
    </row>
    <row r="3" spans="1:11" x14ac:dyDescent="0.25">
      <c r="B3" s="159" t="s">
        <v>9</v>
      </c>
      <c r="C3" s="159"/>
      <c r="D3" s="159"/>
    </row>
    <row r="4" spans="1:11" ht="13.8" thickBot="1" x14ac:dyDescent="0.3">
      <c r="B4" s="158" t="s">
        <v>10</v>
      </c>
      <c r="C4" s="158"/>
      <c r="D4" s="158"/>
    </row>
    <row r="5" spans="1:11" x14ac:dyDescent="0.25">
      <c r="A5" s="4"/>
      <c r="B5" s="4"/>
      <c r="C5" s="4"/>
      <c r="D5" s="4"/>
    </row>
    <row r="6" spans="1:11" x14ac:dyDescent="0.25">
      <c r="A6" s="5"/>
      <c r="B6" s="6"/>
      <c r="C6" s="6"/>
      <c r="D6" s="6"/>
    </row>
    <row r="7" spans="1:11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1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1" hidden="1" x14ac:dyDescent="0.25">
      <c r="A9" s="9">
        <v>40954</v>
      </c>
      <c r="B9" s="23">
        <v>0</v>
      </c>
      <c r="C9" s="23">
        <v>0</v>
      </c>
      <c r="D9" s="23">
        <f t="shared" ref="D9:D25" si="0">B9+C9</f>
        <v>0</v>
      </c>
      <c r="E9" s="15">
        <v>0</v>
      </c>
    </row>
    <row r="10" spans="1:11" hidden="1" x14ac:dyDescent="0.25">
      <c r="A10" s="9">
        <v>41136</v>
      </c>
      <c r="B10" s="23">
        <v>0</v>
      </c>
      <c r="C10" s="23">
        <v>0</v>
      </c>
      <c r="D10" s="23">
        <f t="shared" si="0"/>
        <v>0</v>
      </c>
      <c r="E10" s="45">
        <f>+D9+D10</f>
        <v>0</v>
      </c>
    </row>
    <row r="11" spans="1:11" hidden="1" x14ac:dyDescent="0.25">
      <c r="A11" s="9">
        <v>41320</v>
      </c>
      <c r="B11" s="23">
        <v>0</v>
      </c>
      <c r="C11" s="23">
        <v>0</v>
      </c>
      <c r="D11" s="23">
        <f t="shared" si="0"/>
        <v>0</v>
      </c>
      <c r="E11" s="45">
        <v>0</v>
      </c>
    </row>
    <row r="12" spans="1:11" hidden="1" x14ac:dyDescent="0.25">
      <c r="A12" s="9">
        <v>41501</v>
      </c>
      <c r="B12" s="8">
        <v>0</v>
      </c>
      <c r="C12" s="8">
        <v>0</v>
      </c>
      <c r="D12" s="8">
        <f t="shared" si="0"/>
        <v>0</v>
      </c>
      <c r="E12" s="15">
        <f>+D11+D12</f>
        <v>0</v>
      </c>
    </row>
    <row r="13" spans="1:11" hidden="1" x14ac:dyDescent="0.25">
      <c r="A13" s="9">
        <v>41685</v>
      </c>
      <c r="B13" s="8">
        <v>0</v>
      </c>
      <c r="C13" s="8">
        <v>0</v>
      </c>
      <c r="D13" s="8">
        <f t="shared" si="0"/>
        <v>0</v>
      </c>
      <c r="E13" s="15">
        <v>0</v>
      </c>
    </row>
    <row r="14" spans="1:11" hidden="1" x14ac:dyDescent="0.25">
      <c r="A14" s="9">
        <v>41866</v>
      </c>
      <c r="B14" s="8">
        <v>0</v>
      </c>
      <c r="C14" s="8">
        <v>0</v>
      </c>
      <c r="D14" s="8">
        <f t="shared" si="0"/>
        <v>0</v>
      </c>
      <c r="E14" s="15">
        <f>+D13+D14</f>
        <v>0</v>
      </c>
    </row>
    <row r="15" spans="1:11" hidden="1" x14ac:dyDescent="0.25">
      <c r="A15" s="9">
        <v>42050</v>
      </c>
      <c r="B15" s="23">
        <v>0</v>
      </c>
      <c r="C15" s="23">
        <v>69187.5</v>
      </c>
      <c r="D15" s="23">
        <f t="shared" si="0"/>
        <v>69187.5</v>
      </c>
      <c r="E15" s="45">
        <v>0</v>
      </c>
    </row>
    <row r="16" spans="1:11" hidden="1" x14ac:dyDescent="0.25">
      <c r="A16" s="9">
        <v>42231</v>
      </c>
      <c r="B16" s="8">
        <v>0</v>
      </c>
      <c r="C16" s="8">
        <v>69187.5</v>
      </c>
      <c r="D16" s="8">
        <f t="shared" si="0"/>
        <v>69187.5</v>
      </c>
      <c r="E16" s="15">
        <f>+D15+D16</f>
        <v>138375</v>
      </c>
    </row>
    <row r="17" spans="1:5" x14ac:dyDescent="0.25">
      <c r="A17" s="9"/>
      <c r="B17" s="8"/>
      <c r="C17" s="8"/>
      <c r="D17" s="8"/>
      <c r="E17" s="15"/>
    </row>
    <row r="18" spans="1:5" hidden="1" x14ac:dyDescent="0.25">
      <c r="A18" s="9">
        <v>42415</v>
      </c>
      <c r="B18" s="23">
        <v>0</v>
      </c>
      <c r="C18" s="23">
        <v>107387.5</v>
      </c>
      <c r="D18" s="23">
        <f t="shared" si="0"/>
        <v>107387.5</v>
      </c>
      <c r="E18" s="45">
        <v>0</v>
      </c>
    </row>
    <row r="19" spans="1:5" hidden="1" x14ac:dyDescent="0.25">
      <c r="A19" s="9">
        <v>42597</v>
      </c>
      <c r="B19" s="8">
        <v>0</v>
      </c>
      <c r="C19" s="8">
        <v>107387.5</v>
      </c>
      <c r="D19" s="8">
        <f t="shared" si="0"/>
        <v>107387.5</v>
      </c>
      <c r="E19" s="15">
        <f>+D18+D19</f>
        <v>214775</v>
      </c>
    </row>
    <row r="20" spans="1:5" hidden="1" x14ac:dyDescent="0.25">
      <c r="A20" s="9">
        <v>42781</v>
      </c>
      <c r="B20" s="23">
        <v>0</v>
      </c>
      <c r="C20" s="23">
        <v>107387.5</v>
      </c>
      <c r="D20" s="23">
        <f t="shared" si="0"/>
        <v>107387.5</v>
      </c>
      <c r="E20" s="45">
        <v>0</v>
      </c>
    </row>
    <row r="21" spans="1:5" hidden="1" x14ac:dyDescent="0.25">
      <c r="A21" s="9">
        <v>42962</v>
      </c>
      <c r="B21" s="8">
        <v>0</v>
      </c>
      <c r="C21" s="8">
        <v>107387.5</v>
      </c>
      <c r="D21" s="8">
        <f t="shared" si="0"/>
        <v>107387.5</v>
      </c>
      <c r="E21" s="15">
        <f>+D20+D21</f>
        <v>214775</v>
      </c>
    </row>
    <row r="22" spans="1:5" hidden="1" x14ac:dyDescent="0.25">
      <c r="A22" s="9">
        <v>43146</v>
      </c>
      <c r="B22" s="23">
        <v>0</v>
      </c>
      <c r="C22" s="23">
        <v>107387.5</v>
      </c>
      <c r="D22" s="23">
        <f t="shared" si="0"/>
        <v>107387.5</v>
      </c>
      <c r="E22" s="45">
        <v>0</v>
      </c>
    </row>
    <row r="23" spans="1:5" hidden="1" x14ac:dyDescent="0.25">
      <c r="A23" s="9">
        <v>43327</v>
      </c>
      <c r="B23" s="8">
        <v>0</v>
      </c>
      <c r="C23" s="8">
        <v>107387.5</v>
      </c>
      <c r="D23" s="8">
        <f t="shared" si="0"/>
        <v>107387.5</v>
      </c>
      <c r="E23" s="15">
        <f>+D22+D23</f>
        <v>214775</v>
      </c>
    </row>
    <row r="24" spans="1:5" hidden="1" x14ac:dyDescent="0.25">
      <c r="A24" s="9">
        <v>43511</v>
      </c>
      <c r="B24" s="23">
        <v>0</v>
      </c>
      <c r="C24" s="23">
        <v>107387.5</v>
      </c>
      <c r="D24" s="23">
        <f t="shared" si="0"/>
        <v>107387.5</v>
      </c>
      <c r="E24" s="45"/>
    </row>
    <row r="25" spans="1:5" hidden="1" x14ac:dyDescent="0.25">
      <c r="A25" s="9">
        <v>43692</v>
      </c>
      <c r="B25" s="8">
        <v>0</v>
      </c>
      <c r="C25" s="8">
        <v>107387.5</v>
      </c>
      <c r="D25" s="8">
        <f t="shared" si="0"/>
        <v>107387.5</v>
      </c>
      <c r="E25" s="45">
        <f>+D24+D25</f>
        <v>214775</v>
      </c>
    </row>
    <row r="26" spans="1:5" hidden="1" x14ac:dyDescent="0.25">
      <c r="A26" s="9">
        <v>43876</v>
      </c>
      <c r="B26" s="23">
        <v>400000</v>
      </c>
      <c r="C26" s="23">
        <v>107387.5</v>
      </c>
      <c r="D26" s="23">
        <f t="shared" ref="D26:D89" si="1">B26+C26</f>
        <v>507387.5</v>
      </c>
      <c r="E26" s="45">
        <v>0</v>
      </c>
    </row>
    <row r="27" spans="1:5" hidden="1" x14ac:dyDescent="0.25">
      <c r="A27" s="9">
        <v>44058</v>
      </c>
      <c r="B27" s="8">
        <v>450000</v>
      </c>
      <c r="C27" s="8">
        <v>94687.5</v>
      </c>
      <c r="D27" s="8">
        <f t="shared" si="1"/>
        <v>544687.5</v>
      </c>
      <c r="E27" s="15">
        <f>+D26+D27</f>
        <v>1052075</v>
      </c>
    </row>
    <row r="28" spans="1:5" hidden="1" x14ac:dyDescent="0.25">
      <c r="A28" s="9">
        <v>44242</v>
      </c>
      <c r="B28" s="23">
        <v>0</v>
      </c>
      <c r="C28" s="23">
        <v>0</v>
      </c>
      <c r="D28" s="23">
        <f t="shared" si="1"/>
        <v>0</v>
      </c>
      <c r="E28" s="45">
        <v>0</v>
      </c>
    </row>
    <row r="29" spans="1:5" hidden="1" x14ac:dyDescent="0.25">
      <c r="A29" s="9">
        <v>44423</v>
      </c>
      <c r="B29" s="8">
        <v>0</v>
      </c>
      <c r="C29" s="8">
        <v>0</v>
      </c>
      <c r="D29" s="8">
        <f t="shared" si="1"/>
        <v>0</v>
      </c>
      <c r="E29" s="15">
        <f>+D28+D29</f>
        <v>0</v>
      </c>
    </row>
    <row r="30" spans="1:5" ht="12.75" customHeight="1" x14ac:dyDescent="0.25">
      <c r="A30" s="9">
        <v>44607</v>
      </c>
      <c r="B30" s="23">
        <v>0</v>
      </c>
      <c r="C30" s="23">
        <v>28687.5</v>
      </c>
      <c r="D30" s="23">
        <f t="shared" si="1"/>
        <v>28687.5</v>
      </c>
      <c r="E30" s="45">
        <v>0</v>
      </c>
    </row>
    <row r="31" spans="1:5" x14ac:dyDescent="0.25">
      <c r="A31" s="9">
        <v>44788</v>
      </c>
      <c r="B31" s="8">
        <v>850000</v>
      </c>
      <c r="C31" s="8">
        <v>28687.5</v>
      </c>
      <c r="D31" s="8">
        <f t="shared" si="1"/>
        <v>878687.5</v>
      </c>
      <c r="E31" s="15">
        <f>+D30+D31</f>
        <v>907375</v>
      </c>
    </row>
    <row r="32" spans="1:5" hidden="1" x14ac:dyDescent="0.25">
      <c r="A32" s="9">
        <v>44972</v>
      </c>
      <c r="B32" s="8">
        <v>0</v>
      </c>
      <c r="C32" s="8">
        <v>0</v>
      </c>
      <c r="D32" s="8">
        <f t="shared" si="1"/>
        <v>0</v>
      </c>
      <c r="E32" s="15">
        <v>0</v>
      </c>
    </row>
    <row r="33" spans="1:5" hidden="1" x14ac:dyDescent="0.25">
      <c r="A33" s="9">
        <v>45153</v>
      </c>
      <c r="B33" s="8">
        <v>0</v>
      </c>
      <c r="C33" s="8">
        <v>0</v>
      </c>
      <c r="D33" s="8">
        <f t="shared" si="1"/>
        <v>0</v>
      </c>
      <c r="E33" s="15">
        <f t="shared" ref="E33:E95" si="2">+D32+D33</f>
        <v>0</v>
      </c>
    </row>
    <row r="34" spans="1:5" hidden="1" x14ac:dyDescent="0.25">
      <c r="A34" s="9">
        <v>45337</v>
      </c>
      <c r="B34" s="8">
        <v>0</v>
      </c>
      <c r="C34" s="8">
        <v>0</v>
      </c>
      <c r="D34" s="8">
        <f t="shared" si="1"/>
        <v>0</v>
      </c>
      <c r="E34" s="15">
        <v>0</v>
      </c>
    </row>
    <row r="35" spans="1:5" hidden="1" x14ac:dyDescent="0.25">
      <c r="A35" s="9">
        <v>45519</v>
      </c>
      <c r="B35" s="8">
        <v>0</v>
      </c>
      <c r="C35" s="8">
        <v>0</v>
      </c>
      <c r="D35" s="8">
        <f t="shared" si="1"/>
        <v>0</v>
      </c>
      <c r="E35" s="15">
        <f t="shared" si="2"/>
        <v>0</v>
      </c>
    </row>
    <row r="36" spans="1:5" hidden="1" x14ac:dyDescent="0.25">
      <c r="A36" s="9">
        <v>45703</v>
      </c>
      <c r="B36" s="8">
        <v>0</v>
      </c>
      <c r="C36" s="8">
        <v>0</v>
      </c>
      <c r="D36" s="8">
        <f t="shared" si="1"/>
        <v>0</v>
      </c>
      <c r="E36" s="15">
        <v>0</v>
      </c>
    </row>
    <row r="37" spans="1:5" hidden="1" x14ac:dyDescent="0.25">
      <c r="A37" s="9">
        <v>45884</v>
      </c>
      <c r="B37" s="8">
        <v>0</v>
      </c>
      <c r="C37" s="8">
        <v>0</v>
      </c>
      <c r="D37" s="8">
        <f t="shared" si="1"/>
        <v>0</v>
      </c>
      <c r="E37" s="15">
        <f t="shared" si="2"/>
        <v>0</v>
      </c>
    </row>
    <row r="38" spans="1:5" hidden="1" x14ac:dyDescent="0.25">
      <c r="A38" s="9">
        <v>46068</v>
      </c>
      <c r="B38" s="8">
        <v>0</v>
      </c>
      <c r="C38" s="8">
        <v>0</v>
      </c>
      <c r="D38" s="8">
        <f t="shared" si="1"/>
        <v>0</v>
      </c>
      <c r="E38" s="15">
        <v>0</v>
      </c>
    </row>
    <row r="39" spans="1:5" hidden="1" x14ac:dyDescent="0.25">
      <c r="A39" s="9">
        <v>46249</v>
      </c>
      <c r="B39" s="8">
        <v>0</v>
      </c>
      <c r="C39" s="8">
        <v>0</v>
      </c>
      <c r="D39" s="8">
        <f t="shared" si="1"/>
        <v>0</v>
      </c>
      <c r="E39" s="15">
        <f t="shared" si="2"/>
        <v>0</v>
      </c>
    </row>
    <row r="40" spans="1:5" hidden="1" x14ac:dyDescent="0.25">
      <c r="A40" s="9">
        <v>46433</v>
      </c>
      <c r="B40" s="8">
        <v>0</v>
      </c>
      <c r="C40" s="8">
        <v>0</v>
      </c>
      <c r="D40" s="8">
        <f t="shared" si="1"/>
        <v>0</v>
      </c>
      <c r="E40" s="15">
        <v>0</v>
      </c>
    </row>
    <row r="41" spans="1:5" hidden="1" x14ac:dyDescent="0.25">
      <c r="A41" s="9">
        <v>46614</v>
      </c>
      <c r="B41" s="8">
        <v>0</v>
      </c>
      <c r="C41" s="8">
        <v>0</v>
      </c>
      <c r="D41" s="8">
        <f t="shared" si="1"/>
        <v>0</v>
      </c>
      <c r="E41" s="15">
        <f t="shared" si="2"/>
        <v>0</v>
      </c>
    </row>
    <row r="42" spans="1:5" hidden="1" x14ac:dyDescent="0.25">
      <c r="A42" s="9">
        <v>46798</v>
      </c>
      <c r="B42" s="8">
        <v>0</v>
      </c>
      <c r="C42" s="8">
        <v>0</v>
      </c>
      <c r="D42" s="8">
        <f t="shared" si="1"/>
        <v>0</v>
      </c>
      <c r="E42" s="15">
        <v>0</v>
      </c>
    </row>
    <row r="43" spans="1:5" hidden="1" x14ac:dyDescent="0.25">
      <c r="A43" s="9">
        <v>46980</v>
      </c>
      <c r="B43" s="8">
        <v>0</v>
      </c>
      <c r="C43" s="8">
        <v>0</v>
      </c>
      <c r="D43" s="8">
        <f t="shared" si="1"/>
        <v>0</v>
      </c>
      <c r="E43" s="15">
        <f t="shared" si="2"/>
        <v>0</v>
      </c>
    </row>
    <row r="44" spans="1:5" hidden="1" x14ac:dyDescent="0.25">
      <c r="A44" s="9">
        <v>47164</v>
      </c>
      <c r="B44" s="8">
        <v>0</v>
      </c>
      <c r="C44" s="8">
        <v>0</v>
      </c>
      <c r="D44" s="8">
        <f t="shared" si="1"/>
        <v>0</v>
      </c>
      <c r="E44" s="15">
        <v>0</v>
      </c>
    </row>
    <row r="45" spans="1:5" hidden="1" x14ac:dyDescent="0.25">
      <c r="A45" s="9">
        <v>47345</v>
      </c>
      <c r="B45" s="8">
        <v>0</v>
      </c>
      <c r="C45" s="8">
        <v>0</v>
      </c>
      <c r="D45" s="8">
        <f t="shared" si="1"/>
        <v>0</v>
      </c>
      <c r="E45" s="15">
        <f t="shared" si="2"/>
        <v>0</v>
      </c>
    </row>
    <row r="46" spans="1:5" hidden="1" x14ac:dyDescent="0.25">
      <c r="A46" s="9">
        <v>47529</v>
      </c>
      <c r="B46" s="8">
        <v>0</v>
      </c>
      <c r="C46" s="8">
        <v>0</v>
      </c>
      <c r="D46" s="8">
        <f t="shared" si="1"/>
        <v>0</v>
      </c>
      <c r="E46" s="15">
        <v>0</v>
      </c>
    </row>
    <row r="47" spans="1:5" hidden="1" x14ac:dyDescent="0.25">
      <c r="A47" s="9">
        <v>47710</v>
      </c>
      <c r="B47" s="8">
        <v>0</v>
      </c>
      <c r="C47" s="8">
        <v>0</v>
      </c>
      <c r="D47" s="8">
        <f t="shared" si="1"/>
        <v>0</v>
      </c>
      <c r="E47" s="15">
        <f t="shared" si="2"/>
        <v>0</v>
      </c>
    </row>
    <row r="48" spans="1:5" hidden="1" x14ac:dyDescent="0.25">
      <c r="A48" s="9">
        <v>47894</v>
      </c>
      <c r="B48" s="8">
        <v>0</v>
      </c>
      <c r="C48" s="8">
        <v>0</v>
      </c>
      <c r="D48" s="8">
        <f t="shared" si="1"/>
        <v>0</v>
      </c>
      <c r="E48" s="15">
        <v>0</v>
      </c>
    </row>
    <row r="49" spans="1:5" hidden="1" x14ac:dyDescent="0.25">
      <c r="A49" s="9">
        <v>48075</v>
      </c>
      <c r="B49" s="8">
        <v>0</v>
      </c>
      <c r="C49" s="8">
        <v>0</v>
      </c>
      <c r="D49" s="8">
        <f t="shared" si="1"/>
        <v>0</v>
      </c>
      <c r="E49" s="15">
        <f t="shared" si="2"/>
        <v>0</v>
      </c>
    </row>
    <row r="50" spans="1:5" hidden="1" x14ac:dyDescent="0.25">
      <c r="A50" s="9">
        <v>48259</v>
      </c>
      <c r="B50" s="8">
        <v>0</v>
      </c>
      <c r="C50" s="8">
        <v>0</v>
      </c>
      <c r="D50" s="8">
        <f t="shared" si="1"/>
        <v>0</v>
      </c>
      <c r="E50" s="15">
        <v>0</v>
      </c>
    </row>
    <row r="51" spans="1:5" hidden="1" x14ac:dyDescent="0.25">
      <c r="A51" s="9">
        <v>48441</v>
      </c>
      <c r="B51" s="8">
        <v>0</v>
      </c>
      <c r="C51" s="8">
        <v>0</v>
      </c>
      <c r="D51" s="8">
        <f t="shared" si="1"/>
        <v>0</v>
      </c>
      <c r="E51" s="15">
        <f t="shared" si="2"/>
        <v>0</v>
      </c>
    </row>
    <row r="52" spans="1:5" hidden="1" x14ac:dyDescent="0.25">
      <c r="A52" s="9">
        <v>48625</v>
      </c>
      <c r="B52" s="8">
        <v>0</v>
      </c>
      <c r="C52" s="8">
        <v>0</v>
      </c>
      <c r="D52" s="8">
        <f t="shared" si="1"/>
        <v>0</v>
      </c>
      <c r="E52" s="15">
        <f t="shared" si="2"/>
        <v>0</v>
      </c>
    </row>
    <row r="53" spans="1:5" hidden="1" x14ac:dyDescent="0.25">
      <c r="A53" s="9">
        <v>48806</v>
      </c>
      <c r="B53" s="8">
        <v>0</v>
      </c>
      <c r="C53" s="8">
        <v>0</v>
      </c>
      <c r="D53" s="8">
        <f t="shared" si="1"/>
        <v>0</v>
      </c>
      <c r="E53" s="15">
        <f t="shared" si="2"/>
        <v>0</v>
      </c>
    </row>
    <row r="54" spans="1:5" hidden="1" x14ac:dyDescent="0.25">
      <c r="A54" s="9">
        <v>48990</v>
      </c>
      <c r="B54" s="8">
        <v>0</v>
      </c>
      <c r="C54" s="8">
        <v>0</v>
      </c>
      <c r="D54" s="8">
        <f t="shared" si="1"/>
        <v>0</v>
      </c>
      <c r="E54" s="15">
        <f t="shared" si="2"/>
        <v>0</v>
      </c>
    </row>
    <row r="55" spans="1:5" hidden="1" x14ac:dyDescent="0.25">
      <c r="A55" s="9">
        <v>49171</v>
      </c>
      <c r="B55" s="8">
        <v>0</v>
      </c>
      <c r="C55" s="8">
        <v>0</v>
      </c>
      <c r="D55" s="8">
        <f t="shared" si="1"/>
        <v>0</v>
      </c>
      <c r="E55" s="15">
        <f t="shared" si="2"/>
        <v>0</v>
      </c>
    </row>
    <row r="56" spans="1:5" hidden="1" x14ac:dyDescent="0.25">
      <c r="A56" s="9">
        <v>49355</v>
      </c>
      <c r="B56" s="8">
        <v>0</v>
      </c>
      <c r="C56" s="8">
        <v>0</v>
      </c>
      <c r="D56" s="8">
        <f t="shared" si="1"/>
        <v>0</v>
      </c>
      <c r="E56" s="15">
        <f t="shared" si="2"/>
        <v>0</v>
      </c>
    </row>
    <row r="57" spans="1:5" hidden="1" x14ac:dyDescent="0.25">
      <c r="A57" s="9">
        <v>49536</v>
      </c>
      <c r="B57" s="8">
        <v>0</v>
      </c>
      <c r="C57" s="8">
        <v>0</v>
      </c>
      <c r="D57" s="8">
        <f t="shared" si="1"/>
        <v>0</v>
      </c>
      <c r="E57" s="15">
        <f t="shared" si="2"/>
        <v>0</v>
      </c>
    </row>
    <row r="58" spans="1:5" hidden="1" x14ac:dyDescent="0.25">
      <c r="A58" s="9">
        <v>49720</v>
      </c>
      <c r="B58" s="8">
        <v>0</v>
      </c>
      <c r="C58" s="8">
        <v>0</v>
      </c>
      <c r="D58" s="8">
        <f t="shared" si="1"/>
        <v>0</v>
      </c>
      <c r="E58" s="15">
        <f t="shared" si="2"/>
        <v>0</v>
      </c>
    </row>
    <row r="59" spans="1:5" hidden="1" x14ac:dyDescent="0.25">
      <c r="A59" s="9">
        <v>49902</v>
      </c>
      <c r="B59" s="8">
        <v>0</v>
      </c>
      <c r="C59" s="8">
        <v>0</v>
      </c>
      <c r="D59" s="8">
        <f t="shared" si="1"/>
        <v>0</v>
      </c>
      <c r="E59" s="15">
        <f t="shared" si="2"/>
        <v>0</v>
      </c>
    </row>
    <row r="60" spans="1:5" hidden="1" x14ac:dyDescent="0.25">
      <c r="A60" s="9">
        <v>50086</v>
      </c>
      <c r="B60" s="8">
        <v>0</v>
      </c>
      <c r="C60" s="8">
        <v>0</v>
      </c>
      <c r="D60" s="8">
        <f t="shared" si="1"/>
        <v>0</v>
      </c>
      <c r="E60" s="15">
        <f t="shared" si="2"/>
        <v>0</v>
      </c>
    </row>
    <row r="61" spans="1:5" hidden="1" x14ac:dyDescent="0.25">
      <c r="A61" s="9">
        <v>50267</v>
      </c>
      <c r="B61" s="8">
        <v>0</v>
      </c>
      <c r="C61" s="8">
        <v>0</v>
      </c>
      <c r="D61" s="8">
        <f t="shared" si="1"/>
        <v>0</v>
      </c>
      <c r="E61" s="15">
        <f t="shared" si="2"/>
        <v>0</v>
      </c>
    </row>
    <row r="62" spans="1:5" hidden="1" x14ac:dyDescent="0.25">
      <c r="A62" s="9">
        <v>50451</v>
      </c>
      <c r="B62" s="8">
        <v>0</v>
      </c>
      <c r="C62" s="8">
        <v>0</v>
      </c>
      <c r="D62" s="8">
        <f t="shared" si="1"/>
        <v>0</v>
      </c>
      <c r="E62" s="15">
        <f t="shared" si="2"/>
        <v>0</v>
      </c>
    </row>
    <row r="63" spans="1:5" hidden="1" x14ac:dyDescent="0.25">
      <c r="A63" s="9">
        <v>50632</v>
      </c>
      <c r="B63" s="8">
        <v>0</v>
      </c>
      <c r="C63" s="8">
        <v>0</v>
      </c>
      <c r="D63" s="8">
        <f t="shared" si="1"/>
        <v>0</v>
      </c>
      <c r="E63" s="15">
        <f t="shared" si="2"/>
        <v>0</v>
      </c>
    </row>
    <row r="64" spans="1:5" hidden="1" x14ac:dyDescent="0.25">
      <c r="A64" s="9">
        <v>50816</v>
      </c>
      <c r="B64" s="8">
        <v>0</v>
      </c>
      <c r="C64" s="8">
        <v>0</v>
      </c>
      <c r="D64" s="8">
        <f t="shared" si="1"/>
        <v>0</v>
      </c>
      <c r="E64" s="15">
        <f t="shared" si="2"/>
        <v>0</v>
      </c>
    </row>
    <row r="65" spans="1:5" hidden="1" x14ac:dyDescent="0.25">
      <c r="A65" s="9">
        <v>50997</v>
      </c>
      <c r="B65" s="8">
        <v>0</v>
      </c>
      <c r="C65" s="8">
        <v>0</v>
      </c>
      <c r="D65" s="8">
        <f t="shared" si="1"/>
        <v>0</v>
      </c>
      <c r="E65" s="15">
        <f t="shared" si="2"/>
        <v>0</v>
      </c>
    </row>
    <row r="66" spans="1:5" hidden="1" x14ac:dyDescent="0.25">
      <c r="A66" s="9">
        <v>51181</v>
      </c>
      <c r="B66" s="8">
        <v>0</v>
      </c>
      <c r="C66" s="8">
        <v>0</v>
      </c>
      <c r="D66" s="8">
        <f t="shared" si="1"/>
        <v>0</v>
      </c>
      <c r="E66" s="15">
        <f t="shared" si="2"/>
        <v>0</v>
      </c>
    </row>
    <row r="67" spans="1:5" hidden="1" x14ac:dyDescent="0.25">
      <c r="A67" s="9">
        <v>51363</v>
      </c>
      <c r="B67" s="8">
        <v>0</v>
      </c>
      <c r="C67" s="8">
        <v>0</v>
      </c>
      <c r="D67" s="8">
        <f t="shared" si="1"/>
        <v>0</v>
      </c>
      <c r="E67" s="15">
        <f t="shared" si="2"/>
        <v>0</v>
      </c>
    </row>
    <row r="68" spans="1:5" hidden="1" x14ac:dyDescent="0.25">
      <c r="A68" s="9">
        <v>51547</v>
      </c>
      <c r="B68" s="8">
        <v>0</v>
      </c>
      <c r="C68" s="8">
        <v>0</v>
      </c>
      <c r="D68" s="8">
        <f t="shared" si="1"/>
        <v>0</v>
      </c>
      <c r="E68" s="15">
        <f t="shared" si="2"/>
        <v>0</v>
      </c>
    </row>
    <row r="69" spans="1:5" hidden="1" x14ac:dyDescent="0.25">
      <c r="A69" s="9">
        <v>51728</v>
      </c>
      <c r="B69" s="8">
        <v>0</v>
      </c>
      <c r="C69" s="8">
        <v>0</v>
      </c>
      <c r="D69" s="8">
        <f t="shared" si="1"/>
        <v>0</v>
      </c>
      <c r="E69" s="15">
        <f t="shared" si="2"/>
        <v>0</v>
      </c>
    </row>
    <row r="70" spans="1:5" hidden="1" x14ac:dyDescent="0.25">
      <c r="A70" s="9">
        <v>51912</v>
      </c>
      <c r="B70" s="8">
        <v>0</v>
      </c>
      <c r="C70" s="8">
        <v>0</v>
      </c>
      <c r="D70" s="8">
        <f t="shared" si="1"/>
        <v>0</v>
      </c>
      <c r="E70" s="15">
        <f t="shared" si="2"/>
        <v>0</v>
      </c>
    </row>
    <row r="71" spans="1:5" hidden="1" x14ac:dyDescent="0.25">
      <c r="A71" s="9">
        <v>52093</v>
      </c>
      <c r="B71" s="8">
        <v>0</v>
      </c>
      <c r="C71" s="8">
        <v>0</v>
      </c>
      <c r="D71" s="8">
        <f t="shared" si="1"/>
        <v>0</v>
      </c>
      <c r="E71" s="15">
        <f t="shared" si="2"/>
        <v>0</v>
      </c>
    </row>
    <row r="72" spans="1:5" hidden="1" x14ac:dyDescent="0.25">
      <c r="A72" s="9">
        <v>52277</v>
      </c>
      <c r="B72" s="8">
        <v>0</v>
      </c>
      <c r="C72" s="8">
        <v>0</v>
      </c>
      <c r="D72" s="8">
        <f t="shared" si="1"/>
        <v>0</v>
      </c>
      <c r="E72" s="15">
        <f t="shared" si="2"/>
        <v>0</v>
      </c>
    </row>
    <row r="73" spans="1:5" hidden="1" x14ac:dyDescent="0.25">
      <c r="A73" s="9">
        <v>52458</v>
      </c>
      <c r="B73" s="8">
        <v>0</v>
      </c>
      <c r="C73" s="8">
        <v>0</v>
      </c>
      <c r="D73" s="8">
        <f t="shared" si="1"/>
        <v>0</v>
      </c>
      <c r="E73" s="15">
        <f t="shared" si="2"/>
        <v>0</v>
      </c>
    </row>
    <row r="74" spans="1:5" hidden="1" x14ac:dyDescent="0.25">
      <c r="A74" s="9">
        <v>52642</v>
      </c>
      <c r="B74" s="8">
        <v>0</v>
      </c>
      <c r="C74" s="8">
        <v>0</v>
      </c>
      <c r="D74" s="8">
        <f t="shared" si="1"/>
        <v>0</v>
      </c>
      <c r="E74" s="15">
        <f t="shared" si="2"/>
        <v>0</v>
      </c>
    </row>
    <row r="75" spans="1:5" hidden="1" x14ac:dyDescent="0.25">
      <c r="A75" s="9">
        <v>52824</v>
      </c>
      <c r="B75" s="8">
        <v>0</v>
      </c>
      <c r="C75" s="8">
        <v>0</v>
      </c>
      <c r="D75" s="8">
        <f t="shared" si="1"/>
        <v>0</v>
      </c>
      <c r="E75" s="15">
        <f t="shared" si="2"/>
        <v>0</v>
      </c>
    </row>
    <row r="76" spans="1:5" hidden="1" x14ac:dyDescent="0.25">
      <c r="A76" s="9">
        <v>53008</v>
      </c>
      <c r="B76" s="8">
        <v>0</v>
      </c>
      <c r="C76" s="8">
        <v>0</v>
      </c>
      <c r="D76" s="8">
        <f t="shared" si="1"/>
        <v>0</v>
      </c>
      <c r="E76" s="15">
        <f t="shared" si="2"/>
        <v>0</v>
      </c>
    </row>
    <row r="77" spans="1:5" hidden="1" x14ac:dyDescent="0.25">
      <c r="A77" s="9">
        <v>53189</v>
      </c>
      <c r="B77" s="8">
        <v>0</v>
      </c>
      <c r="C77" s="8">
        <v>0</v>
      </c>
      <c r="D77" s="8">
        <f t="shared" si="1"/>
        <v>0</v>
      </c>
      <c r="E77" s="15">
        <f t="shared" si="2"/>
        <v>0</v>
      </c>
    </row>
    <row r="78" spans="1:5" hidden="1" x14ac:dyDescent="0.25">
      <c r="A78" s="9">
        <v>53373</v>
      </c>
      <c r="B78" s="8">
        <v>0</v>
      </c>
      <c r="C78" s="8">
        <v>0</v>
      </c>
      <c r="D78" s="8">
        <f t="shared" si="1"/>
        <v>0</v>
      </c>
      <c r="E78" s="15">
        <f t="shared" si="2"/>
        <v>0</v>
      </c>
    </row>
    <row r="79" spans="1:5" hidden="1" x14ac:dyDescent="0.25">
      <c r="A79" s="9">
        <v>53554</v>
      </c>
      <c r="B79" s="8">
        <v>0</v>
      </c>
      <c r="C79" s="8">
        <v>0</v>
      </c>
      <c r="D79" s="8">
        <f t="shared" si="1"/>
        <v>0</v>
      </c>
      <c r="E79" s="15">
        <f t="shared" si="2"/>
        <v>0</v>
      </c>
    </row>
    <row r="80" spans="1:5" hidden="1" x14ac:dyDescent="0.25">
      <c r="A80" s="9">
        <v>53738</v>
      </c>
      <c r="B80" s="8">
        <v>0</v>
      </c>
      <c r="C80" s="8">
        <v>0</v>
      </c>
      <c r="D80" s="8">
        <f t="shared" si="1"/>
        <v>0</v>
      </c>
      <c r="E80" s="15">
        <f t="shared" si="2"/>
        <v>0</v>
      </c>
    </row>
    <row r="81" spans="1:5" hidden="1" x14ac:dyDescent="0.25">
      <c r="A81" s="9">
        <v>53919</v>
      </c>
      <c r="B81" s="8">
        <v>0</v>
      </c>
      <c r="C81" s="8">
        <v>0</v>
      </c>
      <c r="D81" s="8">
        <f t="shared" si="1"/>
        <v>0</v>
      </c>
      <c r="E81" s="15">
        <f t="shared" si="2"/>
        <v>0</v>
      </c>
    </row>
    <row r="82" spans="1:5" hidden="1" x14ac:dyDescent="0.25">
      <c r="A82" s="9">
        <v>54103</v>
      </c>
      <c r="B82" s="8">
        <v>0</v>
      </c>
      <c r="C82" s="8">
        <v>0</v>
      </c>
      <c r="D82" s="8">
        <f t="shared" si="1"/>
        <v>0</v>
      </c>
      <c r="E82" s="15">
        <f t="shared" si="2"/>
        <v>0</v>
      </c>
    </row>
    <row r="83" spans="1:5" hidden="1" x14ac:dyDescent="0.25">
      <c r="A83" s="9">
        <v>54285</v>
      </c>
      <c r="B83" s="8">
        <v>0</v>
      </c>
      <c r="C83" s="8">
        <v>0</v>
      </c>
      <c r="D83" s="8">
        <f t="shared" si="1"/>
        <v>0</v>
      </c>
      <c r="E83" s="15">
        <f t="shared" si="2"/>
        <v>0</v>
      </c>
    </row>
    <row r="84" spans="1:5" hidden="1" x14ac:dyDescent="0.25">
      <c r="A84" s="9">
        <v>54469</v>
      </c>
      <c r="B84" s="8">
        <v>0</v>
      </c>
      <c r="C84" s="8">
        <v>0</v>
      </c>
      <c r="D84" s="8">
        <f t="shared" si="1"/>
        <v>0</v>
      </c>
      <c r="E84" s="15">
        <f t="shared" si="2"/>
        <v>0</v>
      </c>
    </row>
    <row r="85" spans="1:5" hidden="1" x14ac:dyDescent="0.25">
      <c r="A85" s="9">
        <v>54650</v>
      </c>
      <c r="B85" s="8">
        <v>0</v>
      </c>
      <c r="C85" s="8">
        <v>0</v>
      </c>
      <c r="D85" s="8">
        <f t="shared" si="1"/>
        <v>0</v>
      </c>
      <c r="E85" s="15">
        <f t="shared" si="2"/>
        <v>0</v>
      </c>
    </row>
    <row r="86" spans="1:5" hidden="1" x14ac:dyDescent="0.25">
      <c r="A86" s="9">
        <v>54834</v>
      </c>
      <c r="B86" s="8">
        <v>0</v>
      </c>
      <c r="C86" s="8">
        <v>0</v>
      </c>
      <c r="D86" s="8">
        <f t="shared" si="1"/>
        <v>0</v>
      </c>
      <c r="E86" s="15">
        <f t="shared" si="2"/>
        <v>0</v>
      </c>
    </row>
    <row r="87" spans="1:5" hidden="1" x14ac:dyDescent="0.25">
      <c r="A87" s="9">
        <v>55015</v>
      </c>
      <c r="B87" s="8">
        <v>0</v>
      </c>
      <c r="C87" s="8">
        <v>0</v>
      </c>
      <c r="D87" s="8">
        <f t="shared" si="1"/>
        <v>0</v>
      </c>
      <c r="E87" s="15">
        <f t="shared" si="2"/>
        <v>0</v>
      </c>
    </row>
    <row r="88" spans="1:5" hidden="1" x14ac:dyDescent="0.25">
      <c r="A88" s="9">
        <v>55199</v>
      </c>
      <c r="B88" s="8">
        <v>0</v>
      </c>
      <c r="C88" s="8">
        <v>0</v>
      </c>
      <c r="D88" s="8">
        <f t="shared" si="1"/>
        <v>0</v>
      </c>
      <c r="E88" s="15">
        <f t="shared" si="2"/>
        <v>0</v>
      </c>
    </row>
    <row r="89" spans="1:5" hidden="1" x14ac:dyDescent="0.25">
      <c r="A89" s="9">
        <v>55380</v>
      </c>
      <c r="B89" s="8">
        <v>0</v>
      </c>
      <c r="C89" s="8">
        <v>0</v>
      </c>
      <c r="D89" s="8">
        <f t="shared" si="1"/>
        <v>0</v>
      </c>
      <c r="E89" s="15">
        <f t="shared" si="2"/>
        <v>0</v>
      </c>
    </row>
    <row r="90" spans="1:5" hidden="1" x14ac:dyDescent="0.25">
      <c r="A90" s="9">
        <v>55564</v>
      </c>
      <c r="B90" s="8">
        <v>0</v>
      </c>
      <c r="C90" s="8">
        <v>0</v>
      </c>
      <c r="D90" s="8">
        <f t="shared" ref="D90:D103" si="3">B90+C90</f>
        <v>0</v>
      </c>
      <c r="E90" s="15">
        <f t="shared" si="2"/>
        <v>0</v>
      </c>
    </row>
    <row r="91" spans="1:5" hidden="1" x14ac:dyDescent="0.25">
      <c r="A91" s="9">
        <v>55746</v>
      </c>
      <c r="B91" s="8">
        <v>0</v>
      </c>
      <c r="C91" s="8">
        <v>0</v>
      </c>
      <c r="D91" s="8">
        <f t="shared" si="3"/>
        <v>0</v>
      </c>
      <c r="E91" s="15">
        <f t="shared" si="2"/>
        <v>0</v>
      </c>
    </row>
    <row r="92" spans="1:5" hidden="1" x14ac:dyDescent="0.25">
      <c r="A92" s="9">
        <v>55930</v>
      </c>
      <c r="B92" s="8">
        <v>0</v>
      </c>
      <c r="C92" s="8">
        <v>0</v>
      </c>
      <c r="D92" s="8">
        <f t="shared" si="3"/>
        <v>0</v>
      </c>
      <c r="E92" s="15">
        <f t="shared" si="2"/>
        <v>0</v>
      </c>
    </row>
    <row r="93" spans="1:5" hidden="1" x14ac:dyDescent="0.25">
      <c r="A93" s="9">
        <v>56111</v>
      </c>
      <c r="B93" s="8">
        <v>0</v>
      </c>
      <c r="C93" s="8">
        <v>0</v>
      </c>
      <c r="D93" s="8">
        <f t="shared" si="3"/>
        <v>0</v>
      </c>
      <c r="E93" s="15">
        <f t="shared" si="2"/>
        <v>0</v>
      </c>
    </row>
    <row r="94" spans="1:5" hidden="1" x14ac:dyDescent="0.25">
      <c r="A94" s="9">
        <v>56295</v>
      </c>
      <c r="B94" s="8">
        <v>0</v>
      </c>
      <c r="C94" s="8">
        <v>0</v>
      </c>
      <c r="D94" s="8">
        <f t="shared" si="3"/>
        <v>0</v>
      </c>
      <c r="E94" s="15">
        <f t="shared" si="2"/>
        <v>0</v>
      </c>
    </row>
    <row r="95" spans="1:5" hidden="1" x14ac:dyDescent="0.25">
      <c r="A95" s="9">
        <v>56476</v>
      </c>
      <c r="B95" s="8">
        <v>0</v>
      </c>
      <c r="C95" s="8">
        <v>0</v>
      </c>
      <c r="D95" s="8">
        <f t="shared" si="3"/>
        <v>0</v>
      </c>
      <c r="E95" s="15">
        <f t="shared" si="2"/>
        <v>0</v>
      </c>
    </row>
    <row r="96" spans="1:5" hidden="1" x14ac:dyDescent="0.25">
      <c r="A96" s="9">
        <v>56660</v>
      </c>
      <c r="B96" s="8">
        <v>0</v>
      </c>
      <c r="C96" s="8">
        <v>0</v>
      </c>
      <c r="D96" s="8">
        <f t="shared" si="3"/>
        <v>0</v>
      </c>
      <c r="E96" s="15">
        <f t="shared" ref="E96:E103" si="4">+D95+D96</f>
        <v>0</v>
      </c>
    </row>
    <row r="97" spans="1:5" hidden="1" x14ac:dyDescent="0.25">
      <c r="A97" s="9">
        <v>56841</v>
      </c>
      <c r="B97" s="8">
        <v>0</v>
      </c>
      <c r="C97" s="8">
        <v>0</v>
      </c>
      <c r="D97" s="8">
        <f t="shared" si="3"/>
        <v>0</v>
      </c>
      <c r="E97" s="15">
        <f t="shared" si="4"/>
        <v>0</v>
      </c>
    </row>
    <row r="98" spans="1:5" hidden="1" x14ac:dyDescent="0.25">
      <c r="A98" s="9">
        <v>57025</v>
      </c>
      <c r="B98" s="8">
        <v>0</v>
      </c>
      <c r="C98" s="8">
        <v>0</v>
      </c>
      <c r="D98" s="8">
        <f t="shared" si="3"/>
        <v>0</v>
      </c>
      <c r="E98" s="15">
        <v>0</v>
      </c>
    </row>
    <row r="99" spans="1:5" hidden="1" x14ac:dyDescent="0.25">
      <c r="A99" s="9">
        <v>57207</v>
      </c>
      <c r="B99" s="8">
        <v>0</v>
      </c>
      <c r="C99" s="8">
        <v>0</v>
      </c>
      <c r="D99" s="8">
        <f t="shared" si="3"/>
        <v>0</v>
      </c>
      <c r="E99" s="15">
        <f t="shared" si="4"/>
        <v>0</v>
      </c>
    </row>
    <row r="100" spans="1:5" hidden="1" x14ac:dyDescent="0.25">
      <c r="A100" s="9">
        <v>57391</v>
      </c>
      <c r="B100" s="8">
        <v>0</v>
      </c>
      <c r="C100" s="8">
        <v>0</v>
      </c>
      <c r="D100" s="8">
        <f t="shared" si="3"/>
        <v>0</v>
      </c>
      <c r="E100" s="15">
        <v>0</v>
      </c>
    </row>
    <row r="101" spans="1:5" hidden="1" x14ac:dyDescent="0.25">
      <c r="A101" s="9">
        <v>57572</v>
      </c>
      <c r="B101" s="8">
        <v>0</v>
      </c>
      <c r="C101" s="8">
        <v>0</v>
      </c>
      <c r="D101" s="8">
        <f t="shared" si="3"/>
        <v>0</v>
      </c>
      <c r="E101" s="15">
        <f t="shared" si="4"/>
        <v>0</v>
      </c>
    </row>
    <row r="102" spans="1:5" hidden="1" x14ac:dyDescent="0.25">
      <c r="A102" s="9">
        <v>57756</v>
      </c>
      <c r="B102" s="8">
        <v>0</v>
      </c>
      <c r="C102" s="8">
        <v>0</v>
      </c>
      <c r="D102" s="8">
        <f t="shared" si="3"/>
        <v>0</v>
      </c>
      <c r="E102" s="15">
        <v>0</v>
      </c>
    </row>
    <row r="103" spans="1:5" hidden="1" x14ac:dyDescent="0.25">
      <c r="A103" s="9">
        <v>57937</v>
      </c>
      <c r="B103" s="8">
        <v>0</v>
      </c>
      <c r="C103" s="8">
        <v>0</v>
      </c>
      <c r="D103" s="8">
        <f t="shared" si="3"/>
        <v>0</v>
      </c>
      <c r="E103" s="15">
        <f t="shared" si="4"/>
        <v>0</v>
      </c>
    </row>
    <row r="104" spans="1:5" ht="13.8" thickBot="1" x14ac:dyDescent="0.3">
      <c r="A104" s="30" t="s">
        <v>4</v>
      </c>
      <c r="B104" s="10">
        <f>SUM(B28:B31)</f>
        <v>850000</v>
      </c>
      <c r="C104" s="10">
        <f t="shared" ref="C104:E104" si="5">SUM(C28:C31)</f>
        <v>57375</v>
      </c>
      <c r="D104" s="10">
        <f t="shared" si="5"/>
        <v>907375</v>
      </c>
      <c r="E104" s="10">
        <f t="shared" si="5"/>
        <v>907375</v>
      </c>
    </row>
    <row r="105" spans="1:5" ht="13.8" thickTop="1" x14ac:dyDescent="0.25">
      <c r="A105" s="9"/>
      <c r="B105" s="8"/>
      <c r="C105" s="8"/>
      <c r="D105" s="8"/>
    </row>
    <row r="106" spans="1:5" x14ac:dyDescent="0.25">
      <c r="A106" s="9"/>
      <c r="B106" s="8"/>
      <c r="C106" s="8"/>
      <c r="D106" s="8"/>
    </row>
    <row r="107" spans="1:5" x14ac:dyDescent="0.25">
      <c r="A107" s="9"/>
      <c r="B107" s="8"/>
      <c r="C107" s="8"/>
      <c r="D107" s="8"/>
    </row>
    <row r="108" spans="1:5" x14ac:dyDescent="0.25">
      <c r="A108" s="9"/>
      <c r="B108" s="8"/>
      <c r="C108" s="8"/>
      <c r="D108" s="8"/>
    </row>
    <row r="109" spans="1:5" x14ac:dyDescent="0.25">
      <c r="A109" s="9"/>
      <c r="B109" s="8"/>
      <c r="C109" s="8"/>
      <c r="D109" s="8"/>
    </row>
    <row r="110" spans="1:5" x14ac:dyDescent="0.25">
      <c r="A110" s="9"/>
      <c r="B110" s="8"/>
      <c r="C110" s="8"/>
      <c r="D110" s="8"/>
    </row>
  </sheetData>
  <mergeCells count="3">
    <mergeCell ref="B4:D4"/>
    <mergeCell ref="B3:D3"/>
    <mergeCell ref="B1:D1"/>
  </mergeCells>
  <phoneticPr fontId="11" type="noConversion"/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8"/>
  <sheetViews>
    <sheetView workbookViewId="0">
      <selection activeCell="Z65" sqref="Z65"/>
    </sheetView>
  </sheetViews>
  <sheetFormatPr defaultRowHeight="13.2" x14ac:dyDescent="0.25"/>
  <cols>
    <col min="2" max="3" width="12.88671875" bestFit="1" customWidth="1"/>
    <col min="4" max="4" width="15" bestFit="1" customWidth="1"/>
    <col min="5" max="5" width="1.6640625" customWidth="1"/>
    <col min="6" max="6" width="9.109375" customWidth="1"/>
    <col min="7" max="8" width="12" customWidth="1"/>
    <col min="9" max="9" width="1.6640625" customWidth="1"/>
    <col min="10" max="11" width="12.88671875" bestFit="1" customWidth="1"/>
  </cols>
  <sheetData>
    <row r="1" spans="1:26" x14ac:dyDescent="0.25">
      <c r="B1" s="160" t="s">
        <v>8</v>
      </c>
      <c r="C1" s="160"/>
      <c r="D1" s="160"/>
      <c r="E1" s="160"/>
      <c r="F1" s="160"/>
      <c r="G1" s="160"/>
      <c r="H1" s="160"/>
      <c r="I1" s="160"/>
      <c r="J1" s="160"/>
      <c r="K1" s="160"/>
    </row>
    <row r="2" spans="1:26" x14ac:dyDescent="0.25">
      <c r="A2" s="2"/>
    </row>
    <row r="3" spans="1:26" x14ac:dyDescent="0.25">
      <c r="A3" s="3"/>
      <c r="B3" s="159" t="s">
        <v>13</v>
      </c>
      <c r="C3" s="159"/>
      <c r="D3" s="159"/>
      <c r="E3" s="159"/>
      <c r="F3" s="159"/>
      <c r="G3" s="159"/>
      <c r="H3" s="159"/>
      <c r="I3" s="159"/>
      <c r="J3" s="159"/>
      <c r="K3" s="159"/>
    </row>
    <row r="4" spans="1:26" ht="13.8" thickBot="1" x14ac:dyDescent="0.3">
      <c r="A4" s="3"/>
      <c r="B4" s="158" t="s">
        <v>5</v>
      </c>
      <c r="C4" s="158"/>
      <c r="D4" s="158"/>
      <c r="E4" s="158"/>
      <c r="F4" s="158"/>
      <c r="G4" s="158"/>
      <c r="H4" s="158"/>
      <c r="I4" s="158"/>
      <c r="J4" s="158"/>
      <c r="K4" s="158"/>
    </row>
    <row r="5" spans="1:26" x14ac:dyDescent="0.25">
      <c r="A5" s="4"/>
      <c r="B5" s="4"/>
      <c r="C5" s="4"/>
      <c r="D5" s="4"/>
      <c r="E5" s="4"/>
    </row>
    <row r="6" spans="1:26" x14ac:dyDescent="0.25">
      <c r="A6" s="5"/>
      <c r="B6" s="6"/>
      <c r="C6" s="6"/>
      <c r="D6" s="6"/>
      <c r="E6" s="6"/>
      <c r="F6" s="25"/>
      <c r="G6" s="25"/>
      <c r="H6" s="25"/>
    </row>
    <row r="7" spans="1:26" ht="14.4" x14ac:dyDescent="0.35">
      <c r="A7" s="16"/>
      <c r="B7" s="16"/>
      <c r="C7" s="16"/>
      <c r="D7" s="16"/>
      <c r="E7" s="16"/>
      <c r="F7" s="16"/>
      <c r="G7" s="27" t="s">
        <v>11</v>
      </c>
      <c r="H7" s="27"/>
      <c r="I7" s="27"/>
      <c r="J7" s="27" t="s">
        <v>12</v>
      </c>
      <c r="K7" s="27" t="s">
        <v>4</v>
      </c>
    </row>
    <row r="8" spans="1:26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/>
      <c r="F8" s="16" t="s">
        <v>2</v>
      </c>
      <c r="G8" s="16" t="s">
        <v>3</v>
      </c>
      <c r="H8" s="16" t="s">
        <v>6</v>
      </c>
      <c r="I8" s="16"/>
      <c r="J8" s="16" t="s">
        <v>6</v>
      </c>
      <c r="K8" s="16" t="s">
        <v>7</v>
      </c>
    </row>
    <row r="9" spans="1:26" ht="14.4" x14ac:dyDescent="0.35">
      <c r="A9" s="7"/>
      <c r="B9" s="7"/>
      <c r="C9" s="7"/>
      <c r="D9" s="7"/>
      <c r="E9" s="7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idden="1" x14ac:dyDescent="0.25">
      <c r="A10" s="9">
        <v>40954</v>
      </c>
      <c r="B10" s="45">
        <v>0</v>
      </c>
      <c r="C10" s="45">
        <v>0</v>
      </c>
      <c r="D10" s="45">
        <f t="shared" ref="D10:D57" si="0">+B10+C10</f>
        <v>0</v>
      </c>
      <c r="E10" s="23"/>
      <c r="F10" s="45">
        <v>0</v>
      </c>
      <c r="G10" s="45">
        <v>0</v>
      </c>
      <c r="H10" s="45">
        <f t="shared" ref="H10:H73" si="1">+F10+G10</f>
        <v>0</v>
      </c>
      <c r="I10" s="48"/>
      <c r="J10" s="45">
        <f t="shared" ref="J10:J73" si="2">+D10+H10</f>
        <v>0</v>
      </c>
      <c r="K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idden="1" x14ac:dyDescent="0.25">
      <c r="A11" s="9">
        <v>41136</v>
      </c>
      <c r="B11" s="45">
        <v>0</v>
      </c>
      <c r="C11" s="45">
        <v>0</v>
      </c>
      <c r="D11" s="45">
        <f t="shared" si="0"/>
        <v>0</v>
      </c>
      <c r="E11" s="23"/>
      <c r="F11" s="45">
        <v>0</v>
      </c>
      <c r="G11" s="45">
        <v>0</v>
      </c>
      <c r="H11" s="45">
        <f t="shared" si="1"/>
        <v>0</v>
      </c>
      <c r="I11" s="48"/>
      <c r="J11" s="45">
        <f t="shared" si="2"/>
        <v>0</v>
      </c>
      <c r="K11" s="45">
        <f>+J10+J11</f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idden="1" x14ac:dyDescent="0.25">
      <c r="A12" s="9">
        <v>41320</v>
      </c>
      <c r="B12" s="45">
        <v>0</v>
      </c>
      <c r="C12" s="23">
        <v>0</v>
      </c>
      <c r="D12" s="45">
        <f t="shared" si="0"/>
        <v>0</v>
      </c>
      <c r="E12" s="23"/>
      <c r="F12" s="45">
        <v>0</v>
      </c>
      <c r="G12" s="45">
        <v>0</v>
      </c>
      <c r="H12" s="45">
        <f t="shared" si="1"/>
        <v>0</v>
      </c>
      <c r="I12" s="48"/>
      <c r="J12" s="45">
        <f t="shared" si="2"/>
        <v>0</v>
      </c>
      <c r="K12" s="4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idden="1" x14ac:dyDescent="0.25">
      <c r="A13" s="9">
        <v>41501</v>
      </c>
      <c r="B13" s="15">
        <v>0</v>
      </c>
      <c r="C13" s="8">
        <v>0</v>
      </c>
      <c r="D13" s="15">
        <f t="shared" si="0"/>
        <v>0</v>
      </c>
      <c r="E13" s="8"/>
      <c r="F13" s="15">
        <v>0</v>
      </c>
      <c r="G13" s="15">
        <v>0</v>
      </c>
      <c r="H13" s="15">
        <f t="shared" si="1"/>
        <v>0</v>
      </c>
      <c r="J13" s="15">
        <f t="shared" si="2"/>
        <v>0</v>
      </c>
      <c r="K13" s="15">
        <f>+J12+J13</f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idden="1" x14ac:dyDescent="0.25">
      <c r="A14" s="9">
        <v>41685</v>
      </c>
      <c r="B14" s="15">
        <v>0</v>
      </c>
      <c r="C14" s="8">
        <v>0</v>
      </c>
      <c r="D14" s="15">
        <f t="shared" si="0"/>
        <v>0</v>
      </c>
      <c r="E14" s="8"/>
      <c r="F14" s="15">
        <v>0</v>
      </c>
      <c r="G14" s="15">
        <v>0</v>
      </c>
      <c r="H14" s="15">
        <f t="shared" si="1"/>
        <v>0</v>
      </c>
      <c r="J14" s="15">
        <f t="shared" si="2"/>
        <v>0</v>
      </c>
      <c r="K14" s="15">
        <v>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idden="1" x14ac:dyDescent="0.25">
      <c r="A15" s="9">
        <v>41866</v>
      </c>
      <c r="B15" s="15">
        <v>0</v>
      </c>
      <c r="C15" s="8">
        <v>0</v>
      </c>
      <c r="D15" s="15">
        <f t="shared" si="0"/>
        <v>0</v>
      </c>
      <c r="E15" s="8"/>
      <c r="F15" s="15">
        <v>0</v>
      </c>
      <c r="G15" s="15">
        <v>0</v>
      </c>
      <c r="H15" s="15">
        <f t="shared" si="1"/>
        <v>0</v>
      </c>
      <c r="J15" s="15">
        <f t="shared" si="2"/>
        <v>0</v>
      </c>
      <c r="K15" s="15">
        <f>+J14+J15</f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idden="1" x14ac:dyDescent="0.25">
      <c r="A16" s="9">
        <v>42050</v>
      </c>
      <c r="B16" s="45">
        <v>735000</v>
      </c>
      <c r="C16" s="23">
        <v>328637.5</v>
      </c>
      <c r="D16" s="45">
        <f t="shared" si="0"/>
        <v>1063637.5</v>
      </c>
      <c r="E16" s="23"/>
      <c r="F16" s="45">
        <v>276.89999999999998</v>
      </c>
      <c r="G16" s="45">
        <v>129723.1</v>
      </c>
      <c r="H16" s="45">
        <f t="shared" si="1"/>
        <v>130000</v>
      </c>
      <c r="I16" s="48"/>
      <c r="J16" s="45">
        <f t="shared" si="2"/>
        <v>1193637.5</v>
      </c>
      <c r="K16" s="4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hidden="1" customHeight="1" x14ac:dyDescent="0.25">
      <c r="A17" s="9">
        <v>42231</v>
      </c>
      <c r="B17" s="15">
        <v>0</v>
      </c>
      <c r="C17" s="8">
        <v>153278.13</v>
      </c>
      <c r="D17" s="15">
        <f t="shared" si="0"/>
        <v>153278.13</v>
      </c>
      <c r="E17" s="8"/>
      <c r="F17" s="15">
        <v>0</v>
      </c>
      <c r="G17" s="15">
        <v>0</v>
      </c>
      <c r="H17" s="15">
        <f t="shared" si="1"/>
        <v>0</v>
      </c>
      <c r="J17" s="15">
        <f t="shared" si="2"/>
        <v>153278.13</v>
      </c>
      <c r="K17" s="15">
        <f>+J16+J17</f>
        <v>1346915.63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hidden="1" customHeight="1" x14ac:dyDescent="0.25">
      <c r="A18" s="9">
        <v>42415</v>
      </c>
      <c r="B18" s="45">
        <v>0</v>
      </c>
      <c r="C18" s="23">
        <v>0</v>
      </c>
      <c r="D18" s="45">
        <f t="shared" si="0"/>
        <v>0</v>
      </c>
      <c r="E18" s="23"/>
      <c r="F18" s="45">
        <v>929.25</v>
      </c>
      <c r="G18" s="45">
        <v>884070.75</v>
      </c>
      <c r="H18" s="45">
        <f t="shared" si="1"/>
        <v>885000</v>
      </c>
      <c r="I18" s="48"/>
      <c r="J18" s="45">
        <f t="shared" si="2"/>
        <v>885000</v>
      </c>
      <c r="K18" s="45">
        <v>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hidden="1" customHeight="1" x14ac:dyDescent="0.25">
      <c r="A19" s="9">
        <v>42597</v>
      </c>
      <c r="B19" s="15">
        <v>0</v>
      </c>
      <c r="C19" s="8">
        <v>0</v>
      </c>
      <c r="D19" s="15">
        <f t="shared" si="0"/>
        <v>0</v>
      </c>
      <c r="E19" s="8"/>
      <c r="F19" s="15">
        <v>0</v>
      </c>
      <c r="G19" s="15">
        <v>0</v>
      </c>
      <c r="H19" s="15">
        <f t="shared" si="1"/>
        <v>0</v>
      </c>
      <c r="J19" s="15">
        <f t="shared" si="2"/>
        <v>0</v>
      </c>
      <c r="K19" s="15">
        <f>+J18+J19</f>
        <v>885000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hidden="1" customHeight="1" x14ac:dyDescent="0.25">
      <c r="A20" s="9">
        <v>42781</v>
      </c>
      <c r="B20" s="45">
        <v>0</v>
      </c>
      <c r="C20" s="23">
        <v>0</v>
      </c>
      <c r="D20" s="45">
        <f t="shared" si="0"/>
        <v>0</v>
      </c>
      <c r="E20" s="23"/>
      <c r="F20" s="45">
        <v>462.8</v>
      </c>
      <c r="G20" s="45">
        <v>889537.2</v>
      </c>
      <c r="H20" s="45">
        <f t="shared" si="1"/>
        <v>890000</v>
      </c>
      <c r="I20" s="48"/>
      <c r="J20" s="45">
        <f t="shared" si="2"/>
        <v>890000</v>
      </c>
      <c r="K20" s="4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.75" hidden="1" customHeight="1" x14ac:dyDescent="0.25">
      <c r="A21" s="9">
        <v>42962</v>
      </c>
      <c r="B21" s="15">
        <v>0</v>
      </c>
      <c r="C21" s="8">
        <v>0</v>
      </c>
      <c r="D21" s="15">
        <f t="shared" si="0"/>
        <v>0</v>
      </c>
      <c r="E21" s="8"/>
      <c r="F21" s="15">
        <v>0</v>
      </c>
      <c r="G21" s="15">
        <v>0</v>
      </c>
      <c r="H21" s="15">
        <f t="shared" si="1"/>
        <v>0</v>
      </c>
      <c r="J21" s="15">
        <f t="shared" si="2"/>
        <v>0</v>
      </c>
      <c r="K21" s="15">
        <f>+J20+J21</f>
        <v>890000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5">
      <c r="A22" s="9">
        <v>43146</v>
      </c>
      <c r="B22" s="45">
        <v>0</v>
      </c>
      <c r="C22" s="23">
        <v>0</v>
      </c>
      <c r="D22" s="45">
        <f t="shared" si="0"/>
        <v>0</v>
      </c>
      <c r="E22" s="23"/>
      <c r="F22" s="45">
        <v>250</v>
      </c>
      <c r="G22" s="45">
        <v>999750</v>
      </c>
      <c r="H22" s="45">
        <f t="shared" si="1"/>
        <v>1000000</v>
      </c>
      <c r="I22" s="48"/>
      <c r="J22" s="45">
        <f t="shared" si="2"/>
        <v>1000000</v>
      </c>
      <c r="K22" s="4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25">
      <c r="A23" s="9">
        <v>43327</v>
      </c>
      <c r="B23" s="15">
        <v>0</v>
      </c>
      <c r="C23" s="8">
        <v>0</v>
      </c>
      <c r="D23" s="15">
        <f t="shared" si="0"/>
        <v>0</v>
      </c>
      <c r="E23" s="8"/>
      <c r="F23" s="15">
        <v>0</v>
      </c>
      <c r="G23" s="15">
        <v>0</v>
      </c>
      <c r="H23" s="15">
        <f t="shared" si="1"/>
        <v>0</v>
      </c>
      <c r="J23" s="15">
        <f t="shared" si="2"/>
        <v>0</v>
      </c>
      <c r="K23" s="15">
        <f>+J22+J23</f>
        <v>1000000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hidden="1" customHeight="1" x14ac:dyDescent="0.25">
      <c r="A24" s="9">
        <v>43511</v>
      </c>
      <c r="B24" s="15">
        <v>0</v>
      </c>
      <c r="C24" s="8">
        <v>0</v>
      </c>
      <c r="D24" s="15">
        <f t="shared" si="0"/>
        <v>0</v>
      </c>
      <c r="E24" s="8"/>
      <c r="F24" s="15">
        <v>0</v>
      </c>
      <c r="G24" s="15">
        <v>0</v>
      </c>
      <c r="H24" s="15">
        <f t="shared" si="1"/>
        <v>0</v>
      </c>
      <c r="J24" s="15">
        <f t="shared" si="2"/>
        <v>0</v>
      </c>
      <c r="K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hidden="1" customHeight="1" x14ac:dyDescent="0.25">
      <c r="A25" s="9">
        <v>43692</v>
      </c>
      <c r="B25" s="15">
        <v>0</v>
      </c>
      <c r="C25" s="8">
        <v>0</v>
      </c>
      <c r="D25" s="15">
        <f t="shared" si="0"/>
        <v>0</v>
      </c>
      <c r="E25" s="8"/>
      <c r="F25" s="15">
        <v>0</v>
      </c>
      <c r="G25" s="15">
        <v>0</v>
      </c>
      <c r="H25" s="15">
        <f t="shared" si="1"/>
        <v>0</v>
      </c>
      <c r="J25" s="15">
        <f t="shared" si="2"/>
        <v>0</v>
      </c>
      <c r="K25" s="15">
        <f>+J24+J25</f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hidden="1" customHeight="1" x14ac:dyDescent="0.25">
      <c r="A26" s="9">
        <v>43876</v>
      </c>
      <c r="B26" s="15">
        <v>0</v>
      </c>
      <c r="C26" s="8">
        <v>0</v>
      </c>
      <c r="D26" s="15">
        <f t="shared" si="0"/>
        <v>0</v>
      </c>
      <c r="E26" s="8"/>
      <c r="F26" s="15">
        <v>0</v>
      </c>
      <c r="G26" s="15">
        <v>0</v>
      </c>
      <c r="H26" s="15">
        <f t="shared" si="1"/>
        <v>0</v>
      </c>
      <c r="J26" s="15">
        <f t="shared" si="2"/>
        <v>0</v>
      </c>
      <c r="K26" s="15">
        <v>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hidden="1" customHeight="1" x14ac:dyDescent="0.25">
      <c r="A27" s="9">
        <v>44058</v>
      </c>
      <c r="B27" s="15">
        <v>0</v>
      </c>
      <c r="C27" s="8">
        <v>0</v>
      </c>
      <c r="D27" s="15">
        <f t="shared" si="0"/>
        <v>0</v>
      </c>
      <c r="E27" s="8"/>
      <c r="F27" s="15">
        <v>0</v>
      </c>
      <c r="G27" s="15">
        <v>0</v>
      </c>
      <c r="H27" s="15">
        <f t="shared" si="1"/>
        <v>0</v>
      </c>
      <c r="J27" s="15">
        <f t="shared" si="2"/>
        <v>0</v>
      </c>
      <c r="K27" s="15">
        <f>+J26+J27</f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hidden="1" customHeight="1" x14ac:dyDescent="0.25">
      <c r="A28" s="9">
        <v>44242</v>
      </c>
      <c r="B28" s="15">
        <v>0</v>
      </c>
      <c r="C28" s="8">
        <v>0</v>
      </c>
      <c r="D28" s="15">
        <f t="shared" si="0"/>
        <v>0</v>
      </c>
      <c r="E28" s="8"/>
      <c r="F28" s="15">
        <v>0</v>
      </c>
      <c r="G28" s="15">
        <v>0</v>
      </c>
      <c r="H28" s="15">
        <f t="shared" si="1"/>
        <v>0</v>
      </c>
      <c r="J28" s="15">
        <f t="shared" si="2"/>
        <v>0</v>
      </c>
      <c r="K28" s="15">
        <v>0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hidden="1" customHeight="1" x14ac:dyDescent="0.25">
      <c r="A29" s="9">
        <v>44423</v>
      </c>
      <c r="B29" s="15">
        <v>0</v>
      </c>
      <c r="C29" s="8">
        <v>0</v>
      </c>
      <c r="D29" s="15">
        <f t="shared" si="0"/>
        <v>0</v>
      </c>
      <c r="E29" s="8"/>
      <c r="F29" s="15">
        <v>0</v>
      </c>
      <c r="G29" s="15">
        <v>0</v>
      </c>
      <c r="H29" s="15">
        <f t="shared" si="1"/>
        <v>0</v>
      </c>
      <c r="J29" s="15">
        <f t="shared" si="2"/>
        <v>0</v>
      </c>
      <c r="K29" s="15">
        <f>+J28+J29</f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hidden="1" customHeight="1" x14ac:dyDescent="0.25">
      <c r="A30" s="9">
        <v>44607</v>
      </c>
      <c r="B30" s="15">
        <v>0</v>
      </c>
      <c r="C30" s="8">
        <v>0</v>
      </c>
      <c r="D30" s="15">
        <f t="shared" si="0"/>
        <v>0</v>
      </c>
      <c r="E30" s="8"/>
      <c r="F30" s="15">
        <v>0</v>
      </c>
      <c r="G30" s="15">
        <v>0</v>
      </c>
      <c r="H30" s="15">
        <f t="shared" si="1"/>
        <v>0</v>
      </c>
      <c r="J30" s="15">
        <f t="shared" si="2"/>
        <v>0</v>
      </c>
      <c r="K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hidden="1" customHeight="1" x14ac:dyDescent="0.25">
      <c r="A31" s="9">
        <v>44788</v>
      </c>
      <c r="B31" s="15">
        <v>0</v>
      </c>
      <c r="C31" s="8">
        <v>0</v>
      </c>
      <c r="D31" s="15">
        <f t="shared" si="0"/>
        <v>0</v>
      </c>
      <c r="E31" s="8"/>
      <c r="F31" s="15">
        <v>0</v>
      </c>
      <c r="G31" s="15">
        <v>0</v>
      </c>
      <c r="H31" s="15">
        <f t="shared" si="1"/>
        <v>0</v>
      </c>
      <c r="J31" s="15">
        <f t="shared" si="2"/>
        <v>0</v>
      </c>
      <c r="K31" s="15">
        <f>+J30+J31</f>
        <v>0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hidden="1" customHeight="1" x14ac:dyDescent="0.25">
      <c r="A32" s="9">
        <v>44972</v>
      </c>
      <c r="B32" s="15">
        <v>0</v>
      </c>
      <c r="C32" s="8">
        <v>0</v>
      </c>
      <c r="D32" s="15">
        <f t="shared" si="0"/>
        <v>0</v>
      </c>
      <c r="E32" s="8"/>
      <c r="F32" s="15">
        <v>0</v>
      </c>
      <c r="G32" s="15">
        <v>0</v>
      </c>
      <c r="H32" s="15">
        <f t="shared" si="1"/>
        <v>0</v>
      </c>
      <c r="J32" s="15">
        <f t="shared" si="2"/>
        <v>0</v>
      </c>
      <c r="K32" s="15">
        <v>0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hidden="1" customHeight="1" x14ac:dyDescent="0.25">
      <c r="A33" s="9">
        <v>45153</v>
      </c>
      <c r="B33" s="15">
        <v>0</v>
      </c>
      <c r="C33" s="8">
        <v>0</v>
      </c>
      <c r="D33" s="15">
        <f t="shared" si="0"/>
        <v>0</v>
      </c>
      <c r="E33" s="8"/>
      <c r="F33" s="15">
        <v>0</v>
      </c>
      <c r="G33" s="15">
        <v>0</v>
      </c>
      <c r="H33" s="15">
        <f t="shared" si="1"/>
        <v>0</v>
      </c>
      <c r="J33" s="15">
        <f t="shared" si="2"/>
        <v>0</v>
      </c>
      <c r="K33" s="15">
        <f>+J32+J33</f>
        <v>0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hidden="1" customHeight="1" x14ac:dyDescent="0.25">
      <c r="A34" s="9">
        <v>45337</v>
      </c>
      <c r="B34" s="15">
        <v>0</v>
      </c>
      <c r="C34" s="8">
        <v>0</v>
      </c>
      <c r="D34" s="15">
        <f t="shared" si="0"/>
        <v>0</v>
      </c>
      <c r="E34" s="8"/>
      <c r="F34" s="15">
        <v>0</v>
      </c>
      <c r="G34" s="15">
        <v>0</v>
      </c>
      <c r="H34" s="15">
        <f t="shared" si="1"/>
        <v>0</v>
      </c>
      <c r="J34" s="15">
        <f t="shared" si="2"/>
        <v>0</v>
      </c>
      <c r="K34" s="15">
        <v>0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hidden="1" customHeight="1" x14ac:dyDescent="0.25">
      <c r="A35" s="9">
        <v>45519</v>
      </c>
      <c r="B35" s="15">
        <v>0</v>
      </c>
      <c r="C35" s="8">
        <v>0</v>
      </c>
      <c r="D35" s="15">
        <f t="shared" si="0"/>
        <v>0</v>
      </c>
      <c r="E35" s="8"/>
      <c r="F35" s="15">
        <v>0</v>
      </c>
      <c r="G35" s="15">
        <v>0</v>
      </c>
      <c r="H35" s="15">
        <f t="shared" si="1"/>
        <v>0</v>
      </c>
      <c r="J35" s="15">
        <f t="shared" si="2"/>
        <v>0</v>
      </c>
      <c r="K35" s="15">
        <f>+J34+J35</f>
        <v>0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hidden="1" customHeight="1" x14ac:dyDescent="0.25">
      <c r="A36" s="9">
        <v>45703</v>
      </c>
      <c r="B36" s="15">
        <v>0</v>
      </c>
      <c r="C36" s="8">
        <v>0</v>
      </c>
      <c r="D36" s="15">
        <f t="shared" si="0"/>
        <v>0</v>
      </c>
      <c r="E36" s="8"/>
      <c r="F36" s="15">
        <v>0</v>
      </c>
      <c r="G36" s="15">
        <v>0</v>
      </c>
      <c r="H36" s="15">
        <f t="shared" si="1"/>
        <v>0</v>
      </c>
      <c r="J36" s="15">
        <f t="shared" si="2"/>
        <v>0</v>
      </c>
      <c r="K36" s="15">
        <v>0</v>
      </c>
    </row>
    <row r="37" spans="1:26" ht="12.75" hidden="1" customHeight="1" x14ac:dyDescent="0.25">
      <c r="A37" s="9">
        <v>45884</v>
      </c>
      <c r="B37" s="15">
        <v>0</v>
      </c>
      <c r="C37" s="8">
        <v>0</v>
      </c>
      <c r="D37" s="15">
        <f t="shared" si="0"/>
        <v>0</v>
      </c>
      <c r="E37" s="8"/>
      <c r="F37" s="15">
        <v>0</v>
      </c>
      <c r="G37" s="15">
        <v>0</v>
      </c>
      <c r="H37" s="15">
        <f t="shared" si="1"/>
        <v>0</v>
      </c>
      <c r="J37" s="15">
        <f t="shared" si="2"/>
        <v>0</v>
      </c>
      <c r="K37" s="15">
        <f>+J36+J37</f>
        <v>0</v>
      </c>
    </row>
    <row r="38" spans="1:26" ht="12.75" hidden="1" customHeight="1" x14ac:dyDescent="0.25">
      <c r="A38" s="9">
        <v>46068</v>
      </c>
      <c r="B38" s="15">
        <v>0</v>
      </c>
      <c r="C38" s="8">
        <v>0</v>
      </c>
      <c r="D38" s="15">
        <f t="shared" si="0"/>
        <v>0</v>
      </c>
      <c r="E38" s="8"/>
      <c r="F38" s="15">
        <v>0</v>
      </c>
      <c r="G38" s="15">
        <v>0</v>
      </c>
      <c r="H38" s="15">
        <f t="shared" si="1"/>
        <v>0</v>
      </c>
      <c r="J38" s="15">
        <f t="shared" si="2"/>
        <v>0</v>
      </c>
      <c r="K38" s="15">
        <v>0</v>
      </c>
    </row>
    <row r="39" spans="1:26" ht="12.75" hidden="1" customHeight="1" x14ac:dyDescent="0.25">
      <c r="A39" s="9">
        <v>46249</v>
      </c>
      <c r="B39" s="15">
        <v>0</v>
      </c>
      <c r="C39" s="8">
        <v>0</v>
      </c>
      <c r="D39" s="15">
        <f t="shared" si="0"/>
        <v>0</v>
      </c>
      <c r="E39" s="8"/>
      <c r="F39" s="15">
        <v>0</v>
      </c>
      <c r="G39" s="15">
        <v>0</v>
      </c>
      <c r="H39" s="15">
        <f t="shared" si="1"/>
        <v>0</v>
      </c>
      <c r="J39" s="15">
        <f t="shared" si="2"/>
        <v>0</v>
      </c>
      <c r="K39" s="15">
        <f>+J38+J39</f>
        <v>0</v>
      </c>
    </row>
    <row r="40" spans="1:26" ht="12.75" hidden="1" customHeight="1" x14ac:dyDescent="0.25">
      <c r="A40" s="9">
        <v>46433</v>
      </c>
      <c r="B40" s="15">
        <v>0</v>
      </c>
      <c r="C40" s="8">
        <v>0</v>
      </c>
      <c r="D40" s="15">
        <f t="shared" si="0"/>
        <v>0</v>
      </c>
      <c r="E40" s="8"/>
      <c r="F40" s="15">
        <v>0</v>
      </c>
      <c r="G40" s="15">
        <v>0</v>
      </c>
      <c r="H40" s="15">
        <f t="shared" si="1"/>
        <v>0</v>
      </c>
      <c r="J40" s="15">
        <f t="shared" si="2"/>
        <v>0</v>
      </c>
      <c r="K40" s="15">
        <v>0</v>
      </c>
    </row>
    <row r="41" spans="1:26" ht="12.75" hidden="1" customHeight="1" x14ac:dyDescent="0.25">
      <c r="A41" s="9">
        <v>46614</v>
      </c>
      <c r="B41" s="15">
        <v>0</v>
      </c>
      <c r="C41" s="8">
        <v>0</v>
      </c>
      <c r="D41" s="15">
        <f t="shared" si="0"/>
        <v>0</v>
      </c>
      <c r="E41" s="8"/>
      <c r="F41" s="15">
        <v>0</v>
      </c>
      <c r="G41" s="15">
        <v>0</v>
      </c>
      <c r="H41" s="15">
        <f t="shared" si="1"/>
        <v>0</v>
      </c>
      <c r="J41" s="15">
        <f t="shared" si="2"/>
        <v>0</v>
      </c>
      <c r="K41" s="15">
        <f>+J40+J41</f>
        <v>0</v>
      </c>
    </row>
    <row r="42" spans="1:26" ht="12.75" hidden="1" customHeight="1" x14ac:dyDescent="0.25">
      <c r="A42" s="9">
        <v>46798</v>
      </c>
      <c r="B42" s="15">
        <v>0</v>
      </c>
      <c r="C42" s="8">
        <v>0</v>
      </c>
      <c r="D42" s="15">
        <f t="shared" si="0"/>
        <v>0</v>
      </c>
      <c r="E42" s="8"/>
      <c r="F42" s="15">
        <v>0</v>
      </c>
      <c r="G42" s="15">
        <v>0</v>
      </c>
      <c r="H42" s="15">
        <f t="shared" si="1"/>
        <v>0</v>
      </c>
      <c r="J42" s="15">
        <f t="shared" si="2"/>
        <v>0</v>
      </c>
      <c r="K42" s="15">
        <v>0</v>
      </c>
    </row>
    <row r="43" spans="1:26" ht="12.75" hidden="1" customHeight="1" x14ac:dyDescent="0.25">
      <c r="A43" s="9">
        <v>46980</v>
      </c>
      <c r="B43" s="15">
        <v>0</v>
      </c>
      <c r="C43" s="8">
        <v>0</v>
      </c>
      <c r="D43" s="15">
        <f t="shared" si="0"/>
        <v>0</v>
      </c>
      <c r="E43" s="8"/>
      <c r="F43" s="15">
        <v>0</v>
      </c>
      <c r="G43" s="15">
        <v>0</v>
      </c>
      <c r="H43" s="15">
        <f t="shared" si="1"/>
        <v>0</v>
      </c>
      <c r="J43" s="15">
        <f t="shared" si="2"/>
        <v>0</v>
      </c>
      <c r="K43" s="15">
        <f>+J42+J43</f>
        <v>0</v>
      </c>
    </row>
    <row r="44" spans="1:26" ht="12.75" hidden="1" customHeight="1" x14ac:dyDescent="0.25">
      <c r="A44" s="9">
        <v>47164</v>
      </c>
      <c r="B44" s="15">
        <v>0</v>
      </c>
      <c r="C44" s="8">
        <v>0</v>
      </c>
      <c r="D44" s="15">
        <f t="shared" si="0"/>
        <v>0</v>
      </c>
      <c r="E44" s="8"/>
      <c r="F44" s="15">
        <v>0</v>
      </c>
      <c r="G44" s="15">
        <v>0</v>
      </c>
      <c r="H44" s="15">
        <f t="shared" si="1"/>
        <v>0</v>
      </c>
      <c r="J44" s="15">
        <f t="shared" si="2"/>
        <v>0</v>
      </c>
      <c r="K44" s="15">
        <v>0</v>
      </c>
    </row>
    <row r="45" spans="1:26" ht="12.75" hidden="1" customHeight="1" x14ac:dyDescent="0.25">
      <c r="A45" s="9">
        <v>47345</v>
      </c>
      <c r="B45" s="15">
        <v>0</v>
      </c>
      <c r="C45" s="8">
        <v>0</v>
      </c>
      <c r="D45" s="15">
        <f t="shared" si="0"/>
        <v>0</v>
      </c>
      <c r="E45" s="8"/>
      <c r="F45" s="15">
        <v>0</v>
      </c>
      <c r="G45" s="15">
        <v>0</v>
      </c>
      <c r="H45" s="15">
        <f t="shared" si="1"/>
        <v>0</v>
      </c>
      <c r="J45" s="15">
        <f t="shared" si="2"/>
        <v>0</v>
      </c>
      <c r="K45" s="15">
        <f>+J44+J45</f>
        <v>0</v>
      </c>
    </row>
    <row r="46" spans="1:26" ht="12.75" hidden="1" customHeight="1" x14ac:dyDescent="0.25">
      <c r="A46" s="9">
        <v>47529</v>
      </c>
      <c r="B46" s="15">
        <v>0</v>
      </c>
      <c r="C46" s="8">
        <v>0</v>
      </c>
      <c r="D46" s="15">
        <f t="shared" si="0"/>
        <v>0</v>
      </c>
      <c r="E46" s="8"/>
      <c r="F46" s="15">
        <v>0</v>
      </c>
      <c r="G46" s="15">
        <v>0</v>
      </c>
      <c r="H46" s="15">
        <f t="shared" si="1"/>
        <v>0</v>
      </c>
      <c r="J46" s="15">
        <f t="shared" si="2"/>
        <v>0</v>
      </c>
      <c r="K46" s="15">
        <v>0</v>
      </c>
    </row>
    <row r="47" spans="1:26" ht="12.75" hidden="1" customHeight="1" x14ac:dyDescent="0.25">
      <c r="A47" s="9">
        <v>47710</v>
      </c>
      <c r="B47" s="15">
        <v>0</v>
      </c>
      <c r="C47" s="8">
        <v>0</v>
      </c>
      <c r="D47" s="15">
        <f t="shared" si="0"/>
        <v>0</v>
      </c>
      <c r="E47" s="8"/>
      <c r="F47" s="15">
        <v>0</v>
      </c>
      <c r="G47" s="15">
        <v>0</v>
      </c>
      <c r="H47" s="15">
        <f t="shared" si="1"/>
        <v>0</v>
      </c>
      <c r="J47" s="15">
        <f t="shared" si="2"/>
        <v>0</v>
      </c>
      <c r="K47" s="15">
        <f>+J46+J47</f>
        <v>0</v>
      </c>
    </row>
    <row r="48" spans="1:26" ht="12.75" hidden="1" customHeight="1" x14ac:dyDescent="0.25">
      <c r="A48" s="9">
        <v>47894</v>
      </c>
      <c r="B48" s="15">
        <v>0</v>
      </c>
      <c r="C48" s="8">
        <v>0</v>
      </c>
      <c r="D48" s="15">
        <f t="shared" si="0"/>
        <v>0</v>
      </c>
      <c r="E48" s="8"/>
      <c r="F48" s="15">
        <v>0</v>
      </c>
      <c r="G48" s="15">
        <v>0</v>
      </c>
      <c r="H48" s="15">
        <f t="shared" si="1"/>
        <v>0</v>
      </c>
      <c r="J48" s="15">
        <f t="shared" si="2"/>
        <v>0</v>
      </c>
      <c r="K48" s="15">
        <v>0</v>
      </c>
    </row>
    <row r="49" spans="1:11" ht="12.75" hidden="1" customHeight="1" x14ac:dyDescent="0.25">
      <c r="A49" s="9">
        <v>48075</v>
      </c>
      <c r="B49" s="15">
        <v>0</v>
      </c>
      <c r="C49" s="8">
        <v>0</v>
      </c>
      <c r="D49" s="15">
        <f t="shared" si="0"/>
        <v>0</v>
      </c>
      <c r="E49" s="8"/>
      <c r="F49" s="15">
        <v>0</v>
      </c>
      <c r="G49" s="15">
        <v>0</v>
      </c>
      <c r="H49" s="15">
        <f t="shared" si="1"/>
        <v>0</v>
      </c>
      <c r="J49" s="15">
        <f t="shared" si="2"/>
        <v>0</v>
      </c>
      <c r="K49" s="15">
        <f>+J48+J49</f>
        <v>0</v>
      </c>
    </row>
    <row r="50" spans="1:11" ht="12.75" hidden="1" customHeight="1" x14ac:dyDescent="0.25">
      <c r="A50" s="9">
        <v>48259</v>
      </c>
      <c r="B50" s="15">
        <v>0</v>
      </c>
      <c r="C50" s="8">
        <v>0</v>
      </c>
      <c r="D50" s="15">
        <f t="shared" si="0"/>
        <v>0</v>
      </c>
      <c r="E50" s="8"/>
      <c r="F50" s="15">
        <v>0</v>
      </c>
      <c r="G50" s="15">
        <v>0</v>
      </c>
      <c r="H50" s="15">
        <f t="shared" si="1"/>
        <v>0</v>
      </c>
      <c r="J50" s="15">
        <f t="shared" si="2"/>
        <v>0</v>
      </c>
      <c r="K50" s="15">
        <v>0</v>
      </c>
    </row>
    <row r="51" spans="1:11" ht="12.75" hidden="1" customHeight="1" x14ac:dyDescent="0.25">
      <c r="A51" s="9">
        <v>48441</v>
      </c>
      <c r="B51" s="15">
        <v>0</v>
      </c>
      <c r="C51" s="8">
        <v>0</v>
      </c>
      <c r="D51" s="15">
        <f t="shared" si="0"/>
        <v>0</v>
      </c>
      <c r="E51" s="8"/>
      <c r="F51" s="15">
        <v>0</v>
      </c>
      <c r="G51" s="15">
        <v>0</v>
      </c>
      <c r="H51" s="15">
        <f t="shared" si="1"/>
        <v>0</v>
      </c>
      <c r="J51" s="15">
        <f t="shared" si="2"/>
        <v>0</v>
      </c>
      <c r="K51" s="15">
        <f>+J50+J51</f>
        <v>0</v>
      </c>
    </row>
    <row r="52" spans="1:11" ht="12.75" hidden="1" customHeight="1" x14ac:dyDescent="0.25">
      <c r="A52" s="9">
        <v>48625</v>
      </c>
      <c r="B52" s="15">
        <v>0</v>
      </c>
      <c r="C52" s="8">
        <v>0</v>
      </c>
      <c r="D52" s="15">
        <f t="shared" si="0"/>
        <v>0</v>
      </c>
      <c r="E52" s="8"/>
      <c r="F52" s="15">
        <v>0</v>
      </c>
      <c r="G52" s="15">
        <v>0</v>
      </c>
      <c r="H52" s="15">
        <f t="shared" si="1"/>
        <v>0</v>
      </c>
      <c r="J52" s="15">
        <f t="shared" si="2"/>
        <v>0</v>
      </c>
      <c r="K52" s="15">
        <v>0</v>
      </c>
    </row>
    <row r="53" spans="1:11" ht="12.75" hidden="1" customHeight="1" x14ac:dyDescent="0.25">
      <c r="A53" s="9">
        <v>48806</v>
      </c>
      <c r="B53" s="15">
        <v>0</v>
      </c>
      <c r="C53" s="8">
        <v>0</v>
      </c>
      <c r="D53" s="15">
        <f t="shared" si="0"/>
        <v>0</v>
      </c>
      <c r="E53" s="8"/>
      <c r="F53" s="15">
        <v>0</v>
      </c>
      <c r="G53" s="15">
        <v>0</v>
      </c>
      <c r="H53" s="15">
        <f t="shared" si="1"/>
        <v>0</v>
      </c>
      <c r="J53" s="15">
        <f t="shared" si="2"/>
        <v>0</v>
      </c>
      <c r="K53" s="15">
        <f>+J52+J53</f>
        <v>0</v>
      </c>
    </row>
    <row r="54" spans="1:11" ht="12.75" hidden="1" customHeight="1" x14ac:dyDescent="0.25">
      <c r="A54" s="9">
        <v>48990</v>
      </c>
      <c r="B54" s="15">
        <v>0</v>
      </c>
      <c r="C54" s="8">
        <v>0</v>
      </c>
      <c r="D54" s="15">
        <f t="shared" si="0"/>
        <v>0</v>
      </c>
      <c r="E54" s="8"/>
      <c r="F54" s="15">
        <v>0</v>
      </c>
      <c r="G54" s="15">
        <v>0</v>
      </c>
      <c r="H54" s="15">
        <f t="shared" si="1"/>
        <v>0</v>
      </c>
      <c r="J54" s="15">
        <f t="shared" si="2"/>
        <v>0</v>
      </c>
      <c r="K54" s="15">
        <v>0</v>
      </c>
    </row>
    <row r="55" spans="1:11" ht="12.75" hidden="1" customHeight="1" x14ac:dyDescent="0.25">
      <c r="A55" s="9">
        <v>49171</v>
      </c>
      <c r="B55" s="15">
        <v>0</v>
      </c>
      <c r="C55" s="8">
        <v>0</v>
      </c>
      <c r="D55" s="15">
        <f t="shared" si="0"/>
        <v>0</v>
      </c>
      <c r="E55" s="8"/>
      <c r="F55" s="15">
        <v>0</v>
      </c>
      <c r="G55" s="15">
        <v>0</v>
      </c>
      <c r="H55" s="15">
        <f t="shared" si="1"/>
        <v>0</v>
      </c>
      <c r="J55" s="15">
        <f t="shared" si="2"/>
        <v>0</v>
      </c>
      <c r="K55" s="15">
        <f>+J54+J55</f>
        <v>0</v>
      </c>
    </row>
    <row r="56" spans="1:11" ht="12.75" hidden="1" customHeight="1" x14ac:dyDescent="0.25">
      <c r="A56" s="9">
        <v>49355</v>
      </c>
      <c r="B56" s="15">
        <v>0</v>
      </c>
      <c r="C56" s="8">
        <v>0</v>
      </c>
      <c r="D56" s="15">
        <f t="shared" si="0"/>
        <v>0</v>
      </c>
      <c r="E56" s="8"/>
      <c r="F56" s="15">
        <v>0</v>
      </c>
      <c r="G56" s="15">
        <v>0</v>
      </c>
      <c r="H56" s="15">
        <f t="shared" si="1"/>
        <v>0</v>
      </c>
      <c r="J56" s="15">
        <f t="shared" si="2"/>
        <v>0</v>
      </c>
      <c r="K56" s="15">
        <v>0</v>
      </c>
    </row>
    <row r="57" spans="1:11" ht="12.75" hidden="1" customHeight="1" x14ac:dyDescent="0.25">
      <c r="A57" s="9">
        <v>49536</v>
      </c>
      <c r="B57" s="15">
        <v>0</v>
      </c>
      <c r="C57" s="8">
        <v>0</v>
      </c>
      <c r="D57" s="15">
        <f t="shared" si="0"/>
        <v>0</v>
      </c>
      <c r="E57" s="8"/>
      <c r="F57" s="15">
        <v>0</v>
      </c>
      <c r="G57" s="15">
        <v>0</v>
      </c>
      <c r="H57" s="15">
        <f t="shared" si="1"/>
        <v>0</v>
      </c>
      <c r="J57" s="15">
        <f t="shared" si="2"/>
        <v>0</v>
      </c>
      <c r="K57" s="15">
        <f>+J56+J57</f>
        <v>0</v>
      </c>
    </row>
    <row r="58" spans="1:11" ht="12.75" hidden="1" customHeight="1" x14ac:dyDescent="0.25">
      <c r="A58" s="9">
        <v>49720</v>
      </c>
      <c r="B58" s="15">
        <v>0</v>
      </c>
      <c r="C58" s="8">
        <v>0</v>
      </c>
      <c r="D58" s="15">
        <f t="shared" ref="D58:D103" si="3">B58+C58</f>
        <v>0</v>
      </c>
      <c r="E58" s="8"/>
      <c r="F58" s="15">
        <v>0</v>
      </c>
      <c r="G58" s="15">
        <v>0</v>
      </c>
      <c r="H58" s="15">
        <f t="shared" si="1"/>
        <v>0</v>
      </c>
      <c r="J58" s="15">
        <f t="shared" si="2"/>
        <v>0</v>
      </c>
      <c r="K58" s="15">
        <f t="shared" ref="K58:K103" si="4">+J57+J58</f>
        <v>0</v>
      </c>
    </row>
    <row r="59" spans="1:11" ht="12.75" hidden="1" customHeight="1" x14ac:dyDescent="0.25">
      <c r="A59" s="9">
        <v>49902</v>
      </c>
      <c r="B59" s="15">
        <v>0</v>
      </c>
      <c r="C59" s="8">
        <v>0</v>
      </c>
      <c r="D59" s="15">
        <f t="shared" si="3"/>
        <v>0</v>
      </c>
      <c r="E59" s="8"/>
      <c r="F59" s="15">
        <v>0</v>
      </c>
      <c r="G59" s="15">
        <v>0</v>
      </c>
      <c r="H59" s="15">
        <f t="shared" si="1"/>
        <v>0</v>
      </c>
      <c r="J59" s="15">
        <f t="shared" si="2"/>
        <v>0</v>
      </c>
      <c r="K59" s="15">
        <f t="shared" si="4"/>
        <v>0</v>
      </c>
    </row>
    <row r="60" spans="1:11" ht="12.75" hidden="1" customHeight="1" x14ac:dyDescent="0.25">
      <c r="A60" s="9">
        <v>50086</v>
      </c>
      <c r="B60" s="15">
        <v>0</v>
      </c>
      <c r="C60" s="8">
        <v>0</v>
      </c>
      <c r="D60" s="15">
        <f t="shared" si="3"/>
        <v>0</v>
      </c>
      <c r="E60" s="8"/>
      <c r="F60" s="15">
        <v>0</v>
      </c>
      <c r="G60" s="15">
        <v>0</v>
      </c>
      <c r="H60" s="15">
        <f t="shared" si="1"/>
        <v>0</v>
      </c>
      <c r="J60" s="15">
        <f t="shared" si="2"/>
        <v>0</v>
      </c>
      <c r="K60" s="15">
        <f t="shared" si="4"/>
        <v>0</v>
      </c>
    </row>
    <row r="61" spans="1:11" ht="12.75" hidden="1" customHeight="1" x14ac:dyDescent="0.25">
      <c r="A61" s="9">
        <v>50267</v>
      </c>
      <c r="B61" s="15">
        <v>0</v>
      </c>
      <c r="C61" s="8">
        <v>0</v>
      </c>
      <c r="D61" s="15">
        <f t="shared" si="3"/>
        <v>0</v>
      </c>
      <c r="E61" s="8"/>
      <c r="F61" s="15">
        <v>0</v>
      </c>
      <c r="G61" s="15">
        <v>0</v>
      </c>
      <c r="H61" s="15">
        <f t="shared" si="1"/>
        <v>0</v>
      </c>
      <c r="J61" s="15">
        <f t="shared" si="2"/>
        <v>0</v>
      </c>
      <c r="K61" s="15">
        <f t="shared" si="4"/>
        <v>0</v>
      </c>
    </row>
    <row r="62" spans="1:11" ht="12.75" hidden="1" customHeight="1" x14ac:dyDescent="0.25">
      <c r="A62" s="9">
        <v>50451</v>
      </c>
      <c r="B62" s="15">
        <v>0</v>
      </c>
      <c r="C62" s="8">
        <v>0</v>
      </c>
      <c r="D62" s="15">
        <f t="shared" si="3"/>
        <v>0</v>
      </c>
      <c r="E62" s="8"/>
      <c r="F62" s="15">
        <v>0</v>
      </c>
      <c r="G62" s="15">
        <v>0</v>
      </c>
      <c r="H62" s="15">
        <f t="shared" si="1"/>
        <v>0</v>
      </c>
      <c r="J62" s="15">
        <f t="shared" si="2"/>
        <v>0</v>
      </c>
      <c r="K62" s="15">
        <f t="shared" si="4"/>
        <v>0</v>
      </c>
    </row>
    <row r="63" spans="1:11" ht="12.75" hidden="1" customHeight="1" x14ac:dyDescent="0.25">
      <c r="A63" s="9">
        <v>50632</v>
      </c>
      <c r="B63" s="15">
        <v>0</v>
      </c>
      <c r="C63" s="8">
        <v>0</v>
      </c>
      <c r="D63" s="15">
        <f t="shared" si="3"/>
        <v>0</v>
      </c>
      <c r="E63" s="8"/>
      <c r="F63" s="15">
        <v>0</v>
      </c>
      <c r="G63" s="15">
        <v>0</v>
      </c>
      <c r="H63" s="15">
        <f t="shared" si="1"/>
        <v>0</v>
      </c>
      <c r="J63" s="15">
        <f t="shared" si="2"/>
        <v>0</v>
      </c>
      <c r="K63" s="15">
        <f t="shared" si="4"/>
        <v>0</v>
      </c>
    </row>
    <row r="64" spans="1:11" ht="12.75" hidden="1" customHeight="1" x14ac:dyDescent="0.25">
      <c r="A64" s="9">
        <v>50816</v>
      </c>
      <c r="B64" s="15">
        <v>0</v>
      </c>
      <c r="C64" s="8">
        <v>0</v>
      </c>
      <c r="D64" s="15">
        <f t="shared" si="3"/>
        <v>0</v>
      </c>
      <c r="E64" s="8"/>
      <c r="F64" s="15">
        <v>0</v>
      </c>
      <c r="G64" s="15">
        <v>0</v>
      </c>
      <c r="H64" s="15">
        <f t="shared" si="1"/>
        <v>0</v>
      </c>
      <c r="J64" s="15">
        <f t="shared" si="2"/>
        <v>0</v>
      </c>
      <c r="K64" s="15">
        <f t="shared" si="4"/>
        <v>0</v>
      </c>
    </row>
    <row r="65" spans="1:11" ht="12.75" hidden="1" customHeight="1" x14ac:dyDescent="0.25">
      <c r="A65" s="9">
        <v>50997</v>
      </c>
      <c r="B65" s="15">
        <v>0</v>
      </c>
      <c r="C65" s="8">
        <v>0</v>
      </c>
      <c r="D65" s="15">
        <f t="shared" si="3"/>
        <v>0</v>
      </c>
      <c r="E65" s="8"/>
      <c r="F65" s="15">
        <v>0</v>
      </c>
      <c r="G65" s="15">
        <v>0</v>
      </c>
      <c r="H65" s="15">
        <f t="shared" si="1"/>
        <v>0</v>
      </c>
      <c r="J65" s="15">
        <f t="shared" si="2"/>
        <v>0</v>
      </c>
      <c r="K65" s="15">
        <f t="shared" si="4"/>
        <v>0</v>
      </c>
    </row>
    <row r="66" spans="1:11" ht="12.75" hidden="1" customHeight="1" x14ac:dyDescent="0.25">
      <c r="A66" s="9">
        <v>51181</v>
      </c>
      <c r="B66" s="15">
        <v>0</v>
      </c>
      <c r="C66" s="8">
        <v>0</v>
      </c>
      <c r="D66" s="15">
        <f t="shared" si="3"/>
        <v>0</v>
      </c>
      <c r="E66" s="8"/>
      <c r="F66" s="15">
        <v>0</v>
      </c>
      <c r="G66" s="15">
        <v>0</v>
      </c>
      <c r="H66" s="15">
        <f t="shared" si="1"/>
        <v>0</v>
      </c>
      <c r="J66" s="15">
        <f t="shared" si="2"/>
        <v>0</v>
      </c>
      <c r="K66" s="15">
        <f t="shared" si="4"/>
        <v>0</v>
      </c>
    </row>
    <row r="67" spans="1:11" ht="12.75" hidden="1" customHeight="1" x14ac:dyDescent="0.25">
      <c r="A67" s="9">
        <v>51363</v>
      </c>
      <c r="B67" s="15">
        <v>0</v>
      </c>
      <c r="C67" s="8">
        <v>0</v>
      </c>
      <c r="D67" s="15">
        <f t="shared" si="3"/>
        <v>0</v>
      </c>
      <c r="E67" s="8"/>
      <c r="F67" s="15">
        <v>0</v>
      </c>
      <c r="G67" s="15">
        <v>0</v>
      </c>
      <c r="H67" s="15">
        <f t="shared" si="1"/>
        <v>0</v>
      </c>
      <c r="J67" s="15">
        <f t="shared" si="2"/>
        <v>0</v>
      </c>
      <c r="K67" s="15">
        <f t="shared" si="4"/>
        <v>0</v>
      </c>
    </row>
    <row r="68" spans="1:11" ht="12.75" hidden="1" customHeight="1" x14ac:dyDescent="0.25">
      <c r="A68" s="9">
        <v>51547</v>
      </c>
      <c r="B68" s="15">
        <v>0</v>
      </c>
      <c r="C68" s="8">
        <v>0</v>
      </c>
      <c r="D68" s="15">
        <f t="shared" si="3"/>
        <v>0</v>
      </c>
      <c r="E68" s="8"/>
      <c r="F68" s="15">
        <v>0</v>
      </c>
      <c r="G68" s="15">
        <v>0</v>
      </c>
      <c r="H68" s="15">
        <f t="shared" si="1"/>
        <v>0</v>
      </c>
      <c r="J68" s="15">
        <f t="shared" si="2"/>
        <v>0</v>
      </c>
      <c r="K68" s="15">
        <f t="shared" si="4"/>
        <v>0</v>
      </c>
    </row>
    <row r="69" spans="1:11" ht="12.75" hidden="1" customHeight="1" x14ac:dyDescent="0.25">
      <c r="A69" s="9">
        <v>51728</v>
      </c>
      <c r="B69" s="15">
        <v>0</v>
      </c>
      <c r="C69" s="8">
        <v>0</v>
      </c>
      <c r="D69" s="15">
        <f t="shared" si="3"/>
        <v>0</v>
      </c>
      <c r="E69" s="8"/>
      <c r="F69" s="15">
        <v>0</v>
      </c>
      <c r="G69" s="15">
        <v>0</v>
      </c>
      <c r="H69" s="15">
        <f t="shared" si="1"/>
        <v>0</v>
      </c>
      <c r="J69" s="15">
        <f t="shared" si="2"/>
        <v>0</v>
      </c>
      <c r="K69" s="15">
        <f t="shared" si="4"/>
        <v>0</v>
      </c>
    </row>
    <row r="70" spans="1:11" ht="12.75" hidden="1" customHeight="1" x14ac:dyDescent="0.25">
      <c r="A70" s="9">
        <v>51912</v>
      </c>
      <c r="B70" s="15">
        <v>0</v>
      </c>
      <c r="C70" s="8">
        <v>0</v>
      </c>
      <c r="D70" s="15">
        <f t="shared" si="3"/>
        <v>0</v>
      </c>
      <c r="E70" s="8"/>
      <c r="F70" s="15">
        <v>0</v>
      </c>
      <c r="G70" s="15">
        <v>0</v>
      </c>
      <c r="H70" s="15">
        <f t="shared" si="1"/>
        <v>0</v>
      </c>
      <c r="J70" s="15">
        <f t="shared" si="2"/>
        <v>0</v>
      </c>
      <c r="K70" s="15">
        <f t="shared" si="4"/>
        <v>0</v>
      </c>
    </row>
    <row r="71" spans="1:11" ht="12.75" hidden="1" customHeight="1" x14ac:dyDescent="0.25">
      <c r="A71" s="9">
        <v>52093</v>
      </c>
      <c r="B71" s="15">
        <v>0</v>
      </c>
      <c r="C71" s="8">
        <v>0</v>
      </c>
      <c r="D71" s="15">
        <f t="shared" si="3"/>
        <v>0</v>
      </c>
      <c r="E71" s="8"/>
      <c r="F71" s="15">
        <v>0</v>
      </c>
      <c r="G71" s="15">
        <v>0</v>
      </c>
      <c r="H71" s="15">
        <f t="shared" si="1"/>
        <v>0</v>
      </c>
      <c r="J71" s="15">
        <f t="shared" si="2"/>
        <v>0</v>
      </c>
      <c r="K71" s="15">
        <f t="shared" si="4"/>
        <v>0</v>
      </c>
    </row>
    <row r="72" spans="1:11" ht="12.75" hidden="1" customHeight="1" x14ac:dyDescent="0.25">
      <c r="A72" s="9">
        <v>52277</v>
      </c>
      <c r="B72" s="15">
        <v>0</v>
      </c>
      <c r="C72" s="8">
        <v>0</v>
      </c>
      <c r="D72" s="15">
        <f t="shared" si="3"/>
        <v>0</v>
      </c>
      <c r="E72" s="8"/>
      <c r="F72" s="15">
        <v>0</v>
      </c>
      <c r="G72" s="15">
        <v>0</v>
      </c>
      <c r="H72" s="15">
        <f t="shared" si="1"/>
        <v>0</v>
      </c>
      <c r="J72" s="15">
        <f t="shared" si="2"/>
        <v>0</v>
      </c>
      <c r="K72" s="15">
        <f t="shared" si="4"/>
        <v>0</v>
      </c>
    </row>
    <row r="73" spans="1:11" ht="12.75" hidden="1" customHeight="1" x14ac:dyDescent="0.25">
      <c r="A73" s="9">
        <v>52458</v>
      </c>
      <c r="B73" s="15">
        <v>0</v>
      </c>
      <c r="C73" s="8">
        <v>0</v>
      </c>
      <c r="D73" s="15">
        <f t="shared" si="3"/>
        <v>0</v>
      </c>
      <c r="E73" s="8"/>
      <c r="F73" s="15">
        <v>0</v>
      </c>
      <c r="G73" s="15">
        <v>0</v>
      </c>
      <c r="H73" s="15">
        <f t="shared" si="1"/>
        <v>0</v>
      </c>
      <c r="J73" s="15">
        <f t="shared" si="2"/>
        <v>0</v>
      </c>
      <c r="K73" s="15">
        <f t="shared" si="4"/>
        <v>0</v>
      </c>
    </row>
    <row r="74" spans="1:11" ht="12.75" hidden="1" customHeight="1" x14ac:dyDescent="0.25">
      <c r="A74" s="9">
        <v>52642</v>
      </c>
      <c r="B74" s="15">
        <v>0</v>
      </c>
      <c r="C74" s="8">
        <v>0</v>
      </c>
      <c r="D74" s="15">
        <f t="shared" si="3"/>
        <v>0</v>
      </c>
      <c r="E74" s="8"/>
      <c r="F74" s="15">
        <v>0</v>
      </c>
      <c r="G74" s="15">
        <v>0</v>
      </c>
      <c r="H74" s="15">
        <f t="shared" ref="H74:H103" si="5">+F74+G74</f>
        <v>0</v>
      </c>
      <c r="J74" s="15">
        <f t="shared" ref="J74:J103" si="6">+D74+H74</f>
        <v>0</v>
      </c>
      <c r="K74" s="15">
        <f t="shared" si="4"/>
        <v>0</v>
      </c>
    </row>
    <row r="75" spans="1:11" ht="12.75" hidden="1" customHeight="1" x14ac:dyDescent="0.25">
      <c r="A75" s="9">
        <v>52824</v>
      </c>
      <c r="B75" s="15">
        <v>0</v>
      </c>
      <c r="C75" s="8">
        <v>0</v>
      </c>
      <c r="D75" s="15">
        <f t="shared" si="3"/>
        <v>0</v>
      </c>
      <c r="E75" s="8"/>
      <c r="F75" s="15">
        <v>0</v>
      </c>
      <c r="G75" s="15">
        <v>0</v>
      </c>
      <c r="H75" s="15">
        <f t="shared" si="5"/>
        <v>0</v>
      </c>
      <c r="J75" s="15">
        <f t="shared" si="6"/>
        <v>0</v>
      </c>
      <c r="K75" s="15">
        <f t="shared" si="4"/>
        <v>0</v>
      </c>
    </row>
    <row r="76" spans="1:11" ht="12.75" hidden="1" customHeight="1" x14ac:dyDescent="0.25">
      <c r="A76" s="9">
        <v>53008</v>
      </c>
      <c r="B76" s="15">
        <v>0</v>
      </c>
      <c r="C76" s="8">
        <v>0</v>
      </c>
      <c r="D76" s="15">
        <f t="shared" si="3"/>
        <v>0</v>
      </c>
      <c r="E76" s="8"/>
      <c r="F76" s="15">
        <v>0</v>
      </c>
      <c r="G76" s="15">
        <v>0</v>
      </c>
      <c r="H76" s="15">
        <f t="shared" si="5"/>
        <v>0</v>
      </c>
      <c r="J76" s="15">
        <f t="shared" si="6"/>
        <v>0</v>
      </c>
      <c r="K76" s="15">
        <f t="shared" si="4"/>
        <v>0</v>
      </c>
    </row>
    <row r="77" spans="1:11" ht="12.75" hidden="1" customHeight="1" x14ac:dyDescent="0.25">
      <c r="A77" s="9">
        <v>53189</v>
      </c>
      <c r="B77" s="15">
        <v>0</v>
      </c>
      <c r="C77" s="8">
        <v>0</v>
      </c>
      <c r="D77" s="15">
        <f t="shared" si="3"/>
        <v>0</v>
      </c>
      <c r="E77" s="8"/>
      <c r="F77" s="15">
        <v>0</v>
      </c>
      <c r="G77" s="15">
        <v>0</v>
      </c>
      <c r="H77" s="15">
        <f t="shared" si="5"/>
        <v>0</v>
      </c>
      <c r="J77" s="15">
        <f t="shared" si="6"/>
        <v>0</v>
      </c>
      <c r="K77" s="15">
        <f t="shared" si="4"/>
        <v>0</v>
      </c>
    </row>
    <row r="78" spans="1:11" ht="12.75" hidden="1" customHeight="1" x14ac:dyDescent="0.25">
      <c r="A78" s="9">
        <v>53373</v>
      </c>
      <c r="B78" s="15">
        <v>0</v>
      </c>
      <c r="C78" s="8">
        <v>0</v>
      </c>
      <c r="D78" s="15">
        <f t="shared" si="3"/>
        <v>0</v>
      </c>
      <c r="E78" s="8"/>
      <c r="F78" s="15">
        <v>0</v>
      </c>
      <c r="G78" s="15">
        <v>0</v>
      </c>
      <c r="H78" s="15">
        <f t="shared" si="5"/>
        <v>0</v>
      </c>
      <c r="J78" s="15">
        <f t="shared" si="6"/>
        <v>0</v>
      </c>
      <c r="K78" s="15">
        <f t="shared" si="4"/>
        <v>0</v>
      </c>
    </row>
    <row r="79" spans="1:11" hidden="1" x14ac:dyDescent="0.25">
      <c r="A79" s="9">
        <v>53554</v>
      </c>
      <c r="B79" s="15">
        <v>0</v>
      </c>
      <c r="C79" s="8">
        <v>0</v>
      </c>
      <c r="D79" s="15">
        <f t="shared" si="3"/>
        <v>0</v>
      </c>
      <c r="E79" s="8"/>
      <c r="F79" s="15">
        <v>0</v>
      </c>
      <c r="G79" s="15">
        <v>0</v>
      </c>
      <c r="H79" s="15">
        <f t="shared" si="5"/>
        <v>0</v>
      </c>
      <c r="J79" s="15">
        <f t="shared" si="6"/>
        <v>0</v>
      </c>
      <c r="K79" s="15">
        <f t="shared" si="4"/>
        <v>0</v>
      </c>
    </row>
    <row r="80" spans="1:11" hidden="1" x14ac:dyDescent="0.25">
      <c r="A80" s="9">
        <v>53738</v>
      </c>
      <c r="B80" s="15">
        <v>0</v>
      </c>
      <c r="C80" s="8">
        <v>0</v>
      </c>
      <c r="D80" s="15">
        <f t="shared" si="3"/>
        <v>0</v>
      </c>
      <c r="E80" s="8"/>
      <c r="F80" s="15">
        <v>0</v>
      </c>
      <c r="G80" s="15">
        <v>0</v>
      </c>
      <c r="H80" s="15">
        <f t="shared" si="5"/>
        <v>0</v>
      </c>
      <c r="J80" s="15">
        <f t="shared" si="6"/>
        <v>0</v>
      </c>
      <c r="K80" s="15">
        <f t="shared" si="4"/>
        <v>0</v>
      </c>
    </row>
    <row r="81" spans="1:11" hidden="1" x14ac:dyDescent="0.25">
      <c r="A81" s="9">
        <v>53919</v>
      </c>
      <c r="B81" s="15">
        <v>0</v>
      </c>
      <c r="C81" s="8">
        <v>0</v>
      </c>
      <c r="D81" s="15">
        <f t="shared" si="3"/>
        <v>0</v>
      </c>
      <c r="E81" s="8"/>
      <c r="F81" s="15">
        <v>0</v>
      </c>
      <c r="G81" s="15">
        <v>0</v>
      </c>
      <c r="H81" s="15">
        <f t="shared" si="5"/>
        <v>0</v>
      </c>
      <c r="J81" s="15">
        <f t="shared" si="6"/>
        <v>0</v>
      </c>
      <c r="K81" s="15">
        <f t="shared" si="4"/>
        <v>0</v>
      </c>
    </row>
    <row r="82" spans="1:11" hidden="1" x14ac:dyDescent="0.25">
      <c r="A82" s="9">
        <v>54103</v>
      </c>
      <c r="B82" s="15">
        <v>0</v>
      </c>
      <c r="C82" s="8">
        <v>0</v>
      </c>
      <c r="D82" s="15">
        <f t="shared" si="3"/>
        <v>0</v>
      </c>
      <c r="E82" s="8"/>
      <c r="F82" s="15">
        <v>0</v>
      </c>
      <c r="G82" s="15">
        <v>0</v>
      </c>
      <c r="H82" s="15">
        <f t="shared" si="5"/>
        <v>0</v>
      </c>
      <c r="J82" s="15">
        <f t="shared" si="6"/>
        <v>0</v>
      </c>
      <c r="K82" s="15">
        <f t="shared" si="4"/>
        <v>0</v>
      </c>
    </row>
    <row r="83" spans="1:11" hidden="1" x14ac:dyDescent="0.25">
      <c r="A83" s="9">
        <v>54285</v>
      </c>
      <c r="B83" s="15">
        <v>0</v>
      </c>
      <c r="C83" s="8">
        <v>0</v>
      </c>
      <c r="D83" s="15">
        <f t="shared" si="3"/>
        <v>0</v>
      </c>
      <c r="E83" s="8"/>
      <c r="F83" s="15">
        <v>0</v>
      </c>
      <c r="G83" s="15">
        <v>0</v>
      </c>
      <c r="H83" s="15">
        <f t="shared" si="5"/>
        <v>0</v>
      </c>
      <c r="J83" s="15">
        <f t="shared" si="6"/>
        <v>0</v>
      </c>
      <c r="K83" s="15">
        <f t="shared" si="4"/>
        <v>0</v>
      </c>
    </row>
    <row r="84" spans="1:11" hidden="1" x14ac:dyDescent="0.25">
      <c r="A84" s="9">
        <v>54469</v>
      </c>
      <c r="B84" s="15">
        <v>0</v>
      </c>
      <c r="C84" s="8">
        <v>0</v>
      </c>
      <c r="D84" s="15">
        <f t="shared" si="3"/>
        <v>0</v>
      </c>
      <c r="E84" s="8"/>
      <c r="F84" s="15">
        <v>0</v>
      </c>
      <c r="G84" s="15">
        <v>0</v>
      </c>
      <c r="H84" s="15">
        <f t="shared" si="5"/>
        <v>0</v>
      </c>
      <c r="J84" s="15">
        <f t="shared" si="6"/>
        <v>0</v>
      </c>
      <c r="K84" s="15">
        <f t="shared" si="4"/>
        <v>0</v>
      </c>
    </row>
    <row r="85" spans="1:11" hidden="1" x14ac:dyDescent="0.25">
      <c r="A85" s="9">
        <v>54650</v>
      </c>
      <c r="B85" s="15">
        <v>0</v>
      </c>
      <c r="C85" s="8">
        <v>0</v>
      </c>
      <c r="D85" s="15">
        <f t="shared" si="3"/>
        <v>0</v>
      </c>
      <c r="E85" s="8"/>
      <c r="F85" s="15">
        <v>0</v>
      </c>
      <c r="G85" s="15">
        <v>0</v>
      </c>
      <c r="H85" s="15">
        <f t="shared" si="5"/>
        <v>0</v>
      </c>
      <c r="J85" s="15">
        <f t="shared" si="6"/>
        <v>0</v>
      </c>
      <c r="K85" s="15">
        <f t="shared" si="4"/>
        <v>0</v>
      </c>
    </row>
    <row r="86" spans="1:11" hidden="1" x14ac:dyDescent="0.25">
      <c r="A86" s="9">
        <v>54834</v>
      </c>
      <c r="B86" s="15">
        <v>0</v>
      </c>
      <c r="C86" s="8">
        <v>0</v>
      </c>
      <c r="D86" s="15">
        <f t="shared" si="3"/>
        <v>0</v>
      </c>
      <c r="E86" s="8"/>
      <c r="F86" s="15">
        <v>0</v>
      </c>
      <c r="G86" s="15">
        <v>0</v>
      </c>
      <c r="H86" s="15">
        <f t="shared" si="5"/>
        <v>0</v>
      </c>
      <c r="J86" s="15">
        <f t="shared" si="6"/>
        <v>0</v>
      </c>
      <c r="K86" s="15">
        <f t="shared" si="4"/>
        <v>0</v>
      </c>
    </row>
    <row r="87" spans="1:11" hidden="1" x14ac:dyDescent="0.25">
      <c r="A87" s="9">
        <v>55015</v>
      </c>
      <c r="B87" s="15">
        <v>0</v>
      </c>
      <c r="C87" s="8">
        <v>0</v>
      </c>
      <c r="D87" s="15">
        <f t="shared" si="3"/>
        <v>0</v>
      </c>
      <c r="E87" s="8"/>
      <c r="F87" s="15">
        <v>0</v>
      </c>
      <c r="G87" s="15">
        <v>0</v>
      </c>
      <c r="H87" s="15">
        <f t="shared" si="5"/>
        <v>0</v>
      </c>
      <c r="J87" s="15">
        <f t="shared" si="6"/>
        <v>0</v>
      </c>
      <c r="K87" s="15">
        <f t="shared" si="4"/>
        <v>0</v>
      </c>
    </row>
    <row r="88" spans="1:11" hidden="1" x14ac:dyDescent="0.25">
      <c r="A88" s="9">
        <v>55199</v>
      </c>
      <c r="B88" s="15">
        <v>0</v>
      </c>
      <c r="C88" s="8">
        <v>0</v>
      </c>
      <c r="D88" s="15">
        <f t="shared" si="3"/>
        <v>0</v>
      </c>
      <c r="E88" s="8"/>
      <c r="F88" s="15">
        <v>0</v>
      </c>
      <c r="G88" s="15">
        <v>0</v>
      </c>
      <c r="H88" s="15">
        <f t="shared" si="5"/>
        <v>0</v>
      </c>
      <c r="J88" s="15">
        <f t="shared" si="6"/>
        <v>0</v>
      </c>
      <c r="K88" s="15">
        <f t="shared" si="4"/>
        <v>0</v>
      </c>
    </row>
    <row r="89" spans="1:11" hidden="1" x14ac:dyDescent="0.25">
      <c r="A89" s="9">
        <v>55380</v>
      </c>
      <c r="B89" s="15">
        <v>0</v>
      </c>
      <c r="C89" s="8">
        <v>0</v>
      </c>
      <c r="D89" s="15">
        <f t="shared" si="3"/>
        <v>0</v>
      </c>
      <c r="E89" s="8"/>
      <c r="F89" s="15">
        <v>0</v>
      </c>
      <c r="G89" s="15">
        <v>0</v>
      </c>
      <c r="H89" s="15">
        <f t="shared" si="5"/>
        <v>0</v>
      </c>
      <c r="J89" s="15">
        <f t="shared" si="6"/>
        <v>0</v>
      </c>
      <c r="K89" s="15">
        <f t="shared" si="4"/>
        <v>0</v>
      </c>
    </row>
    <row r="90" spans="1:11" hidden="1" x14ac:dyDescent="0.25">
      <c r="A90" s="9">
        <v>55564</v>
      </c>
      <c r="B90" s="15">
        <v>0</v>
      </c>
      <c r="C90" s="8">
        <v>0</v>
      </c>
      <c r="D90" s="15">
        <f t="shared" si="3"/>
        <v>0</v>
      </c>
      <c r="E90" s="8"/>
      <c r="F90" s="15">
        <v>0</v>
      </c>
      <c r="G90" s="15">
        <v>0</v>
      </c>
      <c r="H90" s="15">
        <f t="shared" si="5"/>
        <v>0</v>
      </c>
      <c r="J90" s="15">
        <f t="shared" si="6"/>
        <v>0</v>
      </c>
      <c r="K90" s="15">
        <f t="shared" si="4"/>
        <v>0</v>
      </c>
    </row>
    <row r="91" spans="1:11" hidden="1" x14ac:dyDescent="0.25">
      <c r="A91" s="9">
        <v>55746</v>
      </c>
      <c r="B91" s="15">
        <v>0</v>
      </c>
      <c r="C91" s="8">
        <v>0</v>
      </c>
      <c r="D91" s="15">
        <f t="shared" si="3"/>
        <v>0</v>
      </c>
      <c r="E91" s="8"/>
      <c r="F91" s="15">
        <v>0</v>
      </c>
      <c r="G91" s="15">
        <v>0</v>
      </c>
      <c r="H91" s="15">
        <f t="shared" si="5"/>
        <v>0</v>
      </c>
      <c r="J91" s="15">
        <f t="shared" si="6"/>
        <v>0</v>
      </c>
      <c r="K91" s="15">
        <f t="shared" si="4"/>
        <v>0</v>
      </c>
    </row>
    <row r="92" spans="1:11" hidden="1" x14ac:dyDescent="0.25">
      <c r="A92" s="9">
        <v>55930</v>
      </c>
      <c r="B92" s="15">
        <v>0</v>
      </c>
      <c r="C92" s="8">
        <v>0</v>
      </c>
      <c r="D92" s="15">
        <f t="shared" si="3"/>
        <v>0</v>
      </c>
      <c r="E92" s="8"/>
      <c r="F92" s="15">
        <v>0</v>
      </c>
      <c r="G92" s="15">
        <v>0</v>
      </c>
      <c r="H92" s="15">
        <f t="shared" si="5"/>
        <v>0</v>
      </c>
      <c r="J92" s="15">
        <f t="shared" si="6"/>
        <v>0</v>
      </c>
      <c r="K92" s="15">
        <f t="shared" si="4"/>
        <v>0</v>
      </c>
    </row>
    <row r="93" spans="1:11" hidden="1" x14ac:dyDescent="0.25">
      <c r="A93" s="9">
        <v>56111</v>
      </c>
      <c r="B93" s="15">
        <v>0</v>
      </c>
      <c r="C93" s="8">
        <v>0</v>
      </c>
      <c r="D93" s="15">
        <f t="shared" si="3"/>
        <v>0</v>
      </c>
      <c r="E93" s="8"/>
      <c r="F93" s="15">
        <v>0</v>
      </c>
      <c r="G93" s="15">
        <v>0</v>
      </c>
      <c r="H93" s="15">
        <f t="shared" si="5"/>
        <v>0</v>
      </c>
      <c r="J93" s="15">
        <f t="shared" si="6"/>
        <v>0</v>
      </c>
      <c r="K93" s="15">
        <f t="shared" si="4"/>
        <v>0</v>
      </c>
    </row>
    <row r="94" spans="1:11" hidden="1" x14ac:dyDescent="0.25">
      <c r="A94" s="9">
        <v>56295</v>
      </c>
      <c r="B94" s="15">
        <v>0</v>
      </c>
      <c r="C94" s="8">
        <v>0</v>
      </c>
      <c r="D94" s="15">
        <f t="shared" si="3"/>
        <v>0</v>
      </c>
      <c r="E94" s="8"/>
      <c r="F94" s="15">
        <v>0</v>
      </c>
      <c r="G94" s="15">
        <v>0</v>
      </c>
      <c r="H94" s="15">
        <f t="shared" si="5"/>
        <v>0</v>
      </c>
      <c r="J94" s="15">
        <f t="shared" si="6"/>
        <v>0</v>
      </c>
      <c r="K94" s="15">
        <f t="shared" si="4"/>
        <v>0</v>
      </c>
    </row>
    <row r="95" spans="1:11" hidden="1" x14ac:dyDescent="0.25">
      <c r="A95" s="9">
        <v>56476</v>
      </c>
      <c r="B95" s="15">
        <v>0</v>
      </c>
      <c r="C95" s="8">
        <v>0</v>
      </c>
      <c r="D95" s="15">
        <f t="shared" si="3"/>
        <v>0</v>
      </c>
      <c r="E95" s="8"/>
      <c r="F95" s="15">
        <v>0</v>
      </c>
      <c r="G95" s="15">
        <v>0</v>
      </c>
      <c r="H95" s="15">
        <f t="shared" si="5"/>
        <v>0</v>
      </c>
      <c r="J95" s="15">
        <f t="shared" si="6"/>
        <v>0</v>
      </c>
      <c r="K95" s="15">
        <f t="shared" si="4"/>
        <v>0</v>
      </c>
    </row>
    <row r="96" spans="1:11" hidden="1" x14ac:dyDescent="0.25">
      <c r="A96" s="9">
        <v>56660</v>
      </c>
      <c r="B96" s="15">
        <v>0</v>
      </c>
      <c r="C96" s="8">
        <v>0</v>
      </c>
      <c r="D96" s="15">
        <f t="shared" si="3"/>
        <v>0</v>
      </c>
      <c r="E96" s="8"/>
      <c r="F96" s="15">
        <v>0</v>
      </c>
      <c r="G96" s="15">
        <v>0</v>
      </c>
      <c r="H96" s="15">
        <f t="shared" si="5"/>
        <v>0</v>
      </c>
      <c r="J96" s="15">
        <f t="shared" si="6"/>
        <v>0</v>
      </c>
      <c r="K96" s="15">
        <f t="shared" si="4"/>
        <v>0</v>
      </c>
    </row>
    <row r="97" spans="1:11" hidden="1" x14ac:dyDescent="0.25">
      <c r="A97" s="9">
        <v>56841</v>
      </c>
      <c r="B97" s="15">
        <v>0</v>
      </c>
      <c r="C97" s="8">
        <v>0</v>
      </c>
      <c r="D97" s="15">
        <f t="shared" si="3"/>
        <v>0</v>
      </c>
      <c r="E97" s="8"/>
      <c r="F97" s="15">
        <v>0</v>
      </c>
      <c r="G97" s="15">
        <v>0</v>
      </c>
      <c r="H97" s="15">
        <f t="shared" si="5"/>
        <v>0</v>
      </c>
      <c r="J97" s="15">
        <f t="shared" si="6"/>
        <v>0</v>
      </c>
      <c r="K97" s="15">
        <f t="shared" si="4"/>
        <v>0</v>
      </c>
    </row>
    <row r="98" spans="1:11" hidden="1" x14ac:dyDescent="0.25">
      <c r="A98" s="9">
        <v>57025</v>
      </c>
      <c r="B98" s="15">
        <v>0</v>
      </c>
      <c r="C98" s="8">
        <v>0</v>
      </c>
      <c r="D98" s="15">
        <f t="shared" si="3"/>
        <v>0</v>
      </c>
      <c r="E98" s="8"/>
      <c r="F98" s="15">
        <v>0</v>
      </c>
      <c r="G98" s="15">
        <v>0</v>
      </c>
      <c r="H98" s="15">
        <f t="shared" si="5"/>
        <v>0</v>
      </c>
      <c r="J98" s="15">
        <f t="shared" si="6"/>
        <v>0</v>
      </c>
      <c r="K98" s="15">
        <f t="shared" si="4"/>
        <v>0</v>
      </c>
    </row>
    <row r="99" spans="1:11" hidden="1" x14ac:dyDescent="0.25">
      <c r="A99" s="9">
        <v>57207</v>
      </c>
      <c r="B99" s="15">
        <v>0</v>
      </c>
      <c r="C99" s="8">
        <v>0</v>
      </c>
      <c r="D99" s="15">
        <f t="shared" si="3"/>
        <v>0</v>
      </c>
      <c r="E99" s="8"/>
      <c r="F99" s="15">
        <v>0</v>
      </c>
      <c r="G99" s="15">
        <v>0</v>
      </c>
      <c r="H99" s="15">
        <f t="shared" si="5"/>
        <v>0</v>
      </c>
      <c r="J99" s="15">
        <f t="shared" si="6"/>
        <v>0</v>
      </c>
      <c r="K99" s="15">
        <f t="shared" si="4"/>
        <v>0</v>
      </c>
    </row>
    <row r="100" spans="1:11" hidden="1" x14ac:dyDescent="0.25">
      <c r="A100" s="9">
        <v>57391</v>
      </c>
      <c r="B100" s="15">
        <v>0</v>
      </c>
      <c r="C100" s="8">
        <v>0</v>
      </c>
      <c r="D100" s="15">
        <f t="shared" si="3"/>
        <v>0</v>
      </c>
      <c r="E100" s="8"/>
      <c r="F100" s="15">
        <v>0</v>
      </c>
      <c r="G100" s="15">
        <v>0</v>
      </c>
      <c r="H100" s="15">
        <f t="shared" si="5"/>
        <v>0</v>
      </c>
      <c r="J100" s="15">
        <f t="shared" si="6"/>
        <v>0</v>
      </c>
      <c r="K100" s="15">
        <f t="shared" si="4"/>
        <v>0</v>
      </c>
    </row>
    <row r="101" spans="1:11" hidden="1" x14ac:dyDescent="0.25">
      <c r="A101" s="9">
        <v>57572</v>
      </c>
      <c r="B101" s="15">
        <v>0</v>
      </c>
      <c r="C101" s="8">
        <v>0</v>
      </c>
      <c r="D101" s="15">
        <f t="shared" si="3"/>
        <v>0</v>
      </c>
      <c r="E101" s="8"/>
      <c r="F101" s="15">
        <v>0</v>
      </c>
      <c r="G101" s="15">
        <v>0</v>
      </c>
      <c r="H101" s="15">
        <f t="shared" si="5"/>
        <v>0</v>
      </c>
      <c r="J101" s="15">
        <f t="shared" si="6"/>
        <v>0</v>
      </c>
      <c r="K101" s="15">
        <f t="shared" si="4"/>
        <v>0</v>
      </c>
    </row>
    <row r="102" spans="1:11" hidden="1" x14ac:dyDescent="0.25">
      <c r="A102" s="9">
        <v>57756</v>
      </c>
      <c r="B102" s="15">
        <v>0</v>
      </c>
      <c r="C102" s="8">
        <v>0</v>
      </c>
      <c r="D102" s="15">
        <f t="shared" si="3"/>
        <v>0</v>
      </c>
      <c r="E102" s="8"/>
      <c r="F102" s="15">
        <v>0</v>
      </c>
      <c r="G102" s="15">
        <v>0</v>
      </c>
      <c r="H102" s="15">
        <f t="shared" si="5"/>
        <v>0</v>
      </c>
      <c r="J102" s="15">
        <f t="shared" si="6"/>
        <v>0</v>
      </c>
      <c r="K102" s="15">
        <f t="shared" si="4"/>
        <v>0</v>
      </c>
    </row>
    <row r="103" spans="1:11" hidden="1" x14ac:dyDescent="0.25">
      <c r="A103" s="9">
        <v>57937</v>
      </c>
      <c r="B103" s="15">
        <v>0</v>
      </c>
      <c r="C103" s="8">
        <v>0</v>
      </c>
      <c r="D103" s="15">
        <f t="shared" si="3"/>
        <v>0</v>
      </c>
      <c r="E103" s="8"/>
      <c r="F103" s="15">
        <v>0</v>
      </c>
      <c r="G103" s="15">
        <v>0</v>
      </c>
      <c r="H103" s="15">
        <f t="shared" si="5"/>
        <v>0</v>
      </c>
      <c r="J103" s="15">
        <f t="shared" si="6"/>
        <v>0</v>
      </c>
      <c r="K103" s="15">
        <f t="shared" si="4"/>
        <v>0</v>
      </c>
    </row>
    <row r="104" spans="1:11" ht="13.8" thickBot="1" x14ac:dyDescent="0.3">
      <c r="A104" s="30" t="s">
        <v>4</v>
      </c>
      <c r="B104" s="10">
        <f>SUM(B22:B103)</f>
        <v>0</v>
      </c>
      <c r="C104" s="10">
        <f t="shared" ref="C104:K104" si="7">SUM(C22:C103)</f>
        <v>0</v>
      </c>
      <c r="D104" s="10">
        <f t="shared" si="7"/>
        <v>0</v>
      </c>
      <c r="E104" s="23"/>
      <c r="F104" s="10">
        <f t="shared" si="7"/>
        <v>250</v>
      </c>
      <c r="G104" s="10">
        <f t="shared" si="7"/>
        <v>999750</v>
      </c>
      <c r="H104" s="10">
        <f t="shared" si="7"/>
        <v>1000000</v>
      </c>
      <c r="I104" s="23"/>
      <c r="J104" s="10">
        <f t="shared" si="7"/>
        <v>1000000</v>
      </c>
      <c r="K104" s="10">
        <f t="shared" si="7"/>
        <v>1000000</v>
      </c>
    </row>
    <row r="105" spans="1:11" ht="13.8" thickTop="1" x14ac:dyDescent="0.25"/>
    <row r="108" spans="1:11" x14ac:dyDescent="0.25">
      <c r="D108" s="24"/>
    </row>
  </sheetData>
  <mergeCells count="3">
    <mergeCell ref="B1:K1"/>
    <mergeCell ref="B3:K3"/>
    <mergeCell ref="B4:K4"/>
  </mergeCells>
  <phoneticPr fontId="11" type="noConversion"/>
  <printOptions horizontalCentered="1"/>
  <pageMargins left="0.75" right="0.75" top="1" bottom="1" header="0.5" footer="0.5"/>
  <pageSetup scale="81" orientation="portrait" r:id="rId1"/>
  <headerFooter alignWithMargins="0"/>
  <ignoredErrors>
    <ignoredError sqref="B104:D104 F104:H104 J104:K10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10"/>
  <sheetViews>
    <sheetView workbookViewId="0">
      <selection activeCell="C35" sqref="C35:D35"/>
    </sheetView>
  </sheetViews>
  <sheetFormatPr defaultRowHeight="13.2" x14ac:dyDescent="0.25"/>
  <cols>
    <col min="2" max="2" width="14" bestFit="1" customWidth="1"/>
    <col min="3" max="3" width="12.88671875" bestFit="1" customWidth="1"/>
    <col min="4" max="5" width="13.88671875" bestFit="1" customWidth="1"/>
    <col min="6" max="6" width="1.6640625" customWidth="1"/>
    <col min="7" max="7" width="1.6640625" hidden="1" customWidth="1"/>
    <col min="8" max="8" width="20.5546875" bestFit="1" customWidth="1"/>
    <col min="10" max="11" width="15" bestFit="1" customWidth="1"/>
  </cols>
  <sheetData>
    <row r="1" spans="1:11" x14ac:dyDescent="0.25">
      <c r="B1" s="160" t="s">
        <v>8</v>
      </c>
      <c r="C1" s="160"/>
      <c r="D1" s="160"/>
      <c r="E1" s="29"/>
      <c r="F1" s="29"/>
      <c r="G1" s="29"/>
      <c r="H1" s="29"/>
      <c r="I1" s="29"/>
      <c r="J1" s="29"/>
      <c r="K1" s="29"/>
    </row>
    <row r="2" spans="1:11" x14ac:dyDescent="0.25">
      <c r="A2" s="2"/>
    </row>
    <row r="3" spans="1:11" x14ac:dyDescent="0.25">
      <c r="B3" s="159" t="s">
        <v>17</v>
      </c>
      <c r="C3" s="159"/>
      <c r="D3" s="159"/>
    </row>
    <row r="4" spans="1:11" ht="13.8" thickBot="1" x14ac:dyDescent="0.3">
      <c r="B4" s="158" t="s">
        <v>21</v>
      </c>
      <c r="C4" s="158"/>
      <c r="D4" s="158"/>
    </row>
    <row r="5" spans="1:11" x14ac:dyDescent="0.25">
      <c r="A5" s="4"/>
      <c r="B5" s="4"/>
      <c r="C5" s="4"/>
      <c r="D5" s="4"/>
    </row>
    <row r="6" spans="1:11" ht="13.5" customHeight="1" x14ac:dyDescent="0.25">
      <c r="B6" s="26"/>
      <c r="C6" s="26"/>
      <c r="D6" s="26"/>
      <c r="H6" s="27" t="s">
        <v>23</v>
      </c>
    </row>
    <row r="7" spans="1:11" ht="15.75" customHeight="1" x14ac:dyDescent="0.35">
      <c r="A7" s="16"/>
      <c r="B7" s="16"/>
      <c r="C7" s="16"/>
      <c r="D7" s="16"/>
      <c r="E7" s="27" t="s">
        <v>4</v>
      </c>
      <c r="F7" s="7"/>
      <c r="G7" s="15"/>
      <c r="H7" s="27" t="s">
        <v>22</v>
      </c>
      <c r="I7" s="15"/>
      <c r="J7" s="15"/>
      <c r="K7" s="15"/>
    </row>
    <row r="8" spans="1:11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 t="s">
        <v>24</v>
      </c>
      <c r="I8" s="7"/>
      <c r="J8" s="7"/>
      <c r="K8" s="7"/>
    </row>
    <row r="9" spans="1:11" ht="14.4" x14ac:dyDescent="0.35">
      <c r="A9" s="7"/>
      <c r="B9" s="7"/>
      <c r="C9" s="7"/>
      <c r="D9" s="7"/>
      <c r="E9" s="2"/>
    </row>
    <row r="10" spans="1:11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H10" s="8">
        <f t="shared" ref="H10:H73" si="1">C10*0.35</f>
        <v>0</v>
      </c>
    </row>
    <row r="11" spans="1:11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H11" s="8">
        <f t="shared" si="1"/>
        <v>0</v>
      </c>
    </row>
    <row r="12" spans="1:11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F12" s="48"/>
      <c r="G12" s="48"/>
      <c r="H12" s="23">
        <f t="shared" si="1"/>
        <v>0</v>
      </c>
    </row>
    <row r="13" spans="1:11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H13" s="8">
        <f t="shared" si="1"/>
        <v>0</v>
      </c>
    </row>
    <row r="14" spans="1:11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H14" s="8">
        <f t="shared" si="1"/>
        <v>0</v>
      </c>
    </row>
    <row r="15" spans="1:11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H15" s="8">
        <f t="shared" si="1"/>
        <v>0</v>
      </c>
    </row>
    <row r="16" spans="1:11" hidden="1" x14ac:dyDescent="0.25">
      <c r="A16" s="9">
        <v>42050</v>
      </c>
      <c r="B16" s="23">
        <v>1560000</v>
      </c>
      <c r="C16" s="45">
        <v>1776332.38</v>
      </c>
      <c r="D16" s="23">
        <f t="shared" si="0"/>
        <v>3336332.38</v>
      </c>
      <c r="E16" s="45">
        <v>0</v>
      </c>
      <c r="F16" s="48"/>
      <c r="G16" s="48"/>
      <c r="H16" s="23">
        <f t="shared" si="1"/>
        <v>621716.33299999987</v>
      </c>
    </row>
    <row r="17" spans="1:8" hidden="1" x14ac:dyDescent="0.25">
      <c r="A17" s="9">
        <v>42231</v>
      </c>
      <c r="B17" s="8">
        <v>0</v>
      </c>
      <c r="C17" s="15">
        <v>1745132.38</v>
      </c>
      <c r="D17" s="8">
        <f t="shared" si="0"/>
        <v>1745132.38</v>
      </c>
      <c r="E17" s="15">
        <f>+D16+D17</f>
        <v>5081464.76</v>
      </c>
      <c r="H17" s="8">
        <f t="shared" si="1"/>
        <v>610796.33299999987</v>
      </c>
    </row>
    <row r="18" spans="1:8" hidden="1" x14ac:dyDescent="0.25">
      <c r="A18" s="9">
        <v>42415</v>
      </c>
      <c r="B18" s="23">
        <v>1625000</v>
      </c>
      <c r="C18" s="45">
        <v>1745132.38</v>
      </c>
      <c r="D18" s="23">
        <f t="shared" si="0"/>
        <v>3370132.38</v>
      </c>
      <c r="E18" s="45">
        <v>0</v>
      </c>
      <c r="F18" s="48"/>
      <c r="G18" s="48"/>
      <c r="H18" s="23">
        <f t="shared" si="1"/>
        <v>610796.33299999987</v>
      </c>
    </row>
    <row r="19" spans="1:8" hidden="1" x14ac:dyDescent="0.25">
      <c r="A19" s="9">
        <v>42597</v>
      </c>
      <c r="B19" s="8">
        <v>0</v>
      </c>
      <c r="C19" s="15">
        <v>1708569.88</v>
      </c>
      <c r="D19" s="8">
        <f t="shared" si="0"/>
        <v>1708569.88</v>
      </c>
      <c r="E19" s="15">
        <f>+D18+D19</f>
        <v>5078702.26</v>
      </c>
      <c r="H19" s="8">
        <f t="shared" si="1"/>
        <v>597999.45799999987</v>
      </c>
    </row>
    <row r="20" spans="1:8" hidden="1" x14ac:dyDescent="0.25">
      <c r="A20" s="9">
        <v>42781</v>
      </c>
      <c r="B20" s="23">
        <v>1705000</v>
      </c>
      <c r="C20" s="45">
        <v>1708569.88</v>
      </c>
      <c r="D20" s="23">
        <f t="shared" si="0"/>
        <v>3413569.88</v>
      </c>
      <c r="E20" s="45">
        <v>0</v>
      </c>
      <c r="H20" s="8">
        <f t="shared" si="1"/>
        <v>597999.45799999987</v>
      </c>
    </row>
    <row r="21" spans="1:8" hidden="1" x14ac:dyDescent="0.25">
      <c r="A21" s="9">
        <v>42962</v>
      </c>
      <c r="B21" s="8">
        <v>0</v>
      </c>
      <c r="C21" s="15">
        <v>1668076.13</v>
      </c>
      <c r="D21" s="8">
        <f t="shared" si="0"/>
        <v>1668076.13</v>
      </c>
      <c r="E21" s="15">
        <f>+D20+D21</f>
        <v>5081646.01</v>
      </c>
      <c r="H21" s="8">
        <f t="shared" si="1"/>
        <v>583826.64549999987</v>
      </c>
    </row>
    <row r="22" spans="1:8" hidden="1" x14ac:dyDescent="0.25">
      <c r="A22" s="9">
        <v>43146</v>
      </c>
      <c r="B22" s="23">
        <v>1790000</v>
      </c>
      <c r="C22" s="45">
        <v>1668076.13</v>
      </c>
      <c r="D22" s="23">
        <f t="shared" si="0"/>
        <v>3458076.13</v>
      </c>
      <c r="E22" s="45">
        <v>0</v>
      </c>
      <c r="H22" s="23">
        <f t="shared" si="1"/>
        <v>583826.64549999987</v>
      </c>
    </row>
    <row r="23" spans="1:8" hidden="1" x14ac:dyDescent="0.25">
      <c r="A23" s="9">
        <v>43327</v>
      </c>
      <c r="B23" s="8">
        <v>0</v>
      </c>
      <c r="C23" s="15">
        <v>1623326.13</v>
      </c>
      <c r="D23" s="8">
        <f t="shared" si="0"/>
        <v>1623326.13</v>
      </c>
      <c r="E23" s="15">
        <f>+D22+D23</f>
        <v>5081402.26</v>
      </c>
      <c r="H23" s="8">
        <f t="shared" si="1"/>
        <v>568164.14549999987</v>
      </c>
    </row>
    <row r="24" spans="1:8" hidden="1" x14ac:dyDescent="0.25">
      <c r="A24" s="9">
        <v>43511</v>
      </c>
      <c r="B24" s="23">
        <v>1880000</v>
      </c>
      <c r="C24" s="45">
        <v>1623326.13</v>
      </c>
      <c r="D24" s="23">
        <f t="shared" si="0"/>
        <v>3503326.13</v>
      </c>
      <c r="E24" s="45"/>
      <c r="F24" s="48"/>
      <c r="G24" s="48"/>
      <c r="H24" s="23">
        <f t="shared" si="1"/>
        <v>568164.14549999987</v>
      </c>
    </row>
    <row r="25" spans="1:8" hidden="1" x14ac:dyDescent="0.25">
      <c r="A25" s="9">
        <v>43692</v>
      </c>
      <c r="B25" s="8">
        <v>0</v>
      </c>
      <c r="C25" s="15">
        <v>1575151.13</v>
      </c>
      <c r="D25" s="8">
        <f t="shared" si="0"/>
        <v>1575151.13</v>
      </c>
      <c r="E25" s="45">
        <f>+D24+D25</f>
        <v>5078477.26</v>
      </c>
      <c r="H25" s="8">
        <f t="shared" si="1"/>
        <v>551302.89549999987</v>
      </c>
    </row>
    <row r="26" spans="1:8" hidden="1" x14ac:dyDescent="0.25">
      <c r="A26" s="9">
        <v>43876</v>
      </c>
      <c r="B26" s="23">
        <v>1980000</v>
      </c>
      <c r="C26" s="45">
        <v>1575151.13</v>
      </c>
      <c r="D26" s="23">
        <f t="shared" si="0"/>
        <v>3555151.13</v>
      </c>
      <c r="E26" s="45">
        <v>0</v>
      </c>
      <c r="H26" s="23">
        <f t="shared" si="1"/>
        <v>551302.89549999987</v>
      </c>
    </row>
    <row r="27" spans="1:8" hidden="1" x14ac:dyDescent="0.25">
      <c r="A27" s="9">
        <v>44058</v>
      </c>
      <c r="B27" s="8">
        <v>0</v>
      </c>
      <c r="C27" s="15">
        <v>1523087.03</v>
      </c>
      <c r="D27" s="8">
        <f t="shared" si="0"/>
        <v>1523087.03</v>
      </c>
      <c r="E27" s="15">
        <f>+D26+D27</f>
        <v>5078238.16</v>
      </c>
      <c r="H27" s="8">
        <f t="shared" si="1"/>
        <v>533080.46049999993</v>
      </c>
    </row>
    <row r="28" spans="1:8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F28" s="48"/>
      <c r="G28" s="48"/>
      <c r="H28" s="23">
        <f t="shared" si="1"/>
        <v>0</v>
      </c>
    </row>
    <row r="29" spans="1:8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H29" s="8">
        <f t="shared" si="1"/>
        <v>0</v>
      </c>
    </row>
    <row r="30" spans="1:8" hidden="1" x14ac:dyDescent="0.25">
      <c r="A30" s="9">
        <v>44607</v>
      </c>
      <c r="B30" s="23">
        <v>2215000</v>
      </c>
      <c r="C30" s="45">
        <v>1466562.98</v>
      </c>
      <c r="D30" s="23">
        <f t="shared" si="0"/>
        <v>3681562.98</v>
      </c>
      <c r="E30" s="45">
        <v>0</v>
      </c>
      <c r="F30" s="48"/>
      <c r="G30" s="48"/>
      <c r="H30" s="23">
        <f t="shared" si="1"/>
        <v>513297.04299999995</v>
      </c>
    </row>
    <row r="31" spans="1:8" hidden="1" x14ac:dyDescent="0.25">
      <c r="A31" s="9">
        <v>44788</v>
      </c>
      <c r="B31" s="8">
        <v>0</v>
      </c>
      <c r="C31" s="15">
        <v>1398728.6</v>
      </c>
      <c r="D31" s="8">
        <f t="shared" si="0"/>
        <v>1398728.6</v>
      </c>
      <c r="E31" s="15">
        <f>+D30+D31</f>
        <v>5080291.58</v>
      </c>
      <c r="H31" s="8">
        <f t="shared" si="1"/>
        <v>489555.01</v>
      </c>
    </row>
    <row r="32" spans="1:8" hidden="1" x14ac:dyDescent="0.25">
      <c r="A32" s="9">
        <v>44972</v>
      </c>
      <c r="B32" s="23">
        <v>0</v>
      </c>
      <c r="C32" s="23">
        <v>0</v>
      </c>
      <c r="D32" s="23">
        <f t="shared" si="0"/>
        <v>0</v>
      </c>
      <c r="E32" s="45">
        <v>0</v>
      </c>
      <c r="F32" s="48"/>
      <c r="G32" s="48"/>
      <c r="H32" s="23">
        <f t="shared" si="1"/>
        <v>0</v>
      </c>
    </row>
    <row r="33" spans="1:8" hidden="1" x14ac:dyDescent="0.25">
      <c r="A33" s="9">
        <v>45153</v>
      </c>
      <c r="B33" s="8">
        <v>0</v>
      </c>
      <c r="C33" s="8">
        <v>0</v>
      </c>
      <c r="D33" s="8">
        <f t="shared" si="0"/>
        <v>0</v>
      </c>
      <c r="E33" s="15">
        <f>+D32+D33</f>
        <v>0</v>
      </c>
      <c r="H33" s="8">
        <f t="shared" si="1"/>
        <v>0</v>
      </c>
    </row>
    <row r="34" spans="1:8" hidden="1" x14ac:dyDescent="0.25">
      <c r="A34" s="9">
        <v>45337</v>
      </c>
      <c r="B34" s="23">
        <v>0</v>
      </c>
      <c r="C34" s="23">
        <v>0</v>
      </c>
      <c r="D34" s="23">
        <f t="shared" si="0"/>
        <v>0</v>
      </c>
      <c r="E34" s="45">
        <v>0</v>
      </c>
      <c r="F34" s="48"/>
      <c r="G34" s="48"/>
      <c r="H34" s="23">
        <f t="shared" si="1"/>
        <v>0</v>
      </c>
    </row>
    <row r="35" spans="1:8" x14ac:dyDescent="0.25">
      <c r="A35" s="9">
        <v>45519</v>
      </c>
      <c r="B35" s="23">
        <v>0</v>
      </c>
      <c r="C35" s="23">
        <v>1250044.23</v>
      </c>
      <c r="D35" s="23">
        <f t="shared" si="0"/>
        <v>1250044.23</v>
      </c>
      <c r="E35" s="45">
        <v>0</v>
      </c>
      <c r="F35" s="48"/>
      <c r="G35" s="48"/>
      <c r="H35" s="23">
        <f t="shared" si="1"/>
        <v>437515.48049999995</v>
      </c>
    </row>
    <row r="36" spans="1:8" x14ac:dyDescent="0.25">
      <c r="A36" s="9">
        <v>45703</v>
      </c>
      <c r="B36" s="8">
        <v>2670000</v>
      </c>
      <c r="C36" s="8">
        <v>1250044.23</v>
      </c>
      <c r="D36" s="8">
        <f t="shared" si="0"/>
        <v>3920044.23</v>
      </c>
      <c r="E36" s="15">
        <f>+D35+D36</f>
        <v>5170088.46</v>
      </c>
      <c r="H36" s="8">
        <f t="shared" si="1"/>
        <v>437515.48049999995</v>
      </c>
    </row>
    <row r="37" spans="1:8" x14ac:dyDescent="0.25">
      <c r="A37" s="9">
        <v>45884</v>
      </c>
      <c r="B37" s="8">
        <v>0</v>
      </c>
      <c r="C37" s="8">
        <v>1158262.98</v>
      </c>
      <c r="D37" s="8">
        <f t="shared" si="0"/>
        <v>1158262.98</v>
      </c>
      <c r="E37" s="15">
        <v>0</v>
      </c>
      <c r="H37" s="8">
        <f t="shared" si="1"/>
        <v>405392.04299999995</v>
      </c>
    </row>
    <row r="38" spans="1:8" x14ac:dyDescent="0.25">
      <c r="A38" s="9">
        <v>46068</v>
      </c>
      <c r="B38" s="8">
        <v>2860000</v>
      </c>
      <c r="C38" s="8">
        <v>1158262.98</v>
      </c>
      <c r="D38" s="8">
        <f t="shared" si="0"/>
        <v>4018262.98</v>
      </c>
      <c r="E38" s="15">
        <f>+D37+D38</f>
        <v>5176525.96</v>
      </c>
      <c r="H38" s="8">
        <f t="shared" si="1"/>
        <v>405392.04299999995</v>
      </c>
    </row>
    <row r="39" spans="1:8" x14ac:dyDescent="0.25">
      <c r="A39" s="9">
        <v>46249</v>
      </c>
      <c r="B39" s="8">
        <v>0</v>
      </c>
      <c r="C39" s="8">
        <v>1059950.48</v>
      </c>
      <c r="D39" s="8">
        <f t="shared" si="0"/>
        <v>1059950.48</v>
      </c>
      <c r="E39" s="15">
        <v>0</v>
      </c>
      <c r="H39" s="8">
        <f t="shared" si="1"/>
        <v>370982.66799999995</v>
      </c>
    </row>
    <row r="40" spans="1:8" x14ac:dyDescent="0.25">
      <c r="A40" s="9">
        <v>46433</v>
      </c>
      <c r="B40" s="8">
        <v>3065000</v>
      </c>
      <c r="C40" s="8">
        <v>1059950.48</v>
      </c>
      <c r="D40" s="8">
        <f t="shared" si="0"/>
        <v>4124950.48</v>
      </c>
      <c r="E40" s="15">
        <f>+D39+D40</f>
        <v>5184900.96</v>
      </c>
      <c r="H40" s="8">
        <f t="shared" si="1"/>
        <v>370982.66799999995</v>
      </c>
    </row>
    <row r="41" spans="1:8" x14ac:dyDescent="0.25">
      <c r="A41" s="9">
        <v>46614</v>
      </c>
      <c r="B41" s="8">
        <v>0</v>
      </c>
      <c r="C41" s="8">
        <v>954591.1</v>
      </c>
      <c r="D41" s="8">
        <f t="shared" si="0"/>
        <v>954591.1</v>
      </c>
      <c r="E41" s="15">
        <v>0</v>
      </c>
      <c r="H41" s="8">
        <f t="shared" si="1"/>
        <v>334106.88499999995</v>
      </c>
    </row>
    <row r="42" spans="1:8" x14ac:dyDescent="0.25">
      <c r="A42" s="9">
        <v>46798</v>
      </c>
      <c r="B42" s="8">
        <v>3285000</v>
      </c>
      <c r="C42" s="8">
        <v>954591.1</v>
      </c>
      <c r="D42" s="8">
        <f t="shared" si="0"/>
        <v>4239591.0999999996</v>
      </c>
      <c r="E42" s="15">
        <f>+D41+D42</f>
        <v>5194182.1999999993</v>
      </c>
      <c r="H42" s="8">
        <f t="shared" si="1"/>
        <v>334106.88499999995</v>
      </c>
    </row>
    <row r="43" spans="1:8" x14ac:dyDescent="0.25">
      <c r="A43" s="9">
        <v>46980</v>
      </c>
      <c r="B43" s="8">
        <v>0</v>
      </c>
      <c r="C43" s="8">
        <v>841669.23</v>
      </c>
      <c r="D43" s="8">
        <f t="shared" si="0"/>
        <v>841669.23</v>
      </c>
      <c r="E43" s="15">
        <v>0</v>
      </c>
      <c r="H43" s="8">
        <f t="shared" si="1"/>
        <v>294584.23049999995</v>
      </c>
    </row>
    <row r="44" spans="1:8" x14ac:dyDescent="0.25">
      <c r="A44" s="9">
        <v>47164</v>
      </c>
      <c r="B44" s="8">
        <v>3515000</v>
      </c>
      <c r="C44" s="8">
        <v>841669.23</v>
      </c>
      <c r="D44" s="8">
        <f t="shared" si="0"/>
        <v>4356669.2300000004</v>
      </c>
      <c r="E44" s="15">
        <f>+D43+D44</f>
        <v>5198338.4600000009</v>
      </c>
      <c r="H44" s="8">
        <f t="shared" si="1"/>
        <v>294584.23049999995</v>
      </c>
    </row>
    <row r="45" spans="1:8" x14ac:dyDescent="0.25">
      <c r="A45" s="9">
        <v>47345</v>
      </c>
      <c r="B45" s="8">
        <v>0</v>
      </c>
      <c r="C45" s="8">
        <v>720841.1</v>
      </c>
      <c r="D45" s="8">
        <f t="shared" si="0"/>
        <v>720841.1</v>
      </c>
      <c r="E45" s="15">
        <v>0</v>
      </c>
      <c r="H45" s="8">
        <f t="shared" si="1"/>
        <v>252294.38499999998</v>
      </c>
    </row>
    <row r="46" spans="1:8" x14ac:dyDescent="0.25">
      <c r="A46" s="9">
        <v>47529</v>
      </c>
      <c r="B46" s="8">
        <v>3765000</v>
      </c>
      <c r="C46" s="8">
        <v>720841.1</v>
      </c>
      <c r="D46" s="8">
        <f t="shared" si="0"/>
        <v>4485841.0999999996</v>
      </c>
      <c r="E46" s="15">
        <f>+D45+D46</f>
        <v>5206682.1999999993</v>
      </c>
      <c r="H46" s="8">
        <f t="shared" si="1"/>
        <v>252294.38499999998</v>
      </c>
    </row>
    <row r="47" spans="1:8" x14ac:dyDescent="0.25">
      <c r="A47" s="9">
        <v>47710</v>
      </c>
      <c r="B47" s="8">
        <v>0</v>
      </c>
      <c r="C47" s="8">
        <v>595165.4</v>
      </c>
      <c r="D47" s="8">
        <f t="shared" si="0"/>
        <v>595165.4</v>
      </c>
      <c r="E47" s="15">
        <v>0</v>
      </c>
      <c r="H47" s="8">
        <f t="shared" si="1"/>
        <v>208307.88999999998</v>
      </c>
    </row>
    <row r="48" spans="1:8" x14ac:dyDescent="0.25">
      <c r="A48" s="9">
        <v>47894</v>
      </c>
      <c r="B48" s="8">
        <v>4020000</v>
      </c>
      <c r="C48" s="8">
        <v>595165.4</v>
      </c>
      <c r="D48" s="8">
        <f t="shared" si="0"/>
        <v>4615165.4000000004</v>
      </c>
      <c r="E48" s="15">
        <f>+D47+D48</f>
        <v>5210330.8000000007</v>
      </c>
      <c r="H48" s="8">
        <f t="shared" si="1"/>
        <v>208307.88999999998</v>
      </c>
    </row>
    <row r="49" spans="1:8" x14ac:dyDescent="0.25">
      <c r="A49" s="9">
        <v>48075</v>
      </c>
      <c r="B49" s="8">
        <v>0</v>
      </c>
      <c r="C49" s="8">
        <v>460977.8</v>
      </c>
      <c r="D49" s="8">
        <f t="shared" si="0"/>
        <v>460977.8</v>
      </c>
      <c r="E49" s="15">
        <v>0</v>
      </c>
      <c r="H49" s="8">
        <f t="shared" si="1"/>
        <v>161342.22999999998</v>
      </c>
    </row>
    <row r="50" spans="1:8" x14ac:dyDescent="0.25">
      <c r="A50" s="9">
        <v>48259</v>
      </c>
      <c r="B50" s="8">
        <v>4300000</v>
      </c>
      <c r="C50" s="8">
        <v>460977.8</v>
      </c>
      <c r="D50" s="8">
        <f t="shared" si="0"/>
        <v>4760977.8</v>
      </c>
      <c r="E50" s="15">
        <f>+D49+D50</f>
        <v>5221955.5999999996</v>
      </c>
      <c r="H50" s="8">
        <f t="shared" si="1"/>
        <v>161342.22999999998</v>
      </c>
    </row>
    <row r="51" spans="1:8" x14ac:dyDescent="0.25">
      <c r="A51" s="9">
        <v>48441</v>
      </c>
      <c r="B51" s="8">
        <v>0</v>
      </c>
      <c r="C51" s="8">
        <v>317443.8</v>
      </c>
      <c r="D51" s="8">
        <f t="shared" si="0"/>
        <v>317443.8</v>
      </c>
      <c r="E51" s="15">
        <v>0</v>
      </c>
      <c r="H51" s="8">
        <f t="shared" si="1"/>
        <v>111105.32999999999</v>
      </c>
    </row>
    <row r="52" spans="1:8" x14ac:dyDescent="0.25">
      <c r="A52" s="9">
        <v>48625</v>
      </c>
      <c r="B52" s="8">
        <v>4595000</v>
      </c>
      <c r="C52" s="8">
        <v>317443.8</v>
      </c>
      <c r="D52" s="8">
        <f t="shared" si="0"/>
        <v>4912443.8</v>
      </c>
      <c r="E52" s="15">
        <f>+D51+D52</f>
        <v>5229887.5999999996</v>
      </c>
      <c r="H52" s="8">
        <f t="shared" si="1"/>
        <v>111105.32999999999</v>
      </c>
    </row>
    <row r="53" spans="1:8" x14ac:dyDescent="0.25">
      <c r="A53" s="9">
        <v>48806</v>
      </c>
      <c r="B53" s="8">
        <v>0</v>
      </c>
      <c r="C53" s="8">
        <v>164062.70000000001</v>
      </c>
      <c r="D53" s="8">
        <f t="shared" si="0"/>
        <v>164062.70000000001</v>
      </c>
      <c r="E53" s="15">
        <v>0</v>
      </c>
      <c r="H53" s="8">
        <f t="shared" si="1"/>
        <v>57421.945</v>
      </c>
    </row>
    <row r="54" spans="1:8" x14ac:dyDescent="0.25">
      <c r="A54" s="9">
        <v>48990</v>
      </c>
      <c r="B54" s="8">
        <v>4915000</v>
      </c>
      <c r="C54" s="8">
        <v>164062.70000000001</v>
      </c>
      <c r="D54" s="8">
        <f t="shared" si="0"/>
        <v>5079062.7</v>
      </c>
      <c r="E54" s="8">
        <f>+D53+D54</f>
        <v>5243125.4000000004</v>
      </c>
      <c r="H54" s="8">
        <f t="shared" si="1"/>
        <v>57421.945</v>
      </c>
    </row>
    <row r="55" spans="1:8" hidden="1" x14ac:dyDescent="0.25">
      <c r="A55" s="9">
        <v>49171</v>
      </c>
      <c r="B55" s="8">
        <v>0</v>
      </c>
      <c r="C55" s="8">
        <v>0</v>
      </c>
      <c r="D55" s="8">
        <f t="shared" si="0"/>
        <v>0</v>
      </c>
      <c r="E55" s="8">
        <v>0</v>
      </c>
      <c r="H55" s="8">
        <f t="shared" si="1"/>
        <v>0</v>
      </c>
    </row>
    <row r="56" spans="1:8" hidden="1" x14ac:dyDescent="0.25">
      <c r="A56" s="9">
        <v>49355</v>
      </c>
      <c r="B56" s="8">
        <v>0</v>
      </c>
      <c r="C56" s="8">
        <v>0</v>
      </c>
      <c r="D56" s="8">
        <f t="shared" si="0"/>
        <v>0</v>
      </c>
      <c r="E56" s="8">
        <v>0</v>
      </c>
      <c r="H56" s="8">
        <f t="shared" si="1"/>
        <v>0</v>
      </c>
    </row>
    <row r="57" spans="1:8" hidden="1" x14ac:dyDescent="0.25">
      <c r="A57" s="9">
        <v>49536</v>
      </c>
      <c r="B57" s="8">
        <v>0</v>
      </c>
      <c r="C57" s="8">
        <v>0</v>
      </c>
      <c r="D57" s="8">
        <f t="shared" si="0"/>
        <v>0</v>
      </c>
      <c r="E57" s="8">
        <v>0</v>
      </c>
      <c r="H57" s="8">
        <f t="shared" si="1"/>
        <v>0</v>
      </c>
    </row>
    <row r="58" spans="1:8" hidden="1" x14ac:dyDescent="0.25">
      <c r="A58" s="9">
        <v>49720</v>
      </c>
      <c r="B58" s="8">
        <v>0</v>
      </c>
      <c r="C58" s="8">
        <v>0</v>
      </c>
      <c r="D58" s="8">
        <f t="shared" si="0"/>
        <v>0</v>
      </c>
      <c r="E58" s="8">
        <v>0</v>
      </c>
      <c r="H58" s="8">
        <f t="shared" si="1"/>
        <v>0</v>
      </c>
    </row>
    <row r="59" spans="1:8" hidden="1" x14ac:dyDescent="0.25">
      <c r="A59" s="9">
        <v>49902</v>
      </c>
      <c r="B59" s="8">
        <v>0</v>
      </c>
      <c r="C59" s="8">
        <v>0</v>
      </c>
      <c r="D59" s="8">
        <f t="shared" si="0"/>
        <v>0</v>
      </c>
      <c r="E59" s="8">
        <v>0</v>
      </c>
      <c r="H59" s="8">
        <f t="shared" si="1"/>
        <v>0</v>
      </c>
    </row>
    <row r="60" spans="1:8" hidden="1" x14ac:dyDescent="0.25">
      <c r="A60" s="9">
        <v>50086</v>
      </c>
      <c r="B60" s="8">
        <v>0</v>
      </c>
      <c r="C60" s="8">
        <v>0</v>
      </c>
      <c r="D60" s="8">
        <f t="shared" si="0"/>
        <v>0</v>
      </c>
      <c r="E60" s="8">
        <v>0</v>
      </c>
      <c r="H60" s="8">
        <f t="shared" si="1"/>
        <v>0</v>
      </c>
    </row>
    <row r="61" spans="1:8" hidden="1" x14ac:dyDescent="0.25">
      <c r="A61" s="9">
        <v>50267</v>
      </c>
      <c r="B61" s="8">
        <v>0</v>
      </c>
      <c r="C61" s="8">
        <v>0</v>
      </c>
      <c r="D61" s="8">
        <f t="shared" si="0"/>
        <v>0</v>
      </c>
      <c r="E61" s="8">
        <v>0</v>
      </c>
      <c r="H61" s="8">
        <f t="shared" si="1"/>
        <v>0</v>
      </c>
    </row>
    <row r="62" spans="1:8" hidden="1" x14ac:dyDescent="0.25">
      <c r="A62" s="9">
        <v>50451</v>
      </c>
      <c r="B62" s="8">
        <v>0</v>
      </c>
      <c r="C62" s="8">
        <v>0</v>
      </c>
      <c r="D62" s="8">
        <f t="shared" si="0"/>
        <v>0</v>
      </c>
      <c r="E62" s="8">
        <v>0</v>
      </c>
      <c r="H62" s="8">
        <f t="shared" si="1"/>
        <v>0</v>
      </c>
    </row>
    <row r="63" spans="1:8" hidden="1" x14ac:dyDescent="0.25">
      <c r="A63" s="9">
        <v>50632</v>
      </c>
      <c r="B63" s="8">
        <v>0</v>
      </c>
      <c r="C63" s="8">
        <v>0</v>
      </c>
      <c r="D63" s="8">
        <f t="shared" si="0"/>
        <v>0</v>
      </c>
      <c r="E63" s="8">
        <v>0</v>
      </c>
      <c r="H63" s="8">
        <f t="shared" si="1"/>
        <v>0</v>
      </c>
    </row>
    <row r="64" spans="1:8" hidden="1" x14ac:dyDescent="0.25">
      <c r="A64" s="9">
        <v>50816</v>
      </c>
      <c r="B64" s="8">
        <v>0</v>
      </c>
      <c r="C64" s="8">
        <v>0</v>
      </c>
      <c r="D64" s="8">
        <f t="shared" si="0"/>
        <v>0</v>
      </c>
      <c r="E64" s="8">
        <v>0</v>
      </c>
      <c r="H64" s="8">
        <f t="shared" si="1"/>
        <v>0</v>
      </c>
    </row>
    <row r="65" spans="1:8" hidden="1" x14ac:dyDescent="0.25">
      <c r="A65" s="9">
        <v>50997</v>
      </c>
      <c r="B65" s="8">
        <v>0</v>
      </c>
      <c r="C65" s="8">
        <v>0</v>
      </c>
      <c r="D65" s="8">
        <f t="shared" si="0"/>
        <v>0</v>
      </c>
      <c r="E65" s="8">
        <v>0</v>
      </c>
      <c r="H65" s="8">
        <f t="shared" si="1"/>
        <v>0</v>
      </c>
    </row>
    <row r="66" spans="1:8" hidden="1" x14ac:dyDescent="0.25">
      <c r="A66" s="9">
        <v>51181</v>
      </c>
      <c r="B66" s="8">
        <v>0</v>
      </c>
      <c r="C66" s="8">
        <v>0</v>
      </c>
      <c r="D66" s="8">
        <f t="shared" si="0"/>
        <v>0</v>
      </c>
      <c r="E66" s="8">
        <v>0</v>
      </c>
      <c r="H66" s="8">
        <f t="shared" si="1"/>
        <v>0</v>
      </c>
    </row>
    <row r="67" spans="1:8" hidden="1" x14ac:dyDescent="0.25">
      <c r="A67" s="9">
        <v>51363</v>
      </c>
      <c r="B67" s="8">
        <v>0</v>
      </c>
      <c r="C67" s="8">
        <v>0</v>
      </c>
      <c r="D67" s="8">
        <f t="shared" si="0"/>
        <v>0</v>
      </c>
      <c r="E67" s="8">
        <v>0</v>
      </c>
      <c r="H67" s="8">
        <f t="shared" si="1"/>
        <v>0</v>
      </c>
    </row>
    <row r="68" spans="1:8" hidden="1" x14ac:dyDescent="0.25">
      <c r="A68" s="9">
        <v>51547</v>
      </c>
      <c r="B68" s="8">
        <v>0</v>
      </c>
      <c r="C68" s="8">
        <v>0</v>
      </c>
      <c r="D68" s="8">
        <f t="shared" si="0"/>
        <v>0</v>
      </c>
      <c r="E68" s="8">
        <v>0</v>
      </c>
      <c r="H68" s="8">
        <f t="shared" si="1"/>
        <v>0</v>
      </c>
    </row>
    <row r="69" spans="1:8" hidden="1" x14ac:dyDescent="0.25">
      <c r="A69" s="9">
        <v>51728</v>
      </c>
      <c r="B69" s="8">
        <v>0</v>
      </c>
      <c r="C69" s="8">
        <v>0</v>
      </c>
      <c r="D69" s="8">
        <f t="shared" si="0"/>
        <v>0</v>
      </c>
      <c r="E69" s="8">
        <v>0</v>
      </c>
      <c r="H69" s="8">
        <f t="shared" si="1"/>
        <v>0</v>
      </c>
    </row>
    <row r="70" spans="1:8" hidden="1" x14ac:dyDescent="0.25">
      <c r="A70" s="9">
        <v>51912</v>
      </c>
      <c r="B70" s="8">
        <v>0</v>
      </c>
      <c r="C70" s="8">
        <v>0</v>
      </c>
      <c r="D70" s="8">
        <f t="shared" si="0"/>
        <v>0</v>
      </c>
      <c r="E70" s="8">
        <v>0</v>
      </c>
      <c r="H70" s="8">
        <f t="shared" si="1"/>
        <v>0</v>
      </c>
    </row>
    <row r="71" spans="1:8" hidden="1" x14ac:dyDescent="0.25">
      <c r="A71" s="9">
        <v>52093</v>
      </c>
      <c r="B71" s="8">
        <v>0</v>
      </c>
      <c r="C71" s="8">
        <v>0</v>
      </c>
      <c r="D71" s="8">
        <f t="shared" si="0"/>
        <v>0</v>
      </c>
      <c r="E71" s="8">
        <v>0</v>
      </c>
      <c r="H71" s="8">
        <f t="shared" si="1"/>
        <v>0</v>
      </c>
    </row>
    <row r="72" spans="1:8" hidden="1" x14ac:dyDescent="0.25">
      <c r="A72" s="9">
        <v>52277</v>
      </c>
      <c r="B72" s="8">
        <v>0</v>
      </c>
      <c r="C72" s="8">
        <v>0</v>
      </c>
      <c r="D72" s="8">
        <f t="shared" si="0"/>
        <v>0</v>
      </c>
      <c r="E72" s="8">
        <v>0</v>
      </c>
      <c r="H72" s="8">
        <f t="shared" si="1"/>
        <v>0</v>
      </c>
    </row>
    <row r="73" spans="1:8" hidden="1" x14ac:dyDescent="0.25">
      <c r="A73" s="9">
        <v>52458</v>
      </c>
      <c r="B73" s="8">
        <v>0</v>
      </c>
      <c r="C73" s="8">
        <v>0</v>
      </c>
      <c r="D73" s="8">
        <f t="shared" si="0"/>
        <v>0</v>
      </c>
      <c r="E73" s="8">
        <v>0</v>
      </c>
      <c r="H73" s="8">
        <f t="shared" si="1"/>
        <v>0</v>
      </c>
    </row>
    <row r="74" spans="1:8" hidden="1" x14ac:dyDescent="0.25">
      <c r="A74" s="9">
        <v>52642</v>
      </c>
      <c r="B74" s="8">
        <v>0</v>
      </c>
      <c r="C74" s="8">
        <v>0</v>
      </c>
      <c r="D74" s="8">
        <f t="shared" ref="D74:D103" si="2">B74+C74</f>
        <v>0</v>
      </c>
      <c r="E74" s="8">
        <v>0</v>
      </c>
      <c r="H74" s="8">
        <f t="shared" ref="H74:H103" si="3">C74*0.35</f>
        <v>0</v>
      </c>
    </row>
    <row r="75" spans="1:8" hidden="1" x14ac:dyDescent="0.25">
      <c r="A75" s="9">
        <v>52824</v>
      </c>
      <c r="B75" s="8">
        <v>0</v>
      </c>
      <c r="C75" s="8">
        <v>0</v>
      </c>
      <c r="D75" s="8">
        <f t="shared" si="2"/>
        <v>0</v>
      </c>
      <c r="E75" s="8">
        <v>0</v>
      </c>
      <c r="H75" s="8">
        <f t="shared" si="3"/>
        <v>0</v>
      </c>
    </row>
    <row r="76" spans="1:8" hidden="1" x14ac:dyDescent="0.25">
      <c r="A76" s="9">
        <v>53008</v>
      </c>
      <c r="B76" s="8">
        <v>0</v>
      </c>
      <c r="C76" s="8">
        <v>0</v>
      </c>
      <c r="D76" s="8">
        <f t="shared" si="2"/>
        <v>0</v>
      </c>
      <c r="E76" s="8">
        <v>0</v>
      </c>
      <c r="H76" s="8">
        <f t="shared" si="3"/>
        <v>0</v>
      </c>
    </row>
    <row r="77" spans="1:8" hidden="1" x14ac:dyDescent="0.25">
      <c r="A77" s="9">
        <v>53189</v>
      </c>
      <c r="B77" s="8">
        <v>0</v>
      </c>
      <c r="C77" s="8">
        <v>0</v>
      </c>
      <c r="D77" s="8">
        <f t="shared" si="2"/>
        <v>0</v>
      </c>
      <c r="E77" s="8">
        <v>0</v>
      </c>
      <c r="H77" s="8">
        <f t="shared" si="3"/>
        <v>0</v>
      </c>
    </row>
    <row r="78" spans="1:8" hidden="1" x14ac:dyDescent="0.25">
      <c r="A78" s="9">
        <v>53373</v>
      </c>
      <c r="B78" s="8">
        <v>0</v>
      </c>
      <c r="C78" s="8">
        <v>0</v>
      </c>
      <c r="D78" s="8">
        <f t="shared" si="2"/>
        <v>0</v>
      </c>
      <c r="E78" s="8">
        <v>0</v>
      </c>
      <c r="H78" s="8">
        <f t="shared" si="3"/>
        <v>0</v>
      </c>
    </row>
    <row r="79" spans="1:8" hidden="1" x14ac:dyDescent="0.25">
      <c r="A79" s="9">
        <v>53554</v>
      </c>
      <c r="B79" s="8">
        <v>0</v>
      </c>
      <c r="C79" s="8">
        <v>0</v>
      </c>
      <c r="D79" s="8">
        <f t="shared" si="2"/>
        <v>0</v>
      </c>
      <c r="E79" s="8">
        <v>0</v>
      </c>
      <c r="H79" s="8">
        <f t="shared" si="3"/>
        <v>0</v>
      </c>
    </row>
    <row r="80" spans="1:8" hidden="1" x14ac:dyDescent="0.25">
      <c r="A80" s="9">
        <v>53738</v>
      </c>
      <c r="B80" s="8">
        <v>0</v>
      </c>
      <c r="C80" s="8">
        <v>0</v>
      </c>
      <c r="D80" s="8">
        <f t="shared" si="2"/>
        <v>0</v>
      </c>
      <c r="E80" s="8">
        <v>0</v>
      </c>
      <c r="H80" s="8">
        <f t="shared" si="3"/>
        <v>0</v>
      </c>
    </row>
    <row r="81" spans="1:8" hidden="1" x14ac:dyDescent="0.25">
      <c r="A81" s="9">
        <v>53919</v>
      </c>
      <c r="B81" s="8">
        <v>0</v>
      </c>
      <c r="C81" s="8">
        <v>0</v>
      </c>
      <c r="D81" s="8">
        <f t="shared" si="2"/>
        <v>0</v>
      </c>
      <c r="E81" s="8">
        <v>0</v>
      </c>
      <c r="H81" s="8">
        <f t="shared" si="3"/>
        <v>0</v>
      </c>
    </row>
    <row r="82" spans="1:8" hidden="1" x14ac:dyDescent="0.25">
      <c r="A82" s="9">
        <v>54103</v>
      </c>
      <c r="B82" s="8">
        <v>0</v>
      </c>
      <c r="C82" s="8">
        <v>0</v>
      </c>
      <c r="D82" s="8">
        <f t="shared" si="2"/>
        <v>0</v>
      </c>
      <c r="E82" s="8">
        <v>0</v>
      </c>
      <c r="H82" s="8">
        <f t="shared" si="3"/>
        <v>0</v>
      </c>
    </row>
    <row r="83" spans="1:8" hidden="1" x14ac:dyDescent="0.25">
      <c r="A83" s="9">
        <v>54285</v>
      </c>
      <c r="B83" s="8">
        <v>0</v>
      </c>
      <c r="C83" s="8">
        <v>0</v>
      </c>
      <c r="D83" s="8">
        <f t="shared" si="2"/>
        <v>0</v>
      </c>
      <c r="E83" s="8">
        <v>0</v>
      </c>
      <c r="H83" s="8">
        <f t="shared" si="3"/>
        <v>0</v>
      </c>
    </row>
    <row r="84" spans="1:8" hidden="1" x14ac:dyDescent="0.25">
      <c r="A84" s="9">
        <v>54469</v>
      </c>
      <c r="B84" s="8">
        <v>0</v>
      </c>
      <c r="C84" s="8">
        <v>0</v>
      </c>
      <c r="D84" s="8">
        <f t="shared" si="2"/>
        <v>0</v>
      </c>
      <c r="E84" s="8">
        <v>0</v>
      </c>
      <c r="H84" s="8">
        <f t="shared" si="3"/>
        <v>0</v>
      </c>
    </row>
    <row r="85" spans="1:8" hidden="1" x14ac:dyDescent="0.25">
      <c r="A85" s="9">
        <v>54650</v>
      </c>
      <c r="B85" s="8">
        <v>0</v>
      </c>
      <c r="C85" s="8">
        <v>0</v>
      </c>
      <c r="D85" s="8">
        <f t="shared" si="2"/>
        <v>0</v>
      </c>
      <c r="E85" s="8">
        <v>0</v>
      </c>
      <c r="H85" s="8">
        <f t="shared" si="3"/>
        <v>0</v>
      </c>
    </row>
    <row r="86" spans="1:8" hidden="1" x14ac:dyDescent="0.25">
      <c r="A86" s="9">
        <v>54834</v>
      </c>
      <c r="B86" s="8">
        <v>0</v>
      </c>
      <c r="C86" s="8">
        <v>0</v>
      </c>
      <c r="D86" s="8">
        <f t="shared" si="2"/>
        <v>0</v>
      </c>
      <c r="E86" s="8">
        <v>0</v>
      </c>
      <c r="H86" s="8">
        <f t="shared" si="3"/>
        <v>0</v>
      </c>
    </row>
    <row r="87" spans="1:8" hidden="1" x14ac:dyDescent="0.25">
      <c r="A87" s="9">
        <v>55015</v>
      </c>
      <c r="B87" s="8">
        <v>0</v>
      </c>
      <c r="C87" s="8">
        <v>0</v>
      </c>
      <c r="D87" s="8">
        <f t="shared" si="2"/>
        <v>0</v>
      </c>
      <c r="E87" s="8">
        <v>0</v>
      </c>
      <c r="H87" s="8">
        <f t="shared" si="3"/>
        <v>0</v>
      </c>
    </row>
    <row r="88" spans="1:8" hidden="1" x14ac:dyDescent="0.25">
      <c r="A88" s="9">
        <v>55199</v>
      </c>
      <c r="B88" s="8">
        <v>0</v>
      </c>
      <c r="C88" s="8">
        <v>0</v>
      </c>
      <c r="D88" s="8">
        <f t="shared" si="2"/>
        <v>0</v>
      </c>
      <c r="E88" s="8">
        <v>0</v>
      </c>
      <c r="H88" s="8">
        <f t="shared" si="3"/>
        <v>0</v>
      </c>
    </row>
    <row r="89" spans="1:8" hidden="1" x14ac:dyDescent="0.25">
      <c r="A89" s="9">
        <v>55380</v>
      </c>
      <c r="B89" s="8">
        <v>0</v>
      </c>
      <c r="C89" s="8">
        <v>0</v>
      </c>
      <c r="D89" s="8">
        <f t="shared" si="2"/>
        <v>0</v>
      </c>
      <c r="E89" s="8">
        <v>0</v>
      </c>
      <c r="H89" s="8">
        <f t="shared" si="3"/>
        <v>0</v>
      </c>
    </row>
    <row r="90" spans="1:8" hidden="1" x14ac:dyDescent="0.25">
      <c r="A90" s="9">
        <v>55564</v>
      </c>
      <c r="B90" s="8">
        <v>0</v>
      </c>
      <c r="C90" s="8">
        <v>0</v>
      </c>
      <c r="D90" s="8">
        <f t="shared" si="2"/>
        <v>0</v>
      </c>
      <c r="E90" s="8">
        <v>0</v>
      </c>
      <c r="H90" s="8">
        <f t="shared" si="3"/>
        <v>0</v>
      </c>
    </row>
    <row r="91" spans="1:8" hidden="1" x14ac:dyDescent="0.25">
      <c r="A91" s="9">
        <v>55746</v>
      </c>
      <c r="B91" s="8">
        <v>0</v>
      </c>
      <c r="C91" s="8">
        <v>0</v>
      </c>
      <c r="D91" s="8">
        <f t="shared" si="2"/>
        <v>0</v>
      </c>
      <c r="E91" s="8">
        <v>0</v>
      </c>
      <c r="H91" s="8">
        <f t="shared" si="3"/>
        <v>0</v>
      </c>
    </row>
    <row r="92" spans="1:8" hidden="1" x14ac:dyDescent="0.25">
      <c r="A92" s="9">
        <v>55930</v>
      </c>
      <c r="B92" s="8">
        <v>0</v>
      </c>
      <c r="C92" s="8">
        <v>0</v>
      </c>
      <c r="D92" s="8">
        <f t="shared" si="2"/>
        <v>0</v>
      </c>
      <c r="E92" s="8">
        <v>0</v>
      </c>
      <c r="H92" s="8">
        <f t="shared" si="3"/>
        <v>0</v>
      </c>
    </row>
    <row r="93" spans="1:8" hidden="1" x14ac:dyDescent="0.25">
      <c r="A93" s="9">
        <v>56111</v>
      </c>
      <c r="B93" s="8">
        <v>0</v>
      </c>
      <c r="C93" s="8">
        <v>0</v>
      </c>
      <c r="D93" s="8">
        <f t="shared" si="2"/>
        <v>0</v>
      </c>
      <c r="E93" s="8">
        <v>0</v>
      </c>
      <c r="H93" s="8">
        <f t="shared" si="3"/>
        <v>0</v>
      </c>
    </row>
    <row r="94" spans="1:8" hidden="1" x14ac:dyDescent="0.25">
      <c r="A94" s="9">
        <v>56295</v>
      </c>
      <c r="B94" s="8">
        <v>0</v>
      </c>
      <c r="C94" s="8">
        <v>0</v>
      </c>
      <c r="D94" s="8">
        <f t="shared" si="2"/>
        <v>0</v>
      </c>
      <c r="E94" s="8">
        <v>0</v>
      </c>
      <c r="H94" s="8">
        <f t="shared" si="3"/>
        <v>0</v>
      </c>
    </row>
    <row r="95" spans="1:8" hidden="1" x14ac:dyDescent="0.25">
      <c r="A95" s="9">
        <v>56476</v>
      </c>
      <c r="B95" s="8">
        <v>0</v>
      </c>
      <c r="C95" s="8">
        <v>0</v>
      </c>
      <c r="D95" s="8">
        <f t="shared" si="2"/>
        <v>0</v>
      </c>
      <c r="E95" s="8">
        <v>0</v>
      </c>
      <c r="H95" s="8">
        <f t="shared" si="3"/>
        <v>0</v>
      </c>
    </row>
    <row r="96" spans="1:8" hidden="1" x14ac:dyDescent="0.25">
      <c r="A96" s="9">
        <v>56660</v>
      </c>
      <c r="B96" s="8">
        <v>0</v>
      </c>
      <c r="C96" s="8">
        <v>0</v>
      </c>
      <c r="D96" s="8">
        <f t="shared" si="2"/>
        <v>0</v>
      </c>
      <c r="E96" s="8">
        <v>0</v>
      </c>
      <c r="H96" s="8">
        <f t="shared" si="3"/>
        <v>0</v>
      </c>
    </row>
    <row r="97" spans="1:11" hidden="1" x14ac:dyDescent="0.25">
      <c r="A97" s="9">
        <v>56841</v>
      </c>
      <c r="B97" s="8">
        <v>0</v>
      </c>
      <c r="C97" s="8">
        <v>0</v>
      </c>
      <c r="D97" s="8">
        <f t="shared" si="2"/>
        <v>0</v>
      </c>
      <c r="E97" s="8">
        <v>0</v>
      </c>
      <c r="H97" s="8">
        <f t="shared" si="3"/>
        <v>0</v>
      </c>
    </row>
    <row r="98" spans="1:11" hidden="1" x14ac:dyDescent="0.25">
      <c r="A98" s="9">
        <v>57025</v>
      </c>
      <c r="B98" s="8">
        <v>0</v>
      </c>
      <c r="C98" s="8">
        <v>0</v>
      </c>
      <c r="D98" s="8">
        <f t="shared" si="2"/>
        <v>0</v>
      </c>
      <c r="E98" s="8">
        <v>0</v>
      </c>
      <c r="H98" s="8">
        <f t="shared" si="3"/>
        <v>0</v>
      </c>
    </row>
    <row r="99" spans="1:11" hidden="1" x14ac:dyDescent="0.25">
      <c r="A99" s="9">
        <v>57207</v>
      </c>
      <c r="B99" s="8">
        <v>0</v>
      </c>
      <c r="C99" s="8">
        <v>0</v>
      </c>
      <c r="D99" s="8">
        <f t="shared" si="2"/>
        <v>0</v>
      </c>
      <c r="E99" s="8">
        <v>0</v>
      </c>
      <c r="H99" s="8">
        <f t="shared" si="3"/>
        <v>0</v>
      </c>
    </row>
    <row r="100" spans="1:11" hidden="1" x14ac:dyDescent="0.25">
      <c r="A100" s="9">
        <v>57391</v>
      </c>
      <c r="B100" s="8">
        <v>0</v>
      </c>
      <c r="C100" s="8">
        <v>0</v>
      </c>
      <c r="D100" s="8">
        <f t="shared" si="2"/>
        <v>0</v>
      </c>
      <c r="E100" s="8">
        <v>0</v>
      </c>
      <c r="H100" s="8">
        <f t="shared" si="3"/>
        <v>0</v>
      </c>
    </row>
    <row r="101" spans="1:11" hidden="1" x14ac:dyDescent="0.25">
      <c r="A101" s="9">
        <v>57572</v>
      </c>
      <c r="B101" s="8">
        <v>0</v>
      </c>
      <c r="C101" s="8">
        <v>0</v>
      </c>
      <c r="D101" s="8">
        <f t="shared" si="2"/>
        <v>0</v>
      </c>
      <c r="E101" s="8">
        <v>0</v>
      </c>
      <c r="H101" s="8">
        <f t="shared" si="3"/>
        <v>0</v>
      </c>
    </row>
    <row r="102" spans="1:11" hidden="1" x14ac:dyDescent="0.25">
      <c r="A102" s="9">
        <v>57756</v>
      </c>
      <c r="B102" s="8">
        <v>0</v>
      </c>
      <c r="C102" s="8">
        <v>0</v>
      </c>
      <c r="D102" s="8">
        <f t="shared" si="2"/>
        <v>0</v>
      </c>
      <c r="E102" s="8">
        <v>0</v>
      </c>
      <c r="H102" s="8">
        <f t="shared" si="3"/>
        <v>0</v>
      </c>
    </row>
    <row r="103" spans="1:11" hidden="1" x14ac:dyDescent="0.25">
      <c r="A103" s="9">
        <v>57937</v>
      </c>
      <c r="B103" s="8">
        <v>0</v>
      </c>
      <c r="C103" s="8">
        <v>0</v>
      </c>
      <c r="D103" s="8">
        <f t="shared" si="2"/>
        <v>0</v>
      </c>
      <c r="E103" s="8">
        <v>0</v>
      </c>
      <c r="H103" s="8">
        <f t="shared" si="3"/>
        <v>0</v>
      </c>
    </row>
    <row r="104" spans="1:11" ht="13.8" thickBot="1" x14ac:dyDescent="0.3">
      <c r="A104" s="30" t="s">
        <v>4</v>
      </c>
      <c r="B104" s="10">
        <f>SUM(B32:B55)</f>
        <v>36990000</v>
      </c>
      <c r="C104" s="10">
        <f t="shared" ref="C104:H104" si="4">SUM(C32:C55)</f>
        <v>15046017.640000002</v>
      </c>
      <c r="D104" s="10">
        <f t="shared" si="4"/>
        <v>52036017.639999993</v>
      </c>
      <c r="E104" s="10">
        <f t="shared" si="4"/>
        <v>52036017.640000001</v>
      </c>
      <c r="F104" s="10">
        <f t="shared" si="4"/>
        <v>0</v>
      </c>
      <c r="G104" s="10">
        <f t="shared" si="4"/>
        <v>0</v>
      </c>
      <c r="H104" s="10">
        <f t="shared" si="4"/>
        <v>5266106.1740000006</v>
      </c>
      <c r="J104" s="24"/>
      <c r="K104" s="24"/>
    </row>
    <row r="105" spans="1:11" ht="13.8" thickTop="1" x14ac:dyDescent="0.25"/>
    <row r="106" spans="1:11" x14ac:dyDescent="0.25">
      <c r="B106" s="11"/>
    </row>
    <row r="108" spans="1:11" s="136" customFormat="1" ht="12" x14ac:dyDescent="0.25">
      <c r="A108" s="136" t="s">
        <v>136</v>
      </c>
      <c r="B108" s="137">
        <v>39490000</v>
      </c>
      <c r="C108" s="137">
        <v>16372624.35</v>
      </c>
      <c r="D108" s="137">
        <v>55862624.350000001</v>
      </c>
    </row>
    <row r="110" spans="1:11" x14ac:dyDescent="0.25">
      <c r="A110" s="131" t="s">
        <v>137</v>
      </c>
      <c r="B110" s="24">
        <f>+B108-B104</f>
        <v>2500000</v>
      </c>
      <c r="C110" s="24">
        <f t="shared" ref="C110:D110" si="5">+C108-C104</f>
        <v>1326606.7099999972</v>
      </c>
      <c r="D110" s="24">
        <f t="shared" si="5"/>
        <v>3826606.7100000083</v>
      </c>
    </row>
  </sheetData>
  <mergeCells count="3">
    <mergeCell ref="B1:D1"/>
    <mergeCell ref="B3:D3"/>
    <mergeCell ref="B4:D4"/>
  </mergeCells>
  <phoneticPr fontId="11" type="noConversion"/>
  <pageMargins left="0.7" right="0.7" top="0.75" bottom="0.75" header="0.3" footer="0.3"/>
  <pageSetup orientation="portrait" r:id="rId1"/>
  <ignoredErrors>
    <ignoredError sqref="B104:D10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8"/>
  <sheetViews>
    <sheetView workbookViewId="0">
      <selection activeCell="A38" sqref="A38"/>
    </sheetView>
  </sheetViews>
  <sheetFormatPr defaultRowHeight="13.2" x14ac:dyDescent="0.25"/>
  <cols>
    <col min="2" max="2" width="12.88671875" bestFit="1" customWidth="1"/>
    <col min="3" max="3" width="15" bestFit="1" customWidth="1"/>
    <col min="4" max="4" width="12.88671875" bestFit="1" customWidth="1"/>
    <col min="5" max="5" width="1.6640625" hidden="1" customWidth="1"/>
    <col min="6" max="8" width="12" hidden="1" customWidth="1"/>
    <col min="9" max="9" width="1.6640625" hidden="1" customWidth="1"/>
    <col min="10" max="10" width="12.88671875" hidden="1" customWidth="1"/>
    <col min="11" max="11" width="12.88671875" bestFit="1" customWidth="1"/>
  </cols>
  <sheetData>
    <row r="1" spans="1:11" x14ac:dyDescent="0.25">
      <c r="B1" s="160" t="s">
        <v>8</v>
      </c>
      <c r="C1" s="160"/>
      <c r="D1" s="160"/>
      <c r="E1" s="160"/>
      <c r="F1" s="160"/>
      <c r="G1" s="160"/>
      <c r="H1" s="160"/>
      <c r="I1" s="160"/>
      <c r="J1" s="160"/>
      <c r="K1" s="160"/>
    </row>
    <row r="2" spans="1:11" x14ac:dyDescent="0.25">
      <c r="A2" s="2"/>
    </row>
    <row r="3" spans="1:11" x14ac:dyDescent="0.25">
      <c r="A3" s="3"/>
      <c r="B3" s="159" t="s">
        <v>18</v>
      </c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3.8" thickBot="1" x14ac:dyDescent="0.3">
      <c r="A4" s="3"/>
      <c r="B4" s="158" t="s">
        <v>5</v>
      </c>
      <c r="C4" s="158"/>
      <c r="D4" s="158"/>
      <c r="E4" s="158"/>
      <c r="F4" s="158"/>
      <c r="G4" s="158"/>
      <c r="H4" s="158"/>
      <c r="I4" s="158"/>
      <c r="J4" s="158"/>
      <c r="K4" s="158"/>
    </row>
    <row r="5" spans="1:11" x14ac:dyDescent="0.25">
      <c r="A5" s="4"/>
      <c r="B5" s="4"/>
      <c r="C5" s="4"/>
      <c r="D5" s="4"/>
      <c r="E5" s="4"/>
    </row>
    <row r="6" spans="1:11" x14ac:dyDescent="0.25">
      <c r="A6" s="5"/>
      <c r="B6" s="6"/>
      <c r="C6" s="6"/>
      <c r="D6" s="6"/>
      <c r="E6" s="6"/>
      <c r="F6" s="25"/>
      <c r="G6" s="25"/>
      <c r="H6" s="25"/>
    </row>
    <row r="7" spans="1:11" ht="14.4" x14ac:dyDescent="0.35">
      <c r="A7" s="16"/>
      <c r="B7" s="16"/>
      <c r="C7" s="16"/>
      <c r="D7" s="16"/>
      <c r="E7" s="16"/>
      <c r="F7" s="16"/>
      <c r="G7" s="27" t="s">
        <v>11</v>
      </c>
      <c r="H7" s="27"/>
      <c r="I7" s="27"/>
      <c r="J7" s="27" t="s">
        <v>12</v>
      </c>
      <c r="K7" s="27" t="s">
        <v>4</v>
      </c>
    </row>
    <row r="8" spans="1:11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/>
      <c r="F8" s="16" t="s">
        <v>2</v>
      </c>
      <c r="G8" s="16" t="s">
        <v>3</v>
      </c>
      <c r="H8" s="16" t="s">
        <v>6</v>
      </c>
      <c r="I8" s="16"/>
      <c r="J8" s="16" t="s">
        <v>6</v>
      </c>
      <c r="K8" s="16" t="s">
        <v>7</v>
      </c>
    </row>
    <row r="9" spans="1:11" ht="14.4" x14ac:dyDescent="0.35">
      <c r="A9" s="7"/>
      <c r="B9" s="7"/>
      <c r="C9" s="7"/>
      <c r="D9" s="7"/>
      <c r="E9" s="7"/>
    </row>
    <row r="10" spans="1:11" hidden="1" x14ac:dyDescent="0.25">
      <c r="A10" s="9">
        <v>40954</v>
      </c>
      <c r="B10" s="45">
        <v>0</v>
      </c>
      <c r="C10" s="45">
        <v>0</v>
      </c>
      <c r="D10" s="45">
        <f t="shared" ref="D10:D35" si="0">+B10+C10</f>
        <v>0</v>
      </c>
      <c r="E10" s="23"/>
      <c r="F10" s="45">
        <v>0</v>
      </c>
      <c r="G10" s="45">
        <v>0</v>
      </c>
      <c r="H10" s="45">
        <f t="shared" ref="H10:H33" si="1">+F10+G10</f>
        <v>0</v>
      </c>
      <c r="I10" s="48"/>
      <c r="J10" s="45">
        <f t="shared" ref="J10:J35" si="2">+D10+H10</f>
        <v>0</v>
      </c>
      <c r="K10" s="45">
        <v>0</v>
      </c>
    </row>
    <row r="11" spans="1:11" hidden="1" x14ac:dyDescent="0.25">
      <c r="A11" s="9">
        <v>41136</v>
      </c>
      <c r="B11" s="45">
        <v>0</v>
      </c>
      <c r="C11" s="45">
        <v>0</v>
      </c>
      <c r="D11" s="45">
        <f t="shared" si="0"/>
        <v>0</v>
      </c>
      <c r="E11" s="23"/>
      <c r="F11" s="45">
        <v>0</v>
      </c>
      <c r="G11" s="45">
        <v>0</v>
      </c>
      <c r="H11" s="45">
        <f t="shared" si="1"/>
        <v>0</v>
      </c>
      <c r="I11" s="48"/>
      <c r="J11" s="45">
        <f t="shared" si="2"/>
        <v>0</v>
      </c>
      <c r="K11" s="45">
        <f>+J10+J11</f>
        <v>0</v>
      </c>
    </row>
    <row r="12" spans="1:11" hidden="1" x14ac:dyDescent="0.25">
      <c r="A12" s="9">
        <v>41320</v>
      </c>
      <c r="B12" s="45">
        <v>0</v>
      </c>
      <c r="C12" s="23">
        <v>0</v>
      </c>
      <c r="D12" s="45">
        <f t="shared" si="0"/>
        <v>0</v>
      </c>
      <c r="E12" s="23"/>
      <c r="F12" s="45">
        <v>0</v>
      </c>
      <c r="G12" s="45">
        <v>0</v>
      </c>
      <c r="H12" s="45">
        <f t="shared" si="1"/>
        <v>0</v>
      </c>
      <c r="I12" s="48"/>
      <c r="J12" s="45">
        <f t="shared" si="2"/>
        <v>0</v>
      </c>
      <c r="K12" s="45">
        <v>0</v>
      </c>
    </row>
    <row r="13" spans="1:11" hidden="1" x14ac:dyDescent="0.25">
      <c r="A13" s="9">
        <v>41501</v>
      </c>
      <c r="B13" s="15">
        <v>0</v>
      </c>
      <c r="C13" s="8">
        <v>0</v>
      </c>
      <c r="D13" s="15">
        <f t="shared" si="0"/>
        <v>0</v>
      </c>
      <c r="E13" s="8"/>
      <c r="F13" s="15">
        <v>0</v>
      </c>
      <c r="G13" s="15">
        <v>0</v>
      </c>
      <c r="H13" s="15">
        <f t="shared" si="1"/>
        <v>0</v>
      </c>
      <c r="J13" s="15">
        <f t="shared" si="2"/>
        <v>0</v>
      </c>
      <c r="K13" s="15">
        <f>+J12+J13</f>
        <v>0</v>
      </c>
    </row>
    <row r="14" spans="1:11" hidden="1" x14ac:dyDescent="0.25">
      <c r="A14" s="9">
        <v>41685</v>
      </c>
      <c r="B14" s="15">
        <v>0</v>
      </c>
      <c r="C14" s="8">
        <v>0</v>
      </c>
      <c r="D14" s="15">
        <f t="shared" si="0"/>
        <v>0</v>
      </c>
      <c r="E14" s="8"/>
      <c r="F14" s="15">
        <v>0</v>
      </c>
      <c r="G14" s="15">
        <v>0</v>
      </c>
      <c r="H14" s="15">
        <f t="shared" si="1"/>
        <v>0</v>
      </c>
      <c r="J14" s="15">
        <f t="shared" si="2"/>
        <v>0</v>
      </c>
      <c r="K14" s="15">
        <v>0</v>
      </c>
    </row>
    <row r="15" spans="1:11" hidden="1" x14ac:dyDescent="0.25">
      <c r="A15" s="9">
        <v>41866</v>
      </c>
      <c r="B15" s="15">
        <v>0</v>
      </c>
      <c r="C15" s="8">
        <v>0</v>
      </c>
      <c r="D15" s="15">
        <f t="shared" si="0"/>
        <v>0</v>
      </c>
      <c r="E15" s="8"/>
      <c r="F15" s="15">
        <v>0</v>
      </c>
      <c r="G15" s="15">
        <v>0</v>
      </c>
      <c r="H15" s="15">
        <f t="shared" si="1"/>
        <v>0</v>
      </c>
      <c r="J15" s="15">
        <f t="shared" si="2"/>
        <v>0</v>
      </c>
      <c r="K15" s="15">
        <f>+J14+J15</f>
        <v>0</v>
      </c>
    </row>
    <row r="16" spans="1:11" hidden="1" x14ac:dyDescent="0.25">
      <c r="A16" s="9">
        <v>42050</v>
      </c>
      <c r="B16" s="45">
        <v>1920000</v>
      </c>
      <c r="C16" s="23">
        <v>430195</v>
      </c>
      <c r="D16" s="45">
        <f t="shared" si="0"/>
        <v>2350195</v>
      </c>
      <c r="E16" s="23"/>
      <c r="F16" s="45">
        <v>0</v>
      </c>
      <c r="G16" s="45">
        <v>0</v>
      </c>
      <c r="H16" s="45">
        <f t="shared" si="1"/>
        <v>0</v>
      </c>
      <c r="I16" s="48"/>
      <c r="J16" s="45">
        <f t="shared" si="2"/>
        <v>2350195</v>
      </c>
      <c r="K16" s="45">
        <v>0</v>
      </c>
    </row>
    <row r="17" spans="1:11" hidden="1" x14ac:dyDescent="0.25">
      <c r="A17" s="9">
        <v>42231</v>
      </c>
      <c r="B17" s="15">
        <v>0</v>
      </c>
      <c r="C17" s="8">
        <v>401395</v>
      </c>
      <c r="D17" s="15">
        <f t="shared" si="0"/>
        <v>401395</v>
      </c>
      <c r="E17" s="8"/>
      <c r="F17" s="15">
        <v>0</v>
      </c>
      <c r="G17" s="15">
        <v>0</v>
      </c>
      <c r="H17" s="15">
        <f t="shared" si="1"/>
        <v>0</v>
      </c>
      <c r="J17" s="15">
        <f t="shared" si="2"/>
        <v>401395</v>
      </c>
      <c r="K17" s="15">
        <f>+J16+J17</f>
        <v>2751590</v>
      </c>
    </row>
    <row r="18" spans="1:11" hidden="1" x14ac:dyDescent="0.25">
      <c r="A18" s="9">
        <v>42415</v>
      </c>
      <c r="B18" s="45">
        <v>195000</v>
      </c>
      <c r="C18" s="23">
        <v>401395</v>
      </c>
      <c r="D18" s="45">
        <f t="shared" si="0"/>
        <v>596395</v>
      </c>
      <c r="E18" s="23"/>
      <c r="F18" s="45"/>
      <c r="G18" s="45"/>
      <c r="H18" s="45">
        <f t="shared" si="1"/>
        <v>0</v>
      </c>
      <c r="I18" s="48"/>
      <c r="J18" s="45">
        <f t="shared" si="2"/>
        <v>596395</v>
      </c>
      <c r="K18" s="45">
        <v>0</v>
      </c>
    </row>
    <row r="19" spans="1:11" hidden="1" x14ac:dyDescent="0.25">
      <c r="A19" s="9">
        <v>42597</v>
      </c>
      <c r="B19" s="15">
        <v>0</v>
      </c>
      <c r="C19" s="8">
        <v>398226.25</v>
      </c>
      <c r="D19" s="15">
        <f t="shared" si="0"/>
        <v>398226.25</v>
      </c>
      <c r="E19" s="8"/>
      <c r="F19" s="15">
        <v>0</v>
      </c>
      <c r="G19" s="15">
        <v>0</v>
      </c>
      <c r="H19" s="15">
        <f t="shared" si="1"/>
        <v>0</v>
      </c>
      <c r="J19" s="15">
        <f t="shared" si="2"/>
        <v>398226.25</v>
      </c>
      <c r="K19" s="15">
        <f>+J18+J19</f>
        <v>994621.25</v>
      </c>
    </row>
    <row r="20" spans="1:11" hidden="1" x14ac:dyDescent="0.25">
      <c r="A20" s="9">
        <v>42781</v>
      </c>
      <c r="B20" s="45">
        <v>205000</v>
      </c>
      <c r="C20" s="23">
        <v>398226.25</v>
      </c>
      <c r="D20" s="45">
        <f t="shared" si="0"/>
        <v>603226.25</v>
      </c>
      <c r="E20" s="23"/>
      <c r="F20" s="45">
        <v>0</v>
      </c>
      <c r="G20" s="45">
        <v>0</v>
      </c>
      <c r="H20" s="45">
        <f t="shared" si="1"/>
        <v>0</v>
      </c>
      <c r="I20" s="48"/>
      <c r="J20" s="45">
        <f t="shared" si="2"/>
        <v>603226.25</v>
      </c>
      <c r="K20" s="45">
        <v>0</v>
      </c>
    </row>
    <row r="21" spans="1:11" hidden="1" x14ac:dyDescent="0.25">
      <c r="A21" s="9">
        <v>42962</v>
      </c>
      <c r="B21" s="15">
        <v>0</v>
      </c>
      <c r="C21" s="8">
        <v>394638.75</v>
      </c>
      <c r="D21" s="15">
        <f t="shared" si="0"/>
        <v>394638.75</v>
      </c>
      <c r="E21" s="8"/>
      <c r="F21" s="15">
        <v>0</v>
      </c>
      <c r="G21" s="15">
        <v>0</v>
      </c>
      <c r="H21" s="15">
        <f t="shared" si="1"/>
        <v>0</v>
      </c>
      <c r="J21" s="15">
        <f t="shared" si="2"/>
        <v>394638.75</v>
      </c>
      <c r="K21" s="15">
        <f>+J20+J21</f>
        <v>997865</v>
      </c>
    </row>
    <row r="22" spans="1:11" hidden="1" x14ac:dyDescent="0.25">
      <c r="A22" s="9">
        <v>43146</v>
      </c>
      <c r="B22" s="45">
        <v>210000</v>
      </c>
      <c r="C22" s="23">
        <v>394638.75</v>
      </c>
      <c r="D22" s="45">
        <f t="shared" si="0"/>
        <v>604638.75</v>
      </c>
      <c r="E22" s="23"/>
      <c r="F22" s="45">
        <v>0</v>
      </c>
      <c r="G22" s="45">
        <v>0</v>
      </c>
      <c r="H22" s="45">
        <f t="shared" si="1"/>
        <v>0</v>
      </c>
      <c r="I22" s="48"/>
      <c r="J22" s="45">
        <f t="shared" si="2"/>
        <v>604638.75</v>
      </c>
      <c r="K22" s="45">
        <v>0</v>
      </c>
    </row>
    <row r="23" spans="1:11" hidden="1" x14ac:dyDescent="0.25">
      <c r="A23" s="9">
        <v>43327</v>
      </c>
      <c r="B23" s="15">
        <v>0</v>
      </c>
      <c r="C23" s="8">
        <v>390963.75</v>
      </c>
      <c r="D23" s="15">
        <f t="shared" si="0"/>
        <v>390963.75</v>
      </c>
      <c r="E23" s="8"/>
      <c r="F23" s="15">
        <v>0</v>
      </c>
      <c r="G23" s="15">
        <v>0</v>
      </c>
      <c r="H23" s="15">
        <f t="shared" si="1"/>
        <v>0</v>
      </c>
      <c r="J23" s="15">
        <f t="shared" si="2"/>
        <v>390963.75</v>
      </c>
      <c r="K23" s="15">
        <f>+J22+J23</f>
        <v>995602.5</v>
      </c>
    </row>
    <row r="24" spans="1:11" x14ac:dyDescent="0.25">
      <c r="A24" s="9">
        <v>43511</v>
      </c>
      <c r="B24" s="45">
        <v>2445000</v>
      </c>
      <c r="C24" s="23">
        <v>390963.75</v>
      </c>
      <c r="D24" s="45">
        <f t="shared" si="0"/>
        <v>2835963.75</v>
      </c>
      <c r="E24" s="23"/>
      <c r="F24" s="45">
        <v>0</v>
      </c>
      <c r="G24" s="45">
        <v>0</v>
      </c>
      <c r="H24" s="45">
        <f t="shared" si="1"/>
        <v>0</v>
      </c>
      <c r="I24" s="48"/>
      <c r="J24" s="45">
        <f t="shared" si="2"/>
        <v>2835963.75</v>
      </c>
      <c r="K24" s="45"/>
    </row>
    <row r="25" spans="1:11" x14ac:dyDescent="0.25">
      <c r="A25" s="9">
        <v>43692</v>
      </c>
      <c r="B25" s="15">
        <v>0</v>
      </c>
      <c r="C25" s="8">
        <v>0</v>
      </c>
      <c r="D25" s="15">
        <f t="shared" si="0"/>
        <v>0</v>
      </c>
      <c r="E25" s="8"/>
      <c r="F25" s="15">
        <v>0</v>
      </c>
      <c r="G25" s="15">
        <v>0</v>
      </c>
      <c r="H25" s="15">
        <f t="shared" si="1"/>
        <v>0</v>
      </c>
      <c r="J25" s="15">
        <f t="shared" si="2"/>
        <v>0</v>
      </c>
      <c r="K25" s="45">
        <f>+J24+J25</f>
        <v>2835963.75</v>
      </c>
    </row>
    <row r="26" spans="1:11" hidden="1" x14ac:dyDescent="0.25">
      <c r="A26" s="9">
        <v>43876</v>
      </c>
      <c r="B26" s="15"/>
      <c r="C26" s="8"/>
      <c r="D26" s="15">
        <f t="shared" si="0"/>
        <v>0</v>
      </c>
      <c r="E26" s="8"/>
      <c r="F26" s="15">
        <v>0</v>
      </c>
      <c r="G26" s="15">
        <v>0</v>
      </c>
      <c r="H26" s="15">
        <f t="shared" si="1"/>
        <v>0</v>
      </c>
      <c r="J26" s="15">
        <f t="shared" si="2"/>
        <v>0</v>
      </c>
      <c r="K26" s="15">
        <v>0</v>
      </c>
    </row>
    <row r="27" spans="1:11" hidden="1" x14ac:dyDescent="0.25">
      <c r="A27" s="9">
        <v>44058</v>
      </c>
      <c r="B27" s="15"/>
      <c r="C27" s="8"/>
      <c r="D27" s="15">
        <f t="shared" si="0"/>
        <v>0</v>
      </c>
      <c r="E27" s="8"/>
      <c r="F27" s="15">
        <v>0</v>
      </c>
      <c r="G27" s="15">
        <v>0</v>
      </c>
      <c r="H27" s="15">
        <f t="shared" si="1"/>
        <v>0</v>
      </c>
      <c r="J27" s="15">
        <f t="shared" si="2"/>
        <v>0</v>
      </c>
      <c r="K27" s="15">
        <f>+J26+J27</f>
        <v>0</v>
      </c>
    </row>
    <row r="28" spans="1:11" hidden="1" x14ac:dyDescent="0.25">
      <c r="A28" s="9">
        <v>44242</v>
      </c>
      <c r="B28" s="15"/>
      <c r="C28" s="8"/>
      <c r="D28" s="15">
        <f t="shared" si="0"/>
        <v>0</v>
      </c>
      <c r="E28" s="8"/>
      <c r="F28" s="15">
        <v>0</v>
      </c>
      <c r="G28" s="15">
        <v>0</v>
      </c>
      <c r="H28" s="15">
        <f t="shared" si="1"/>
        <v>0</v>
      </c>
      <c r="J28" s="15">
        <f t="shared" si="2"/>
        <v>0</v>
      </c>
      <c r="K28" s="15">
        <v>0</v>
      </c>
    </row>
    <row r="29" spans="1:11" hidden="1" x14ac:dyDescent="0.25">
      <c r="A29" s="9">
        <v>44423</v>
      </c>
      <c r="B29" s="15"/>
      <c r="C29" s="8"/>
      <c r="D29" s="15">
        <f t="shared" si="0"/>
        <v>0</v>
      </c>
      <c r="E29" s="8"/>
      <c r="F29" s="15">
        <v>0</v>
      </c>
      <c r="G29" s="15">
        <v>0</v>
      </c>
      <c r="H29" s="15">
        <f t="shared" si="1"/>
        <v>0</v>
      </c>
      <c r="J29" s="15">
        <f t="shared" si="2"/>
        <v>0</v>
      </c>
      <c r="K29" s="15">
        <f>+J28+J29</f>
        <v>0</v>
      </c>
    </row>
    <row r="30" spans="1:11" hidden="1" x14ac:dyDescent="0.25">
      <c r="A30" s="9">
        <v>44607</v>
      </c>
      <c r="B30" s="15"/>
      <c r="C30" s="8"/>
      <c r="D30" s="15">
        <f t="shared" si="0"/>
        <v>0</v>
      </c>
      <c r="E30" s="8"/>
      <c r="F30" s="15">
        <v>0</v>
      </c>
      <c r="G30" s="15">
        <v>0</v>
      </c>
      <c r="H30" s="15">
        <f t="shared" si="1"/>
        <v>0</v>
      </c>
      <c r="J30" s="15">
        <f t="shared" si="2"/>
        <v>0</v>
      </c>
      <c r="K30" s="15">
        <v>0</v>
      </c>
    </row>
    <row r="31" spans="1:11" hidden="1" x14ac:dyDescent="0.25">
      <c r="A31" s="9">
        <v>44788</v>
      </c>
      <c r="B31" s="15"/>
      <c r="C31" s="8"/>
      <c r="D31" s="15">
        <f t="shared" si="0"/>
        <v>0</v>
      </c>
      <c r="E31" s="8"/>
      <c r="F31" s="15">
        <v>0</v>
      </c>
      <c r="G31" s="15">
        <v>0</v>
      </c>
      <c r="H31" s="15">
        <f t="shared" si="1"/>
        <v>0</v>
      </c>
      <c r="J31" s="15">
        <f t="shared" si="2"/>
        <v>0</v>
      </c>
      <c r="K31" s="15">
        <f>+J30+J31</f>
        <v>0</v>
      </c>
    </row>
    <row r="32" spans="1:11" hidden="1" x14ac:dyDescent="0.25">
      <c r="A32" s="9">
        <v>44972</v>
      </c>
      <c r="B32" s="15"/>
      <c r="C32" s="8"/>
      <c r="D32" s="15">
        <f t="shared" si="0"/>
        <v>0</v>
      </c>
      <c r="E32" s="8"/>
      <c r="F32" s="15">
        <v>0</v>
      </c>
      <c r="G32" s="15">
        <v>0</v>
      </c>
      <c r="H32" s="15">
        <f t="shared" si="1"/>
        <v>0</v>
      </c>
      <c r="J32" s="15">
        <f t="shared" si="2"/>
        <v>0</v>
      </c>
      <c r="K32" s="15">
        <v>0</v>
      </c>
    </row>
    <row r="33" spans="1:11" hidden="1" x14ac:dyDescent="0.25">
      <c r="A33" s="9">
        <v>45153</v>
      </c>
      <c r="B33" s="15"/>
      <c r="C33" s="8"/>
      <c r="D33" s="15">
        <f t="shared" si="0"/>
        <v>0</v>
      </c>
      <c r="E33" s="8"/>
      <c r="F33" s="15">
        <v>0</v>
      </c>
      <c r="G33" s="15">
        <v>0</v>
      </c>
      <c r="H33" s="15">
        <f t="shared" si="1"/>
        <v>0</v>
      </c>
      <c r="J33" s="15">
        <f t="shared" si="2"/>
        <v>0</v>
      </c>
      <c r="K33" s="15">
        <f>+J32+J33</f>
        <v>0</v>
      </c>
    </row>
    <row r="34" spans="1:11" hidden="1" x14ac:dyDescent="0.25">
      <c r="A34" s="9">
        <v>45337</v>
      </c>
      <c r="B34" s="15"/>
      <c r="C34" s="8"/>
      <c r="D34" s="15">
        <f t="shared" si="0"/>
        <v>0</v>
      </c>
      <c r="E34" s="8"/>
      <c r="F34" s="15">
        <v>0</v>
      </c>
      <c r="G34" s="15">
        <v>0</v>
      </c>
      <c r="H34" s="15">
        <f t="shared" ref="H34:H57" si="3">+F34+G34</f>
        <v>0</v>
      </c>
      <c r="J34" s="15">
        <f t="shared" si="2"/>
        <v>0</v>
      </c>
      <c r="K34" s="15">
        <v>0</v>
      </c>
    </row>
    <row r="35" spans="1:11" hidden="1" x14ac:dyDescent="0.25">
      <c r="A35" s="9">
        <v>45519</v>
      </c>
      <c r="B35" s="15"/>
      <c r="C35" s="8"/>
      <c r="D35" s="15">
        <f t="shared" si="0"/>
        <v>0</v>
      </c>
      <c r="E35" s="8"/>
      <c r="F35" s="15">
        <v>0</v>
      </c>
      <c r="G35" s="15">
        <v>0</v>
      </c>
      <c r="H35" s="15">
        <f t="shared" si="3"/>
        <v>0</v>
      </c>
      <c r="J35" s="15">
        <f t="shared" si="2"/>
        <v>0</v>
      </c>
      <c r="K35" s="15">
        <f>+J34+J35</f>
        <v>0</v>
      </c>
    </row>
    <row r="36" spans="1:11" hidden="1" x14ac:dyDescent="0.25">
      <c r="A36" s="9">
        <v>45703</v>
      </c>
      <c r="B36" s="15"/>
      <c r="C36" s="8"/>
      <c r="D36" s="15">
        <f t="shared" ref="D36:D57" si="4">+B36+C36</f>
        <v>0</v>
      </c>
      <c r="E36" s="8"/>
      <c r="F36" s="15">
        <v>0</v>
      </c>
      <c r="G36" s="15">
        <v>0</v>
      </c>
      <c r="H36" s="15">
        <f t="shared" si="3"/>
        <v>0</v>
      </c>
      <c r="J36" s="15">
        <f t="shared" ref="J36:J99" si="5">+D36+H36</f>
        <v>0</v>
      </c>
      <c r="K36" s="15">
        <v>0</v>
      </c>
    </row>
    <row r="37" spans="1:11" hidden="1" x14ac:dyDescent="0.25">
      <c r="A37" s="9">
        <v>45884</v>
      </c>
      <c r="B37" s="15"/>
      <c r="C37" s="8"/>
      <c r="D37" s="15">
        <f t="shared" si="4"/>
        <v>0</v>
      </c>
      <c r="E37" s="8"/>
      <c r="F37" s="15">
        <v>0</v>
      </c>
      <c r="G37" s="15">
        <v>0</v>
      </c>
      <c r="H37" s="15">
        <f t="shared" si="3"/>
        <v>0</v>
      </c>
      <c r="J37" s="15">
        <f t="shared" si="5"/>
        <v>0</v>
      </c>
      <c r="K37" s="15">
        <f>+J36+J37</f>
        <v>0</v>
      </c>
    </row>
    <row r="38" spans="1:11" hidden="1" x14ac:dyDescent="0.25">
      <c r="A38" s="9">
        <v>46068</v>
      </c>
      <c r="B38" s="15"/>
      <c r="C38" s="8"/>
      <c r="D38" s="15">
        <f t="shared" si="4"/>
        <v>0</v>
      </c>
      <c r="E38" s="8"/>
      <c r="F38" s="15">
        <v>0</v>
      </c>
      <c r="G38" s="15">
        <v>0</v>
      </c>
      <c r="H38" s="15">
        <f t="shared" si="3"/>
        <v>0</v>
      </c>
      <c r="J38" s="15">
        <f t="shared" si="5"/>
        <v>0</v>
      </c>
      <c r="K38" s="15">
        <v>0</v>
      </c>
    </row>
    <row r="39" spans="1:11" hidden="1" x14ac:dyDescent="0.25">
      <c r="A39" s="9">
        <v>46249</v>
      </c>
      <c r="B39" s="15"/>
      <c r="C39" s="8"/>
      <c r="D39" s="15">
        <f t="shared" si="4"/>
        <v>0</v>
      </c>
      <c r="E39" s="8"/>
      <c r="F39" s="15">
        <v>0</v>
      </c>
      <c r="G39" s="15">
        <v>0</v>
      </c>
      <c r="H39" s="15">
        <f t="shared" si="3"/>
        <v>0</v>
      </c>
      <c r="J39" s="15">
        <f t="shared" si="5"/>
        <v>0</v>
      </c>
      <c r="K39" s="15">
        <f>+J38+J39</f>
        <v>0</v>
      </c>
    </row>
    <row r="40" spans="1:11" hidden="1" x14ac:dyDescent="0.25">
      <c r="A40" s="9">
        <v>46433</v>
      </c>
      <c r="B40" s="15"/>
      <c r="C40" s="8"/>
      <c r="D40" s="15">
        <f t="shared" si="4"/>
        <v>0</v>
      </c>
      <c r="E40" s="8"/>
      <c r="F40" s="15">
        <v>0</v>
      </c>
      <c r="G40" s="15">
        <v>0</v>
      </c>
      <c r="H40" s="15">
        <f t="shared" si="3"/>
        <v>0</v>
      </c>
      <c r="J40" s="15">
        <f t="shared" si="5"/>
        <v>0</v>
      </c>
      <c r="K40" s="15">
        <v>0</v>
      </c>
    </row>
    <row r="41" spans="1:11" hidden="1" x14ac:dyDescent="0.25">
      <c r="A41" s="9">
        <v>46614</v>
      </c>
      <c r="B41" s="15"/>
      <c r="C41" s="8"/>
      <c r="D41" s="15">
        <f t="shared" si="4"/>
        <v>0</v>
      </c>
      <c r="E41" s="8"/>
      <c r="F41" s="15">
        <v>0</v>
      </c>
      <c r="G41" s="15">
        <v>0</v>
      </c>
      <c r="H41" s="15">
        <f t="shared" si="3"/>
        <v>0</v>
      </c>
      <c r="J41" s="15">
        <f t="shared" si="5"/>
        <v>0</v>
      </c>
      <c r="K41" s="15">
        <f>+J40+J41</f>
        <v>0</v>
      </c>
    </row>
    <row r="42" spans="1:11" hidden="1" x14ac:dyDescent="0.25">
      <c r="A42" s="9">
        <v>46798</v>
      </c>
      <c r="B42" s="15"/>
      <c r="C42" s="8"/>
      <c r="D42" s="15">
        <f t="shared" si="4"/>
        <v>0</v>
      </c>
      <c r="E42" s="8"/>
      <c r="F42" s="15">
        <v>0</v>
      </c>
      <c r="G42" s="15">
        <v>0</v>
      </c>
      <c r="H42" s="15">
        <f t="shared" si="3"/>
        <v>0</v>
      </c>
      <c r="J42" s="15">
        <f t="shared" si="5"/>
        <v>0</v>
      </c>
      <c r="K42" s="15">
        <v>0</v>
      </c>
    </row>
    <row r="43" spans="1:11" hidden="1" x14ac:dyDescent="0.25">
      <c r="A43" s="9">
        <v>46980</v>
      </c>
      <c r="B43" s="15"/>
      <c r="C43" s="8"/>
      <c r="D43" s="15">
        <f t="shared" si="4"/>
        <v>0</v>
      </c>
      <c r="E43" s="8"/>
      <c r="F43" s="15">
        <v>0</v>
      </c>
      <c r="G43" s="15">
        <v>0</v>
      </c>
      <c r="H43" s="15">
        <f t="shared" si="3"/>
        <v>0</v>
      </c>
      <c r="J43" s="15">
        <f t="shared" si="5"/>
        <v>0</v>
      </c>
      <c r="K43" s="15">
        <f>+J42+J43</f>
        <v>0</v>
      </c>
    </row>
    <row r="44" spans="1:11" hidden="1" x14ac:dyDescent="0.25">
      <c r="A44" s="9">
        <v>47164</v>
      </c>
      <c r="B44" s="15"/>
      <c r="C44" s="8"/>
      <c r="D44" s="15">
        <f t="shared" si="4"/>
        <v>0</v>
      </c>
      <c r="E44" s="8"/>
      <c r="F44" s="15">
        <v>0</v>
      </c>
      <c r="G44" s="15">
        <v>0</v>
      </c>
      <c r="H44" s="15">
        <f t="shared" si="3"/>
        <v>0</v>
      </c>
      <c r="J44" s="15">
        <f t="shared" si="5"/>
        <v>0</v>
      </c>
      <c r="K44" s="15">
        <v>0</v>
      </c>
    </row>
    <row r="45" spans="1:11" hidden="1" x14ac:dyDescent="0.25">
      <c r="A45" s="9">
        <v>47345</v>
      </c>
      <c r="B45" s="15"/>
      <c r="C45" s="8"/>
      <c r="D45" s="15">
        <f t="shared" si="4"/>
        <v>0</v>
      </c>
      <c r="E45" s="8"/>
      <c r="F45" s="15">
        <v>0</v>
      </c>
      <c r="G45" s="15">
        <v>0</v>
      </c>
      <c r="H45" s="15">
        <f t="shared" si="3"/>
        <v>0</v>
      </c>
      <c r="J45" s="15">
        <f t="shared" si="5"/>
        <v>0</v>
      </c>
      <c r="K45" s="15">
        <f>+J44+J45</f>
        <v>0</v>
      </c>
    </row>
    <row r="46" spans="1:11" hidden="1" x14ac:dyDescent="0.25">
      <c r="A46" s="9">
        <v>47529</v>
      </c>
      <c r="B46" s="15"/>
      <c r="C46" s="8"/>
      <c r="D46" s="15">
        <f t="shared" si="4"/>
        <v>0</v>
      </c>
      <c r="E46" s="8"/>
      <c r="F46" s="15">
        <v>0</v>
      </c>
      <c r="G46" s="15">
        <v>0</v>
      </c>
      <c r="H46" s="15">
        <f t="shared" si="3"/>
        <v>0</v>
      </c>
      <c r="J46" s="15">
        <f t="shared" si="5"/>
        <v>0</v>
      </c>
      <c r="K46" s="15">
        <v>0</v>
      </c>
    </row>
    <row r="47" spans="1:11" hidden="1" x14ac:dyDescent="0.25">
      <c r="A47" s="9">
        <v>47710</v>
      </c>
      <c r="B47" s="15">
        <v>0</v>
      </c>
      <c r="C47" s="8">
        <v>0</v>
      </c>
      <c r="D47" s="15">
        <f t="shared" si="4"/>
        <v>0</v>
      </c>
      <c r="E47" s="8"/>
      <c r="F47" s="15">
        <v>0</v>
      </c>
      <c r="G47" s="15">
        <v>0</v>
      </c>
      <c r="H47" s="15">
        <f t="shared" si="3"/>
        <v>0</v>
      </c>
      <c r="J47" s="15">
        <f t="shared" si="5"/>
        <v>0</v>
      </c>
      <c r="K47" s="15">
        <f>+J46+J47</f>
        <v>0</v>
      </c>
    </row>
    <row r="48" spans="1:11" hidden="1" x14ac:dyDescent="0.25">
      <c r="A48" s="9">
        <v>47894</v>
      </c>
      <c r="B48" s="15">
        <v>0</v>
      </c>
      <c r="C48" s="8">
        <v>0</v>
      </c>
      <c r="D48" s="15">
        <f t="shared" si="4"/>
        <v>0</v>
      </c>
      <c r="E48" s="8"/>
      <c r="F48" s="15">
        <v>0</v>
      </c>
      <c r="G48" s="15">
        <v>0</v>
      </c>
      <c r="H48" s="15">
        <f t="shared" si="3"/>
        <v>0</v>
      </c>
      <c r="J48" s="15">
        <f t="shared" si="5"/>
        <v>0</v>
      </c>
      <c r="K48" s="15">
        <v>0</v>
      </c>
    </row>
    <row r="49" spans="1:11" hidden="1" x14ac:dyDescent="0.25">
      <c r="A49" s="9">
        <v>48075</v>
      </c>
      <c r="B49" s="15">
        <v>0</v>
      </c>
      <c r="C49" s="8">
        <v>0</v>
      </c>
      <c r="D49" s="15">
        <f t="shared" si="4"/>
        <v>0</v>
      </c>
      <c r="E49" s="8"/>
      <c r="F49" s="15">
        <v>0</v>
      </c>
      <c r="G49" s="15">
        <v>0</v>
      </c>
      <c r="H49" s="15">
        <f t="shared" si="3"/>
        <v>0</v>
      </c>
      <c r="J49" s="15">
        <f t="shared" si="5"/>
        <v>0</v>
      </c>
      <c r="K49" s="15">
        <f>+J48+J49</f>
        <v>0</v>
      </c>
    </row>
    <row r="50" spans="1:11" hidden="1" x14ac:dyDescent="0.25">
      <c r="A50" s="9">
        <v>48259</v>
      </c>
      <c r="B50" s="15">
        <v>0</v>
      </c>
      <c r="C50" s="8">
        <v>0</v>
      </c>
      <c r="D50" s="15">
        <f t="shared" si="4"/>
        <v>0</v>
      </c>
      <c r="E50" s="8"/>
      <c r="F50" s="15">
        <v>0</v>
      </c>
      <c r="G50" s="15">
        <v>0</v>
      </c>
      <c r="H50" s="15">
        <f t="shared" si="3"/>
        <v>0</v>
      </c>
      <c r="J50" s="15">
        <f t="shared" si="5"/>
        <v>0</v>
      </c>
      <c r="K50" s="15">
        <v>0</v>
      </c>
    </row>
    <row r="51" spans="1:11" hidden="1" x14ac:dyDescent="0.25">
      <c r="A51" s="9">
        <v>48441</v>
      </c>
      <c r="B51" s="15">
        <v>0</v>
      </c>
      <c r="C51" s="8">
        <v>0</v>
      </c>
      <c r="D51" s="15">
        <f t="shared" si="4"/>
        <v>0</v>
      </c>
      <c r="E51" s="8"/>
      <c r="F51" s="15">
        <v>0</v>
      </c>
      <c r="G51" s="15">
        <v>0</v>
      </c>
      <c r="H51" s="15">
        <f t="shared" si="3"/>
        <v>0</v>
      </c>
      <c r="J51" s="15">
        <f t="shared" si="5"/>
        <v>0</v>
      </c>
      <c r="K51" s="15">
        <f>+J50+J51</f>
        <v>0</v>
      </c>
    </row>
    <row r="52" spans="1:11" hidden="1" x14ac:dyDescent="0.25">
      <c r="A52" s="9">
        <v>48625</v>
      </c>
      <c r="B52" s="15">
        <v>0</v>
      </c>
      <c r="C52" s="8">
        <v>0</v>
      </c>
      <c r="D52" s="15">
        <f t="shared" si="4"/>
        <v>0</v>
      </c>
      <c r="E52" s="8"/>
      <c r="F52" s="15">
        <v>0</v>
      </c>
      <c r="G52" s="15">
        <v>0</v>
      </c>
      <c r="H52" s="15">
        <f t="shared" si="3"/>
        <v>0</v>
      </c>
      <c r="J52" s="15">
        <f t="shared" si="5"/>
        <v>0</v>
      </c>
      <c r="K52" s="15">
        <v>0</v>
      </c>
    </row>
    <row r="53" spans="1:11" hidden="1" x14ac:dyDescent="0.25">
      <c r="A53" s="9">
        <v>48806</v>
      </c>
      <c r="B53" s="15">
        <v>0</v>
      </c>
      <c r="C53" s="8">
        <v>0</v>
      </c>
      <c r="D53" s="15">
        <f t="shared" si="4"/>
        <v>0</v>
      </c>
      <c r="E53" s="8"/>
      <c r="F53" s="15">
        <v>0</v>
      </c>
      <c r="G53" s="15">
        <v>0</v>
      </c>
      <c r="H53" s="15">
        <f t="shared" si="3"/>
        <v>0</v>
      </c>
      <c r="J53" s="15">
        <f t="shared" si="5"/>
        <v>0</v>
      </c>
      <c r="K53" s="15">
        <f>+J52+J53</f>
        <v>0</v>
      </c>
    </row>
    <row r="54" spans="1:11" hidden="1" x14ac:dyDescent="0.25">
      <c r="A54" s="9">
        <v>48990</v>
      </c>
      <c r="B54" s="15">
        <v>0</v>
      </c>
      <c r="C54" s="8">
        <v>0</v>
      </c>
      <c r="D54" s="15">
        <f t="shared" si="4"/>
        <v>0</v>
      </c>
      <c r="E54" s="8"/>
      <c r="F54" s="15">
        <v>0</v>
      </c>
      <c r="G54" s="15">
        <v>0</v>
      </c>
      <c r="H54" s="15">
        <f t="shared" si="3"/>
        <v>0</v>
      </c>
      <c r="J54" s="15">
        <f t="shared" si="5"/>
        <v>0</v>
      </c>
      <c r="K54" s="15">
        <v>0</v>
      </c>
    </row>
    <row r="55" spans="1:11" hidden="1" x14ac:dyDescent="0.25">
      <c r="A55" s="9">
        <v>49171</v>
      </c>
      <c r="B55" s="15">
        <v>0</v>
      </c>
      <c r="C55" s="8">
        <v>0</v>
      </c>
      <c r="D55" s="15">
        <f t="shared" si="4"/>
        <v>0</v>
      </c>
      <c r="E55" s="8"/>
      <c r="F55" s="15">
        <v>0</v>
      </c>
      <c r="G55" s="15">
        <v>0</v>
      </c>
      <c r="H55" s="15">
        <f t="shared" si="3"/>
        <v>0</v>
      </c>
      <c r="J55" s="15">
        <f t="shared" si="5"/>
        <v>0</v>
      </c>
      <c r="K55" s="15">
        <f>+J54+J55</f>
        <v>0</v>
      </c>
    </row>
    <row r="56" spans="1:11" hidden="1" x14ac:dyDescent="0.25">
      <c r="A56" s="9">
        <v>49355</v>
      </c>
      <c r="B56" s="15">
        <v>0</v>
      </c>
      <c r="C56" s="8">
        <v>0</v>
      </c>
      <c r="D56" s="15">
        <f t="shared" si="4"/>
        <v>0</v>
      </c>
      <c r="E56" s="8"/>
      <c r="F56" s="15">
        <v>0</v>
      </c>
      <c r="G56" s="15">
        <v>0</v>
      </c>
      <c r="H56" s="15">
        <f t="shared" si="3"/>
        <v>0</v>
      </c>
      <c r="J56" s="15">
        <f t="shared" si="5"/>
        <v>0</v>
      </c>
      <c r="K56" s="15">
        <v>0</v>
      </c>
    </row>
    <row r="57" spans="1:11" hidden="1" x14ac:dyDescent="0.25">
      <c r="A57" s="9">
        <v>49536</v>
      </c>
      <c r="B57" s="15">
        <v>0</v>
      </c>
      <c r="C57" s="8">
        <v>0</v>
      </c>
      <c r="D57" s="15">
        <f t="shared" si="4"/>
        <v>0</v>
      </c>
      <c r="E57" s="8"/>
      <c r="F57" s="15">
        <v>0</v>
      </c>
      <c r="G57" s="15">
        <v>0</v>
      </c>
      <c r="H57" s="15">
        <f t="shared" si="3"/>
        <v>0</v>
      </c>
      <c r="J57" s="15">
        <f t="shared" si="5"/>
        <v>0</v>
      </c>
      <c r="K57" s="15">
        <f>+J56+J57</f>
        <v>0</v>
      </c>
    </row>
    <row r="58" spans="1:11" hidden="1" x14ac:dyDescent="0.25">
      <c r="A58" s="9">
        <v>49720</v>
      </c>
      <c r="B58" s="15">
        <v>0</v>
      </c>
      <c r="C58" s="8">
        <v>0</v>
      </c>
      <c r="D58" s="15">
        <f t="shared" ref="D58:D103" si="6">B58+C58</f>
        <v>0</v>
      </c>
      <c r="E58" s="8"/>
      <c r="F58" s="15"/>
      <c r="G58" s="15"/>
      <c r="H58" s="15"/>
      <c r="J58" s="15">
        <f t="shared" si="5"/>
        <v>0</v>
      </c>
      <c r="K58" s="15">
        <f t="shared" ref="K58:K103" si="7">+J57+J58</f>
        <v>0</v>
      </c>
    </row>
    <row r="59" spans="1:11" hidden="1" x14ac:dyDescent="0.25">
      <c r="A59" s="9">
        <v>49902</v>
      </c>
      <c r="B59" s="15">
        <v>0</v>
      </c>
      <c r="C59" s="8">
        <v>0</v>
      </c>
      <c r="D59" s="15">
        <f t="shared" si="6"/>
        <v>0</v>
      </c>
      <c r="E59" s="8"/>
      <c r="F59" s="15"/>
      <c r="G59" s="15"/>
      <c r="H59" s="15"/>
      <c r="J59" s="15">
        <f t="shared" si="5"/>
        <v>0</v>
      </c>
      <c r="K59" s="15">
        <f t="shared" si="7"/>
        <v>0</v>
      </c>
    </row>
    <row r="60" spans="1:11" hidden="1" x14ac:dyDescent="0.25">
      <c r="A60" s="9">
        <v>50086</v>
      </c>
      <c r="B60" s="15">
        <v>0</v>
      </c>
      <c r="C60" s="8">
        <v>0</v>
      </c>
      <c r="D60" s="15">
        <f t="shared" si="6"/>
        <v>0</v>
      </c>
      <c r="E60" s="8"/>
      <c r="F60" s="15"/>
      <c r="G60" s="15"/>
      <c r="H60" s="15"/>
      <c r="J60" s="15">
        <f t="shared" si="5"/>
        <v>0</v>
      </c>
      <c r="K60" s="15">
        <f t="shared" si="7"/>
        <v>0</v>
      </c>
    </row>
    <row r="61" spans="1:11" hidden="1" x14ac:dyDescent="0.25">
      <c r="A61" s="9">
        <v>50267</v>
      </c>
      <c r="B61" s="15">
        <v>0</v>
      </c>
      <c r="C61" s="8">
        <v>0</v>
      </c>
      <c r="D61" s="15">
        <f t="shared" si="6"/>
        <v>0</v>
      </c>
      <c r="E61" s="8"/>
      <c r="F61" s="15"/>
      <c r="G61" s="15"/>
      <c r="H61" s="15"/>
      <c r="J61" s="15">
        <f t="shared" si="5"/>
        <v>0</v>
      </c>
      <c r="K61" s="15">
        <f t="shared" si="7"/>
        <v>0</v>
      </c>
    </row>
    <row r="62" spans="1:11" hidden="1" x14ac:dyDescent="0.25">
      <c r="A62" s="9">
        <v>50451</v>
      </c>
      <c r="B62" s="15">
        <v>0</v>
      </c>
      <c r="C62" s="8">
        <v>0</v>
      </c>
      <c r="D62" s="15">
        <f t="shared" si="6"/>
        <v>0</v>
      </c>
      <c r="E62" s="8"/>
      <c r="F62" s="15"/>
      <c r="G62" s="15"/>
      <c r="H62" s="15"/>
      <c r="J62" s="15">
        <f t="shared" si="5"/>
        <v>0</v>
      </c>
      <c r="K62" s="15">
        <f t="shared" si="7"/>
        <v>0</v>
      </c>
    </row>
    <row r="63" spans="1:11" hidden="1" x14ac:dyDescent="0.25">
      <c r="A63" s="9">
        <v>50632</v>
      </c>
      <c r="B63" s="15">
        <v>0</v>
      </c>
      <c r="C63" s="8">
        <v>0</v>
      </c>
      <c r="D63" s="15">
        <f t="shared" si="6"/>
        <v>0</v>
      </c>
      <c r="E63" s="8"/>
      <c r="F63" s="15"/>
      <c r="G63" s="15"/>
      <c r="H63" s="15"/>
      <c r="J63" s="15">
        <f t="shared" si="5"/>
        <v>0</v>
      </c>
      <c r="K63" s="15">
        <f t="shared" si="7"/>
        <v>0</v>
      </c>
    </row>
    <row r="64" spans="1:11" hidden="1" x14ac:dyDescent="0.25">
      <c r="A64" s="9">
        <v>50816</v>
      </c>
      <c r="B64" s="15">
        <v>0</v>
      </c>
      <c r="C64" s="8">
        <v>0</v>
      </c>
      <c r="D64" s="15">
        <f t="shared" si="6"/>
        <v>0</v>
      </c>
      <c r="E64" s="8"/>
      <c r="F64" s="15"/>
      <c r="G64" s="15"/>
      <c r="H64" s="15"/>
      <c r="J64" s="15">
        <f t="shared" si="5"/>
        <v>0</v>
      </c>
      <c r="K64" s="15">
        <f t="shared" si="7"/>
        <v>0</v>
      </c>
    </row>
    <row r="65" spans="1:11" hidden="1" x14ac:dyDescent="0.25">
      <c r="A65" s="9">
        <v>50997</v>
      </c>
      <c r="B65" s="15">
        <v>0</v>
      </c>
      <c r="C65" s="8">
        <v>0</v>
      </c>
      <c r="D65" s="15">
        <f t="shared" si="6"/>
        <v>0</v>
      </c>
      <c r="E65" s="8"/>
      <c r="F65" s="15"/>
      <c r="G65" s="15"/>
      <c r="H65" s="15"/>
      <c r="J65" s="15">
        <f t="shared" si="5"/>
        <v>0</v>
      </c>
      <c r="K65" s="15">
        <f t="shared" si="7"/>
        <v>0</v>
      </c>
    </row>
    <row r="66" spans="1:11" hidden="1" x14ac:dyDescent="0.25">
      <c r="A66" s="9">
        <v>51181</v>
      </c>
      <c r="B66" s="15">
        <v>0</v>
      </c>
      <c r="C66" s="8">
        <v>0</v>
      </c>
      <c r="D66" s="15">
        <f t="shared" si="6"/>
        <v>0</v>
      </c>
      <c r="E66" s="8"/>
      <c r="F66" s="15"/>
      <c r="G66" s="15"/>
      <c r="H66" s="15"/>
      <c r="J66" s="15">
        <f t="shared" si="5"/>
        <v>0</v>
      </c>
      <c r="K66" s="15">
        <f t="shared" si="7"/>
        <v>0</v>
      </c>
    </row>
    <row r="67" spans="1:11" hidden="1" x14ac:dyDescent="0.25">
      <c r="A67" s="9">
        <v>51363</v>
      </c>
      <c r="B67" s="15">
        <v>0</v>
      </c>
      <c r="C67" s="8">
        <v>0</v>
      </c>
      <c r="D67" s="15">
        <f t="shared" si="6"/>
        <v>0</v>
      </c>
      <c r="E67" s="8"/>
      <c r="F67" s="15"/>
      <c r="G67" s="15"/>
      <c r="H67" s="15"/>
      <c r="J67" s="15">
        <f t="shared" si="5"/>
        <v>0</v>
      </c>
      <c r="K67" s="15">
        <f t="shared" si="7"/>
        <v>0</v>
      </c>
    </row>
    <row r="68" spans="1:11" hidden="1" x14ac:dyDescent="0.25">
      <c r="A68" s="9">
        <v>51547</v>
      </c>
      <c r="B68" s="15">
        <v>0</v>
      </c>
      <c r="C68" s="8">
        <v>0</v>
      </c>
      <c r="D68" s="15">
        <f t="shared" si="6"/>
        <v>0</v>
      </c>
      <c r="E68" s="8"/>
      <c r="F68" s="15"/>
      <c r="G68" s="15"/>
      <c r="H68" s="15"/>
      <c r="J68" s="15">
        <f t="shared" si="5"/>
        <v>0</v>
      </c>
      <c r="K68" s="15">
        <f t="shared" si="7"/>
        <v>0</v>
      </c>
    </row>
    <row r="69" spans="1:11" hidden="1" x14ac:dyDescent="0.25">
      <c r="A69" s="9">
        <v>51728</v>
      </c>
      <c r="B69" s="15">
        <v>0</v>
      </c>
      <c r="C69" s="8">
        <v>0</v>
      </c>
      <c r="D69" s="15">
        <f t="shared" si="6"/>
        <v>0</v>
      </c>
      <c r="E69" s="8"/>
      <c r="F69" s="15"/>
      <c r="G69" s="15"/>
      <c r="H69" s="15"/>
      <c r="J69" s="15">
        <f t="shared" si="5"/>
        <v>0</v>
      </c>
      <c r="K69" s="15">
        <f t="shared" si="7"/>
        <v>0</v>
      </c>
    </row>
    <row r="70" spans="1:11" hidden="1" x14ac:dyDescent="0.25">
      <c r="A70" s="9">
        <v>51912</v>
      </c>
      <c r="B70" s="15">
        <v>0</v>
      </c>
      <c r="C70" s="8">
        <v>0</v>
      </c>
      <c r="D70" s="15">
        <f t="shared" si="6"/>
        <v>0</v>
      </c>
      <c r="E70" s="8"/>
      <c r="F70" s="15"/>
      <c r="G70" s="15"/>
      <c r="H70" s="15"/>
      <c r="J70" s="15">
        <f t="shared" si="5"/>
        <v>0</v>
      </c>
      <c r="K70" s="15">
        <f t="shared" si="7"/>
        <v>0</v>
      </c>
    </row>
    <row r="71" spans="1:11" hidden="1" x14ac:dyDescent="0.25">
      <c r="A71" s="9">
        <v>52093</v>
      </c>
      <c r="B71" s="15">
        <v>0</v>
      </c>
      <c r="C71" s="8">
        <v>0</v>
      </c>
      <c r="D71" s="15">
        <f t="shared" si="6"/>
        <v>0</v>
      </c>
      <c r="E71" s="8"/>
      <c r="F71" s="15"/>
      <c r="G71" s="15"/>
      <c r="H71" s="15"/>
      <c r="J71" s="15">
        <f t="shared" si="5"/>
        <v>0</v>
      </c>
      <c r="K71" s="15">
        <f t="shared" si="7"/>
        <v>0</v>
      </c>
    </row>
    <row r="72" spans="1:11" hidden="1" x14ac:dyDescent="0.25">
      <c r="A72" s="9">
        <v>52277</v>
      </c>
      <c r="B72" s="15">
        <v>0</v>
      </c>
      <c r="C72" s="8">
        <v>0</v>
      </c>
      <c r="D72" s="15">
        <f t="shared" si="6"/>
        <v>0</v>
      </c>
      <c r="E72" s="8"/>
      <c r="F72" s="15"/>
      <c r="G72" s="15"/>
      <c r="H72" s="15"/>
      <c r="J72" s="15">
        <f t="shared" si="5"/>
        <v>0</v>
      </c>
      <c r="K72" s="15">
        <f t="shared" si="7"/>
        <v>0</v>
      </c>
    </row>
    <row r="73" spans="1:11" hidden="1" x14ac:dyDescent="0.25">
      <c r="A73" s="9">
        <v>52458</v>
      </c>
      <c r="B73" s="15">
        <v>0</v>
      </c>
      <c r="C73" s="8">
        <v>0</v>
      </c>
      <c r="D73" s="15">
        <f t="shared" si="6"/>
        <v>0</v>
      </c>
      <c r="E73" s="8"/>
      <c r="F73" s="15"/>
      <c r="G73" s="15"/>
      <c r="H73" s="15"/>
      <c r="J73" s="15">
        <f t="shared" si="5"/>
        <v>0</v>
      </c>
      <c r="K73" s="15">
        <f t="shared" si="7"/>
        <v>0</v>
      </c>
    </row>
    <row r="74" spans="1:11" hidden="1" x14ac:dyDescent="0.25">
      <c r="A74" s="9">
        <v>52642</v>
      </c>
      <c r="B74" s="15">
        <v>0</v>
      </c>
      <c r="C74" s="8">
        <v>0</v>
      </c>
      <c r="D74" s="15">
        <f t="shared" si="6"/>
        <v>0</v>
      </c>
      <c r="E74" s="8"/>
      <c r="F74" s="15"/>
      <c r="G74" s="15"/>
      <c r="H74" s="15"/>
      <c r="J74" s="15">
        <f t="shared" si="5"/>
        <v>0</v>
      </c>
      <c r="K74" s="15">
        <f t="shared" si="7"/>
        <v>0</v>
      </c>
    </row>
    <row r="75" spans="1:11" hidden="1" x14ac:dyDescent="0.25">
      <c r="A75" s="9">
        <v>52824</v>
      </c>
      <c r="B75" s="15">
        <v>0</v>
      </c>
      <c r="C75" s="8">
        <v>0</v>
      </c>
      <c r="D75" s="15">
        <f t="shared" si="6"/>
        <v>0</v>
      </c>
      <c r="E75" s="8"/>
      <c r="F75" s="15"/>
      <c r="G75" s="15"/>
      <c r="H75" s="15"/>
      <c r="J75" s="15">
        <f t="shared" si="5"/>
        <v>0</v>
      </c>
      <c r="K75" s="15">
        <f t="shared" si="7"/>
        <v>0</v>
      </c>
    </row>
    <row r="76" spans="1:11" hidden="1" x14ac:dyDescent="0.25">
      <c r="A76" s="9">
        <v>53008</v>
      </c>
      <c r="B76" s="15">
        <v>0</v>
      </c>
      <c r="C76" s="8">
        <v>0</v>
      </c>
      <c r="D76" s="15">
        <f t="shared" si="6"/>
        <v>0</v>
      </c>
      <c r="E76" s="8"/>
      <c r="F76" s="15"/>
      <c r="G76" s="15"/>
      <c r="H76" s="15"/>
      <c r="J76" s="15">
        <f t="shared" si="5"/>
        <v>0</v>
      </c>
      <c r="K76" s="15">
        <f t="shared" si="7"/>
        <v>0</v>
      </c>
    </row>
    <row r="77" spans="1:11" hidden="1" x14ac:dyDescent="0.25">
      <c r="A77" s="9">
        <v>53189</v>
      </c>
      <c r="B77" s="15">
        <v>0</v>
      </c>
      <c r="C77" s="8">
        <v>0</v>
      </c>
      <c r="D77" s="15">
        <f t="shared" si="6"/>
        <v>0</v>
      </c>
      <c r="E77" s="8"/>
      <c r="F77" s="15"/>
      <c r="G77" s="15"/>
      <c r="H77" s="15"/>
      <c r="J77" s="15">
        <f t="shared" si="5"/>
        <v>0</v>
      </c>
      <c r="K77" s="15">
        <f t="shared" si="7"/>
        <v>0</v>
      </c>
    </row>
    <row r="78" spans="1:11" hidden="1" x14ac:dyDescent="0.25">
      <c r="A78" s="9">
        <v>53373</v>
      </c>
      <c r="B78" s="15">
        <v>0</v>
      </c>
      <c r="C78" s="8">
        <v>0</v>
      </c>
      <c r="D78" s="15">
        <f t="shared" si="6"/>
        <v>0</v>
      </c>
      <c r="E78" s="8"/>
      <c r="F78" s="15"/>
      <c r="G78" s="15"/>
      <c r="H78" s="15"/>
      <c r="J78" s="15">
        <f t="shared" si="5"/>
        <v>0</v>
      </c>
      <c r="K78" s="15">
        <f t="shared" si="7"/>
        <v>0</v>
      </c>
    </row>
    <row r="79" spans="1:11" hidden="1" x14ac:dyDescent="0.25">
      <c r="A79" s="9">
        <v>53554</v>
      </c>
      <c r="B79" s="15">
        <v>0</v>
      </c>
      <c r="C79" s="8">
        <v>0</v>
      </c>
      <c r="D79" s="15">
        <f t="shared" si="6"/>
        <v>0</v>
      </c>
      <c r="E79" s="8"/>
      <c r="F79" s="15"/>
      <c r="G79" s="15"/>
      <c r="H79" s="15"/>
      <c r="J79" s="15">
        <f t="shared" si="5"/>
        <v>0</v>
      </c>
      <c r="K79" s="15">
        <f t="shared" si="7"/>
        <v>0</v>
      </c>
    </row>
    <row r="80" spans="1:11" hidden="1" x14ac:dyDescent="0.25">
      <c r="A80" s="9">
        <v>53738</v>
      </c>
      <c r="B80" s="15">
        <v>0</v>
      </c>
      <c r="C80" s="8">
        <v>0</v>
      </c>
      <c r="D80" s="15">
        <f t="shared" si="6"/>
        <v>0</v>
      </c>
      <c r="E80" s="8"/>
      <c r="F80" s="15"/>
      <c r="G80" s="15"/>
      <c r="H80" s="15"/>
      <c r="J80" s="15">
        <f t="shared" si="5"/>
        <v>0</v>
      </c>
      <c r="K80" s="15">
        <f t="shared" si="7"/>
        <v>0</v>
      </c>
    </row>
    <row r="81" spans="1:11" hidden="1" x14ac:dyDescent="0.25">
      <c r="A81" s="9">
        <v>53919</v>
      </c>
      <c r="B81" s="15">
        <v>0</v>
      </c>
      <c r="C81" s="8">
        <v>0</v>
      </c>
      <c r="D81" s="15">
        <f t="shared" si="6"/>
        <v>0</v>
      </c>
      <c r="E81" s="8"/>
      <c r="F81" s="15"/>
      <c r="G81" s="15"/>
      <c r="H81" s="15"/>
      <c r="J81" s="15">
        <f t="shared" si="5"/>
        <v>0</v>
      </c>
      <c r="K81" s="15">
        <f t="shared" si="7"/>
        <v>0</v>
      </c>
    </row>
    <row r="82" spans="1:11" hidden="1" x14ac:dyDescent="0.25">
      <c r="A82" s="9">
        <v>54103</v>
      </c>
      <c r="B82" s="15">
        <v>0</v>
      </c>
      <c r="C82" s="8">
        <v>0</v>
      </c>
      <c r="D82" s="15">
        <f t="shared" si="6"/>
        <v>0</v>
      </c>
      <c r="E82" s="8"/>
      <c r="F82" s="15"/>
      <c r="G82" s="15"/>
      <c r="H82" s="15"/>
      <c r="J82" s="15">
        <f t="shared" si="5"/>
        <v>0</v>
      </c>
      <c r="K82" s="15">
        <f t="shared" si="7"/>
        <v>0</v>
      </c>
    </row>
    <row r="83" spans="1:11" hidden="1" x14ac:dyDescent="0.25">
      <c r="A83" s="9">
        <v>54285</v>
      </c>
      <c r="B83" s="15">
        <v>0</v>
      </c>
      <c r="C83" s="8">
        <v>0</v>
      </c>
      <c r="D83" s="15">
        <f t="shared" si="6"/>
        <v>0</v>
      </c>
      <c r="E83" s="8"/>
      <c r="F83" s="15"/>
      <c r="G83" s="15"/>
      <c r="H83" s="15"/>
      <c r="J83" s="15">
        <f t="shared" si="5"/>
        <v>0</v>
      </c>
      <c r="K83" s="15">
        <f t="shared" si="7"/>
        <v>0</v>
      </c>
    </row>
    <row r="84" spans="1:11" hidden="1" x14ac:dyDescent="0.25">
      <c r="A84" s="9">
        <v>54469</v>
      </c>
      <c r="B84" s="15">
        <v>0</v>
      </c>
      <c r="C84" s="8">
        <v>0</v>
      </c>
      <c r="D84" s="15">
        <f t="shared" si="6"/>
        <v>0</v>
      </c>
      <c r="E84" s="8"/>
      <c r="F84" s="15"/>
      <c r="G84" s="15"/>
      <c r="H84" s="15"/>
      <c r="J84" s="15">
        <f t="shared" si="5"/>
        <v>0</v>
      </c>
      <c r="K84" s="15">
        <f t="shared" si="7"/>
        <v>0</v>
      </c>
    </row>
    <row r="85" spans="1:11" hidden="1" x14ac:dyDescent="0.25">
      <c r="A85" s="9">
        <v>54650</v>
      </c>
      <c r="B85" s="15">
        <v>0</v>
      </c>
      <c r="C85" s="8">
        <v>0</v>
      </c>
      <c r="D85" s="15">
        <f t="shared" si="6"/>
        <v>0</v>
      </c>
      <c r="E85" s="8"/>
      <c r="F85" s="15"/>
      <c r="G85" s="15"/>
      <c r="H85" s="15"/>
      <c r="J85" s="15">
        <f t="shared" si="5"/>
        <v>0</v>
      </c>
      <c r="K85" s="15">
        <f t="shared" si="7"/>
        <v>0</v>
      </c>
    </row>
    <row r="86" spans="1:11" hidden="1" x14ac:dyDescent="0.25">
      <c r="A86" s="9">
        <v>54834</v>
      </c>
      <c r="B86" s="15">
        <v>0</v>
      </c>
      <c r="C86" s="8">
        <v>0</v>
      </c>
      <c r="D86" s="15">
        <f t="shared" si="6"/>
        <v>0</v>
      </c>
      <c r="E86" s="8"/>
      <c r="F86" s="15"/>
      <c r="G86" s="15"/>
      <c r="H86" s="15"/>
      <c r="J86" s="15">
        <f t="shared" si="5"/>
        <v>0</v>
      </c>
      <c r="K86" s="15">
        <f t="shared" si="7"/>
        <v>0</v>
      </c>
    </row>
    <row r="87" spans="1:11" hidden="1" x14ac:dyDescent="0.25">
      <c r="A87" s="9">
        <v>55015</v>
      </c>
      <c r="B87" s="15">
        <v>0</v>
      </c>
      <c r="C87" s="8">
        <v>0</v>
      </c>
      <c r="D87" s="15">
        <f t="shared" si="6"/>
        <v>0</v>
      </c>
      <c r="E87" s="8"/>
      <c r="F87" s="15"/>
      <c r="G87" s="15"/>
      <c r="H87" s="15"/>
      <c r="J87" s="15">
        <f t="shared" si="5"/>
        <v>0</v>
      </c>
      <c r="K87" s="15">
        <f t="shared" si="7"/>
        <v>0</v>
      </c>
    </row>
    <row r="88" spans="1:11" hidden="1" x14ac:dyDescent="0.25">
      <c r="A88" s="9">
        <v>55199</v>
      </c>
      <c r="B88" s="15">
        <v>0</v>
      </c>
      <c r="C88" s="8">
        <v>0</v>
      </c>
      <c r="D88" s="15">
        <f t="shared" si="6"/>
        <v>0</v>
      </c>
      <c r="E88" s="8"/>
      <c r="F88" s="15"/>
      <c r="G88" s="15"/>
      <c r="H88" s="15"/>
      <c r="J88" s="15">
        <f t="shared" si="5"/>
        <v>0</v>
      </c>
      <c r="K88" s="15">
        <f t="shared" si="7"/>
        <v>0</v>
      </c>
    </row>
    <row r="89" spans="1:11" hidden="1" x14ac:dyDescent="0.25">
      <c r="A89" s="9">
        <v>55380</v>
      </c>
      <c r="B89" s="15">
        <v>0</v>
      </c>
      <c r="C89" s="8">
        <v>0</v>
      </c>
      <c r="D89" s="15">
        <f t="shared" si="6"/>
        <v>0</v>
      </c>
      <c r="E89" s="8"/>
      <c r="F89" s="15"/>
      <c r="G89" s="15"/>
      <c r="H89" s="15"/>
      <c r="J89" s="15">
        <f t="shared" si="5"/>
        <v>0</v>
      </c>
      <c r="K89" s="15">
        <f t="shared" si="7"/>
        <v>0</v>
      </c>
    </row>
    <row r="90" spans="1:11" hidden="1" x14ac:dyDescent="0.25">
      <c r="A90" s="9">
        <v>55564</v>
      </c>
      <c r="B90" s="15">
        <v>0</v>
      </c>
      <c r="C90" s="8">
        <v>0</v>
      </c>
      <c r="D90" s="15">
        <f t="shared" si="6"/>
        <v>0</v>
      </c>
      <c r="E90" s="8"/>
      <c r="F90" s="15"/>
      <c r="G90" s="15"/>
      <c r="H90" s="15"/>
      <c r="J90" s="15">
        <f t="shared" si="5"/>
        <v>0</v>
      </c>
      <c r="K90" s="15">
        <f t="shared" si="7"/>
        <v>0</v>
      </c>
    </row>
    <row r="91" spans="1:11" hidden="1" x14ac:dyDescent="0.25">
      <c r="A91" s="9">
        <v>55746</v>
      </c>
      <c r="B91" s="15">
        <v>0</v>
      </c>
      <c r="C91" s="8">
        <v>0</v>
      </c>
      <c r="D91" s="15">
        <f t="shared" si="6"/>
        <v>0</v>
      </c>
      <c r="E91" s="8"/>
      <c r="F91" s="15"/>
      <c r="G91" s="15"/>
      <c r="H91" s="15"/>
      <c r="J91" s="15">
        <f t="shared" si="5"/>
        <v>0</v>
      </c>
      <c r="K91" s="15">
        <f t="shared" si="7"/>
        <v>0</v>
      </c>
    </row>
    <row r="92" spans="1:11" hidden="1" x14ac:dyDescent="0.25">
      <c r="A92" s="9">
        <v>55930</v>
      </c>
      <c r="B92" s="15">
        <v>0</v>
      </c>
      <c r="C92" s="8">
        <v>0</v>
      </c>
      <c r="D92" s="15">
        <f t="shared" si="6"/>
        <v>0</v>
      </c>
      <c r="E92" s="8"/>
      <c r="F92" s="15"/>
      <c r="G92" s="15"/>
      <c r="H92" s="15"/>
      <c r="J92" s="15">
        <f t="shared" si="5"/>
        <v>0</v>
      </c>
      <c r="K92" s="15">
        <f t="shared" si="7"/>
        <v>0</v>
      </c>
    </row>
    <row r="93" spans="1:11" hidden="1" x14ac:dyDescent="0.25">
      <c r="A93" s="9">
        <v>56111</v>
      </c>
      <c r="B93" s="15">
        <v>0</v>
      </c>
      <c r="C93" s="8">
        <v>0</v>
      </c>
      <c r="D93" s="15">
        <f t="shared" si="6"/>
        <v>0</v>
      </c>
      <c r="E93" s="8"/>
      <c r="F93" s="15"/>
      <c r="G93" s="15"/>
      <c r="H93" s="15"/>
      <c r="J93" s="15">
        <f t="shared" si="5"/>
        <v>0</v>
      </c>
      <c r="K93" s="15">
        <f t="shared" si="7"/>
        <v>0</v>
      </c>
    </row>
    <row r="94" spans="1:11" hidden="1" x14ac:dyDescent="0.25">
      <c r="A94" s="9">
        <v>56295</v>
      </c>
      <c r="B94" s="15">
        <v>0</v>
      </c>
      <c r="C94" s="8">
        <v>0</v>
      </c>
      <c r="D94" s="15">
        <f t="shared" si="6"/>
        <v>0</v>
      </c>
      <c r="E94" s="8"/>
      <c r="F94" s="15"/>
      <c r="G94" s="15"/>
      <c r="H94" s="15"/>
      <c r="J94" s="15">
        <f t="shared" si="5"/>
        <v>0</v>
      </c>
      <c r="K94" s="15">
        <f t="shared" si="7"/>
        <v>0</v>
      </c>
    </row>
    <row r="95" spans="1:11" hidden="1" x14ac:dyDescent="0.25">
      <c r="A95" s="9">
        <v>56476</v>
      </c>
      <c r="B95" s="15">
        <v>0</v>
      </c>
      <c r="C95" s="8">
        <v>0</v>
      </c>
      <c r="D95" s="15">
        <f t="shared" si="6"/>
        <v>0</v>
      </c>
      <c r="E95" s="8"/>
      <c r="F95" s="15"/>
      <c r="G95" s="15"/>
      <c r="H95" s="15"/>
      <c r="J95" s="15">
        <f t="shared" si="5"/>
        <v>0</v>
      </c>
      <c r="K95" s="15">
        <f t="shared" si="7"/>
        <v>0</v>
      </c>
    </row>
    <row r="96" spans="1:11" hidden="1" x14ac:dyDescent="0.25">
      <c r="A96" s="9">
        <v>56660</v>
      </c>
      <c r="B96" s="15">
        <v>0</v>
      </c>
      <c r="C96" s="8">
        <v>0</v>
      </c>
      <c r="D96" s="15">
        <f t="shared" si="6"/>
        <v>0</v>
      </c>
      <c r="E96" s="8"/>
      <c r="F96" s="15"/>
      <c r="G96" s="15"/>
      <c r="H96" s="15"/>
      <c r="J96" s="15">
        <f t="shared" si="5"/>
        <v>0</v>
      </c>
      <c r="K96" s="15">
        <f t="shared" si="7"/>
        <v>0</v>
      </c>
    </row>
    <row r="97" spans="1:11" hidden="1" x14ac:dyDescent="0.25">
      <c r="A97" s="9">
        <v>56841</v>
      </c>
      <c r="B97" s="15">
        <v>0</v>
      </c>
      <c r="C97" s="8">
        <v>0</v>
      </c>
      <c r="D97" s="15">
        <f t="shared" si="6"/>
        <v>0</v>
      </c>
      <c r="E97" s="8"/>
      <c r="F97" s="15"/>
      <c r="G97" s="15"/>
      <c r="H97" s="15"/>
      <c r="J97" s="15">
        <f t="shared" si="5"/>
        <v>0</v>
      </c>
      <c r="K97" s="15">
        <f t="shared" si="7"/>
        <v>0</v>
      </c>
    </row>
    <row r="98" spans="1:11" hidden="1" x14ac:dyDescent="0.25">
      <c r="A98" s="9">
        <v>57025</v>
      </c>
      <c r="B98" s="15">
        <v>0</v>
      </c>
      <c r="C98" s="8">
        <v>0</v>
      </c>
      <c r="D98" s="15">
        <f t="shared" si="6"/>
        <v>0</v>
      </c>
      <c r="E98" s="8"/>
      <c r="F98" s="15"/>
      <c r="G98" s="15"/>
      <c r="H98" s="15"/>
      <c r="J98" s="15">
        <f t="shared" si="5"/>
        <v>0</v>
      </c>
      <c r="K98" s="15">
        <f t="shared" si="7"/>
        <v>0</v>
      </c>
    </row>
    <row r="99" spans="1:11" hidden="1" x14ac:dyDescent="0.25">
      <c r="A99" s="9">
        <v>57207</v>
      </c>
      <c r="B99" s="15">
        <v>0</v>
      </c>
      <c r="C99" s="8">
        <v>0</v>
      </c>
      <c r="D99" s="15">
        <f t="shared" si="6"/>
        <v>0</v>
      </c>
      <c r="E99" s="8"/>
      <c r="F99" s="15"/>
      <c r="G99" s="15"/>
      <c r="H99" s="15"/>
      <c r="J99" s="15">
        <f t="shared" si="5"/>
        <v>0</v>
      </c>
      <c r="K99" s="15">
        <f t="shared" si="7"/>
        <v>0</v>
      </c>
    </row>
    <row r="100" spans="1:11" hidden="1" x14ac:dyDescent="0.25">
      <c r="A100" s="9">
        <v>57391</v>
      </c>
      <c r="B100" s="15">
        <v>0</v>
      </c>
      <c r="C100" s="8">
        <v>0</v>
      </c>
      <c r="D100" s="15">
        <f t="shared" si="6"/>
        <v>0</v>
      </c>
      <c r="E100" s="8"/>
      <c r="F100" s="15"/>
      <c r="G100" s="15"/>
      <c r="H100" s="15"/>
      <c r="J100" s="15">
        <f t="shared" ref="J100:J103" si="8">+D100+H100</f>
        <v>0</v>
      </c>
      <c r="K100" s="15">
        <f t="shared" si="7"/>
        <v>0</v>
      </c>
    </row>
    <row r="101" spans="1:11" hidden="1" x14ac:dyDescent="0.25">
      <c r="A101" s="9">
        <v>57572</v>
      </c>
      <c r="B101" s="15">
        <v>0</v>
      </c>
      <c r="C101" s="8">
        <v>0</v>
      </c>
      <c r="D101" s="15">
        <f t="shared" si="6"/>
        <v>0</v>
      </c>
      <c r="E101" s="8"/>
      <c r="F101" s="15"/>
      <c r="G101" s="15"/>
      <c r="H101" s="15"/>
      <c r="J101" s="15">
        <f t="shared" si="8"/>
        <v>0</v>
      </c>
      <c r="K101" s="15">
        <f t="shared" si="7"/>
        <v>0</v>
      </c>
    </row>
    <row r="102" spans="1:11" hidden="1" x14ac:dyDescent="0.25">
      <c r="A102" s="9">
        <v>57756</v>
      </c>
      <c r="B102" s="15">
        <v>0</v>
      </c>
      <c r="C102" s="8">
        <v>0</v>
      </c>
      <c r="D102" s="15">
        <f t="shared" si="6"/>
        <v>0</v>
      </c>
      <c r="E102" s="8"/>
      <c r="F102" s="15"/>
      <c r="G102" s="15"/>
      <c r="H102" s="15"/>
      <c r="J102" s="15">
        <f t="shared" si="8"/>
        <v>0</v>
      </c>
      <c r="K102" s="15">
        <f t="shared" si="7"/>
        <v>0</v>
      </c>
    </row>
    <row r="103" spans="1:11" hidden="1" x14ac:dyDescent="0.25">
      <c r="A103" s="9">
        <v>57937</v>
      </c>
      <c r="B103" s="15">
        <v>0</v>
      </c>
      <c r="C103" s="8">
        <v>0</v>
      </c>
      <c r="D103" s="15">
        <f t="shared" si="6"/>
        <v>0</v>
      </c>
      <c r="E103" s="8"/>
      <c r="F103" s="15"/>
      <c r="G103" s="15"/>
      <c r="H103" s="15"/>
      <c r="J103" s="15">
        <f t="shared" si="8"/>
        <v>0</v>
      </c>
      <c r="K103" s="15">
        <f t="shared" si="7"/>
        <v>0</v>
      </c>
    </row>
    <row r="104" spans="1:11" ht="13.8" thickBot="1" x14ac:dyDescent="0.3">
      <c r="A104" s="30" t="s">
        <v>4</v>
      </c>
      <c r="B104" s="10">
        <f>SUM(B24:B25)</f>
        <v>2445000</v>
      </c>
      <c r="C104" s="10">
        <f t="shared" ref="C104:K104" si="9">SUM(C24:C25)</f>
        <v>390963.75</v>
      </c>
      <c r="D104" s="10">
        <f t="shared" si="9"/>
        <v>2835963.75</v>
      </c>
      <c r="E104" s="10">
        <f t="shared" si="9"/>
        <v>0</v>
      </c>
      <c r="F104" s="10">
        <f t="shared" si="9"/>
        <v>0</v>
      </c>
      <c r="G104" s="10">
        <f t="shared" si="9"/>
        <v>0</v>
      </c>
      <c r="H104" s="10">
        <f t="shared" si="9"/>
        <v>0</v>
      </c>
      <c r="I104" s="10">
        <f t="shared" si="9"/>
        <v>0</v>
      </c>
      <c r="J104" s="10">
        <f t="shared" si="9"/>
        <v>2835963.75</v>
      </c>
      <c r="K104" s="10">
        <f t="shared" si="9"/>
        <v>2835963.75</v>
      </c>
    </row>
    <row r="105" spans="1:11" ht="13.8" thickTop="1" x14ac:dyDescent="0.25"/>
    <row r="108" spans="1:11" x14ac:dyDescent="0.25">
      <c r="C108" s="24"/>
      <c r="D108" s="24"/>
    </row>
  </sheetData>
  <mergeCells count="3">
    <mergeCell ref="B1:K1"/>
    <mergeCell ref="B3:K3"/>
    <mergeCell ref="B4:K4"/>
  </mergeCells>
  <phoneticPr fontId="11" type="noConversion"/>
  <pageMargins left="0.7" right="0.7" top="0.75" bottom="0.75" header="0.3" footer="0.3"/>
  <pageSetup orientation="portrait" r:id="rId1"/>
  <ignoredErrors>
    <ignoredError sqref="B104:K10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10"/>
  <sheetViews>
    <sheetView zoomScaleNormal="100" workbookViewId="0">
      <selection activeCell="C35" sqref="C35:C36"/>
    </sheetView>
  </sheetViews>
  <sheetFormatPr defaultRowHeight="13.2" x14ac:dyDescent="0.25"/>
  <cols>
    <col min="2" max="3" width="12.88671875" bestFit="1" customWidth="1"/>
    <col min="4" max="4" width="14" hidden="1" customWidth="1"/>
    <col min="5" max="6" width="13.88671875" bestFit="1" customWidth="1"/>
    <col min="8" max="8" width="14.109375" bestFit="1" customWidth="1"/>
    <col min="9" max="9" width="10.44140625" bestFit="1" customWidth="1"/>
    <col min="10" max="10" width="11.6640625" customWidth="1"/>
    <col min="11" max="11" width="9.109375" bestFit="1" customWidth="1"/>
    <col min="13" max="13" width="14.109375" bestFit="1" customWidth="1"/>
    <col min="14" max="14" width="12.88671875" bestFit="1" customWidth="1"/>
    <col min="15" max="15" width="11.33203125" bestFit="1" customWidth="1"/>
    <col min="17" max="17" width="12.88671875" bestFit="1" customWidth="1"/>
  </cols>
  <sheetData>
    <row r="1" spans="1:16" x14ac:dyDescent="0.25">
      <c r="B1" s="160" t="s">
        <v>8</v>
      </c>
      <c r="C1" s="160"/>
      <c r="D1" s="160"/>
      <c r="E1" s="16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x14ac:dyDescent="0.25">
      <c r="A2" s="2"/>
    </row>
    <row r="3" spans="1:16" x14ac:dyDescent="0.25">
      <c r="B3" s="159" t="s">
        <v>52</v>
      </c>
      <c r="C3" s="159"/>
      <c r="D3" s="159"/>
      <c r="E3" s="159"/>
    </row>
    <row r="4" spans="1:16" ht="13.8" thickBot="1" x14ac:dyDescent="0.3">
      <c r="B4" s="158" t="s">
        <v>0</v>
      </c>
      <c r="C4" s="158"/>
      <c r="D4" s="158"/>
      <c r="E4" s="158"/>
    </row>
    <row r="5" spans="1:16" x14ac:dyDescent="0.25">
      <c r="A5" s="4"/>
      <c r="B5" s="4"/>
      <c r="C5" s="4"/>
      <c r="D5" s="4"/>
      <c r="E5" s="4"/>
    </row>
    <row r="6" spans="1:16" x14ac:dyDescent="0.25">
      <c r="B6" s="26"/>
      <c r="C6" s="26"/>
      <c r="D6" s="26"/>
      <c r="E6" s="26"/>
    </row>
    <row r="7" spans="1:16" ht="14.4" x14ac:dyDescent="0.35">
      <c r="A7" s="16"/>
      <c r="B7" s="27"/>
      <c r="C7" s="16"/>
      <c r="D7" s="27"/>
      <c r="E7" s="16"/>
      <c r="F7" s="27" t="s">
        <v>4</v>
      </c>
      <c r="G7" s="7"/>
      <c r="H7" s="15"/>
      <c r="I7" s="15"/>
      <c r="J7" s="15"/>
      <c r="K7" s="15"/>
      <c r="L7" s="15"/>
      <c r="M7" s="15"/>
      <c r="N7" s="15"/>
      <c r="O7" s="15"/>
      <c r="P7" s="15"/>
    </row>
    <row r="8" spans="1:16" ht="14.4" x14ac:dyDescent="0.35">
      <c r="A8" s="16" t="s">
        <v>1</v>
      </c>
      <c r="B8" s="16" t="s">
        <v>2</v>
      </c>
      <c r="C8" s="16" t="s">
        <v>3</v>
      </c>
      <c r="E8" s="16" t="s">
        <v>4</v>
      </c>
      <c r="F8" s="16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4.4" x14ac:dyDescent="0.35">
      <c r="A9" s="7"/>
      <c r="B9" s="7"/>
      <c r="C9" s="7"/>
      <c r="E9" s="7"/>
      <c r="F9" s="2"/>
    </row>
    <row r="10" spans="1:16" hidden="1" x14ac:dyDescent="0.25">
      <c r="A10" s="9">
        <v>40954</v>
      </c>
      <c r="B10" s="23">
        <v>0</v>
      </c>
      <c r="C10" s="45">
        <v>0</v>
      </c>
      <c r="E10" s="23">
        <f t="shared" ref="E10:E39" si="0">C10+B10</f>
        <v>0</v>
      </c>
      <c r="F10" s="45">
        <v>0</v>
      </c>
    </row>
    <row r="11" spans="1:16" hidden="1" x14ac:dyDescent="0.25">
      <c r="A11" s="9">
        <v>41136</v>
      </c>
      <c r="B11" s="23">
        <v>0</v>
      </c>
      <c r="C11" s="45">
        <v>0</v>
      </c>
      <c r="E11" s="23">
        <f t="shared" si="0"/>
        <v>0</v>
      </c>
      <c r="F11" s="45">
        <f>+E10+E11</f>
        <v>0</v>
      </c>
    </row>
    <row r="12" spans="1:16" hidden="1" x14ac:dyDescent="0.25">
      <c r="A12" s="9">
        <v>41320</v>
      </c>
      <c r="B12" s="23">
        <v>0</v>
      </c>
      <c r="C12" s="45">
        <v>0</v>
      </c>
      <c r="E12" s="23">
        <f t="shared" si="0"/>
        <v>0</v>
      </c>
      <c r="F12" s="45">
        <v>0</v>
      </c>
    </row>
    <row r="13" spans="1:16" hidden="1" x14ac:dyDescent="0.25">
      <c r="A13" s="9">
        <v>41501</v>
      </c>
      <c r="B13" s="8">
        <v>0</v>
      </c>
      <c r="C13" s="15">
        <v>0</v>
      </c>
      <c r="E13" s="8">
        <f t="shared" si="0"/>
        <v>0</v>
      </c>
      <c r="F13" s="15">
        <f>+E12+E13</f>
        <v>0</v>
      </c>
    </row>
    <row r="14" spans="1:16" hidden="1" x14ac:dyDescent="0.25">
      <c r="A14" s="9">
        <v>41685</v>
      </c>
      <c r="B14" s="8">
        <v>0</v>
      </c>
      <c r="C14" s="15">
        <v>0</v>
      </c>
      <c r="E14" s="8">
        <f t="shared" si="0"/>
        <v>0</v>
      </c>
      <c r="F14" s="15">
        <v>0</v>
      </c>
    </row>
    <row r="15" spans="1:16" hidden="1" x14ac:dyDescent="0.25">
      <c r="A15" s="9">
        <v>41866</v>
      </c>
      <c r="B15" s="8">
        <v>0</v>
      </c>
      <c r="C15" s="15">
        <v>0</v>
      </c>
      <c r="E15" s="8">
        <f t="shared" si="0"/>
        <v>0</v>
      </c>
      <c r="F15" s="15">
        <f>+E14+E15</f>
        <v>0</v>
      </c>
    </row>
    <row r="16" spans="1:16" hidden="1" x14ac:dyDescent="0.25">
      <c r="A16" s="9">
        <v>42050</v>
      </c>
      <c r="B16" s="23">
        <v>0</v>
      </c>
      <c r="C16" s="45">
        <v>9757.5</v>
      </c>
      <c r="E16" s="23">
        <f t="shared" si="0"/>
        <v>9757.5</v>
      </c>
      <c r="F16" s="45">
        <v>0</v>
      </c>
    </row>
    <row r="17" spans="1:18" hidden="1" x14ac:dyDescent="0.25">
      <c r="A17" s="9">
        <v>42231</v>
      </c>
      <c r="B17" s="8">
        <v>538529</v>
      </c>
      <c r="C17" s="15">
        <v>9757.5</v>
      </c>
      <c r="E17" s="8">
        <f t="shared" si="0"/>
        <v>548286.5</v>
      </c>
      <c r="F17" s="15">
        <f>+E16+E17</f>
        <v>558044</v>
      </c>
    </row>
    <row r="18" spans="1:18" hidden="1" x14ac:dyDescent="0.25">
      <c r="A18" s="9">
        <v>42415</v>
      </c>
      <c r="B18" s="23">
        <v>0</v>
      </c>
      <c r="C18" s="45">
        <v>8955</v>
      </c>
      <c r="E18" s="23">
        <f t="shared" si="0"/>
        <v>8955</v>
      </c>
      <c r="F18" s="45">
        <v>0</v>
      </c>
    </row>
    <row r="19" spans="1:18" hidden="1" x14ac:dyDescent="0.25">
      <c r="A19" s="9">
        <v>42597</v>
      </c>
      <c r="B19" s="8">
        <v>538529</v>
      </c>
      <c r="C19" s="15">
        <v>8955</v>
      </c>
      <c r="E19" s="8">
        <f t="shared" si="0"/>
        <v>547484</v>
      </c>
      <c r="F19" s="15">
        <f>+E18+E19</f>
        <v>556439</v>
      </c>
    </row>
    <row r="20" spans="1:18" hidden="1" x14ac:dyDescent="0.25">
      <c r="A20" s="9">
        <v>42781</v>
      </c>
      <c r="B20" s="23">
        <v>0</v>
      </c>
      <c r="C20" s="45">
        <v>8152.5</v>
      </c>
      <c r="E20" s="23">
        <f t="shared" si="0"/>
        <v>8152.5</v>
      </c>
      <c r="F20" s="45">
        <v>0</v>
      </c>
    </row>
    <row r="21" spans="1:18" hidden="1" x14ac:dyDescent="0.25">
      <c r="A21" s="9">
        <v>42962</v>
      </c>
      <c r="B21" s="8">
        <v>535000</v>
      </c>
      <c r="C21" s="15">
        <v>8152.5</v>
      </c>
      <c r="E21" s="8">
        <f t="shared" si="0"/>
        <v>543152.5</v>
      </c>
      <c r="F21" s="15">
        <f>+E20+E21</f>
        <v>551305</v>
      </c>
    </row>
    <row r="22" spans="1:18" hidden="1" x14ac:dyDescent="0.25">
      <c r="A22" s="9">
        <v>43146</v>
      </c>
      <c r="B22" s="23">
        <v>0</v>
      </c>
      <c r="C22" s="45">
        <v>7350</v>
      </c>
      <c r="E22" s="23">
        <f t="shared" si="0"/>
        <v>7350</v>
      </c>
      <c r="F22" s="45">
        <v>0</v>
      </c>
    </row>
    <row r="23" spans="1:18" hidden="1" x14ac:dyDescent="0.25">
      <c r="A23" s="9">
        <v>43327</v>
      </c>
      <c r="B23" s="8">
        <v>540000</v>
      </c>
      <c r="C23" s="15">
        <v>7350</v>
      </c>
      <c r="E23" s="8">
        <f t="shared" si="0"/>
        <v>547350</v>
      </c>
      <c r="F23" s="15">
        <f>+E22+E23</f>
        <v>554700</v>
      </c>
    </row>
    <row r="24" spans="1:18" hidden="1" x14ac:dyDescent="0.25">
      <c r="A24" s="9">
        <v>43511</v>
      </c>
      <c r="B24" s="23">
        <v>0</v>
      </c>
      <c r="C24" s="45">
        <v>6540</v>
      </c>
      <c r="E24" s="23">
        <f t="shared" si="0"/>
        <v>6540</v>
      </c>
      <c r="F24" s="45"/>
      <c r="N24" s="80"/>
      <c r="O24" s="80"/>
      <c r="P24" s="80"/>
      <c r="Q24" s="80"/>
      <c r="R24" s="80"/>
    </row>
    <row r="25" spans="1:18" hidden="1" x14ac:dyDescent="0.25">
      <c r="A25" s="9">
        <v>43692</v>
      </c>
      <c r="B25" s="8">
        <v>540000</v>
      </c>
      <c r="C25" s="15">
        <v>6540</v>
      </c>
      <c r="E25" s="8">
        <f t="shared" si="0"/>
        <v>546540</v>
      </c>
      <c r="F25" s="45">
        <f>+E24+E25</f>
        <v>553080</v>
      </c>
      <c r="N25" s="80"/>
      <c r="O25" s="80"/>
      <c r="P25" s="80"/>
      <c r="Q25" s="80"/>
      <c r="R25" s="80"/>
    </row>
    <row r="26" spans="1:18" hidden="1" x14ac:dyDescent="0.25">
      <c r="A26" s="9">
        <v>43876</v>
      </c>
      <c r="B26" s="23">
        <v>0</v>
      </c>
      <c r="C26" s="45">
        <v>5730</v>
      </c>
      <c r="E26" s="23">
        <f t="shared" si="0"/>
        <v>5730</v>
      </c>
      <c r="F26" s="45">
        <v>0</v>
      </c>
      <c r="N26" s="80"/>
      <c r="O26" s="80"/>
      <c r="P26" s="80"/>
      <c r="Q26" s="80"/>
      <c r="R26" s="80"/>
    </row>
    <row r="27" spans="1:18" hidden="1" x14ac:dyDescent="0.25">
      <c r="A27" s="9">
        <v>44058</v>
      </c>
      <c r="B27" s="8">
        <v>540000</v>
      </c>
      <c r="C27" s="15">
        <v>5730</v>
      </c>
      <c r="E27" s="8">
        <f t="shared" si="0"/>
        <v>545730</v>
      </c>
      <c r="F27" s="15">
        <f>+E26+E27</f>
        <v>551460</v>
      </c>
      <c r="N27" s="80"/>
      <c r="O27" s="80"/>
      <c r="P27" s="80"/>
      <c r="Q27" s="80"/>
      <c r="R27" s="80"/>
    </row>
    <row r="28" spans="1:18" hidden="1" x14ac:dyDescent="0.25">
      <c r="A28" s="9">
        <v>44242</v>
      </c>
      <c r="B28" s="23">
        <v>0</v>
      </c>
      <c r="C28" s="45">
        <v>0</v>
      </c>
      <c r="E28" s="23">
        <f t="shared" si="0"/>
        <v>0</v>
      </c>
      <c r="F28" s="45">
        <v>0</v>
      </c>
      <c r="N28" s="80"/>
      <c r="O28" s="80"/>
      <c r="P28" s="80"/>
      <c r="Q28" s="80"/>
      <c r="R28" s="80"/>
    </row>
    <row r="29" spans="1:18" hidden="1" x14ac:dyDescent="0.25">
      <c r="A29" s="9">
        <v>44423</v>
      </c>
      <c r="B29" s="8">
        <v>0</v>
      </c>
      <c r="C29" s="15">
        <v>0</v>
      </c>
      <c r="E29" s="8">
        <f t="shared" si="0"/>
        <v>0</v>
      </c>
      <c r="F29" s="15">
        <f>+E28+E29</f>
        <v>0</v>
      </c>
      <c r="M29" s="11">
        <f>+F29</f>
        <v>0</v>
      </c>
      <c r="N29" s="80"/>
      <c r="O29" s="80"/>
      <c r="P29" s="80"/>
      <c r="Q29" s="80"/>
      <c r="R29" s="80"/>
    </row>
    <row r="30" spans="1:18" hidden="1" x14ac:dyDescent="0.25">
      <c r="A30" s="9">
        <v>44607</v>
      </c>
      <c r="B30" s="23">
        <v>0</v>
      </c>
      <c r="C30" s="45">
        <v>13732.5</v>
      </c>
      <c r="E30" s="23">
        <f t="shared" si="0"/>
        <v>13732.5</v>
      </c>
      <c r="F30" s="45">
        <v>0</v>
      </c>
      <c r="J30" s="11">
        <f>+C30+C31</f>
        <v>27465</v>
      </c>
      <c r="K30" s="55">
        <f>+I30-J30</f>
        <v>-27465</v>
      </c>
      <c r="M30" s="11"/>
      <c r="N30" s="80"/>
      <c r="O30" s="80"/>
      <c r="P30" s="80"/>
      <c r="Q30" s="80"/>
      <c r="R30" s="80"/>
    </row>
    <row r="31" spans="1:18" hidden="1" x14ac:dyDescent="0.25">
      <c r="A31" s="9">
        <v>44788</v>
      </c>
      <c r="B31" s="8">
        <v>545000</v>
      </c>
      <c r="C31" s="15">
        <v>13732.5</v>
      </c>
      <c r="E31" s="8">
        <f t="shared" si="0"/>
        <v>558732.5</v>
      </c>
      <c r="F31" s="15">
        <f>+E30+E31</f>
        <v>572465</v>
      </c>
      <c r="H31" s="11"/>
      <c r="K31" s="55"/>
      <c r="M31" s="11"/>
      <c r="N31" s="80"/>
      <c r="O31" s="80"/>
      <c r="P31" s="80"/>
      <c r="Q31" s="80"/>
      <c r="R31" s="80"/>
    </row>
    <row r="32" spans="1:18" hidden="1" x14ac:dyDescent="0.25">
      <c r="A32" s="9">
        <v>44972</v>
      </c>
      <c r="B32" s="23">
        <v>0</v>
      </c>
      <c r="C32" s="45">
        <v>0</v>
      </c>
      <c r="E32" s="23">
        <f t="shared" si="0"/>
        <v>0</v>
      </c>
      <c r="F32" s="45">
        <v>0</v>
      </c>
      <c r="H32" s="11">
        <f>+C32+C33</f>
        <v>0</v>
      </c>
      <c r="K32" s="55"/>
      <c r="M32" s="11"/>
      <c r="N32" s="80"/>
      <c r="O32" s="80"/>
      <c r="P32" s="80"/>
      <c r="Q32" s="80"/>
      <c r="R32" s="80"/>
    </row>
    <row r="33" spans="1:18" hidden="1" x14ac:dyDescent="0.25">
      <c r="A33" s="9">
        <v>45153</v>
      </c>
      <c r="B33" s="8">
        <v>0</v>
      </c>
      <c r="C33" s="15">
        <v>0</v>
      </c>
      <c r="E33" s="8">
        <f t="shared" si="0"/>
        <v>0</v>
      </c>
      <c r="F33" s="15">
        <f>+E32+E33</f>
        <v>0</v>
      </c>
      <c r="K33" s="55"/>
      <c r="M33" s="11"/>
      <c r="N33" s="80"/>
      <c r="O33" s="80"/>
      <c r="P33" s="80"/>
      <c r="Q33" s="80"/>
      <c r="R33" s="80"/>
    </row>
    <row r="34" spans="1:18" hidden="1" x14ac:dyDescent="0.25">
      <c r="A34" s="9">
        <v>45337</v>
      </c>
      <c r="B34" s="23">
        <v>0</v>
      </c>
      <c r="C34" s="45">
        <v>0</v>
      </c>
      <c r="E34" s="23">
        <f t="shared" si="0"/>
        <v>0</v>
      </c>
      <c r="F34" s="45">
        <v>0</v>
      </c>
      <c r="K34" s="55"/>
      <c r="M34" s="11"/>
      <c r="N34" s="80"/>
      <c r="O34" s="80"/>
      <c r="P34" s="80"/>
      <c r="Q34" s="80"/>
      <c r="R34" s="80"/>
    </row>
    <row r="35" spans="1:18" x14ac:dyDescent="0.25">
      <c r="A35" s="9">
        <v>45519</v>
      </c>
      <c r="B35" s="23">
        <v>545000</v>
      </c>
      <c r="C35" s="45">
        <v>2467.5</v>
      </c>
      <c r="D35" s="48"/>
      <c r="E35" s="23">
        <f t="shared" si="0"/>
        <v>547467.5</v>
      </c>
      <c r="F35" s="45">
        <v>0</v>
      </c>
      <c r="N35" s="80"/>
      <c r="O35" s="80"/>
      <c r="P35" s="80"/>
      <c r="Q35" s="80"/>
      <c r="R35" s="80"/>
    </row>
    <row r="36" spans="1:18" x14ac:dyDescent="0.25">
      <c r="A36" s="9">
        <v>45703</v>
      </c>
      <c r="B36" s="8">
        <v>0</v>
      </c>
      <c r="C36" s="15">
        <v>1650</v>
      </c>
      <c r="E36" s="8">
        <f t="shared" si="0"/>
        <v>1650</v>
      </c>
      <c r="F36" s="15">
        <f>+E35+E36</f>
        <v>549117.5</v>
      </c>
      <c r="N36" s="80"/>
      <c r="O36" s="80"/>
      <c r="P36" s="80"/>
      <c r="Q36" s="80"/>
      <c r="R36" s="80"/>
    </row>
    <row r="37" spans="1:18" x14ac:dyDescent="0.25">
      <c r="A37" s="9">
        <v>45884</v>
      </c>
      <c r="B37" s="8">
        <v>550000</v>
      </c>
      <c r="C37" s="15">
        <v>1650</v>
      </c>
      <c r="E37" s="8">
        <f t="shared" si="0"/>
        <v>551650</v>
      </c>
      <c r="F37" s="15">
        <v>0</v>
      </c>
      <c r="N37" s="80"/>
      <c r="O37" s="80"/>
      <c r="P37" s="80"/>
      <c r="Q37" s="80"/>
      <c r="R37" s="80"/>
    </row>
    <row r="38" spans="1:18" x14ac:dyDescent="0.25">
      <c r="A38" s="9">
        <v>46068</v>
      </c>
      <c r="B38" s="8">
        <v>0</v>
      </c>
      <c r="C38" s="15">
        <v>825</v>
      </c>
      <c r="E38" s="8">
        <f t="shared" si="0"/>
        <v>825</v>
      </c>
      <c r="F38" s="15">
        <f>+E37+E38</f>
        <v>552475</v>
      </c>
      <c r="N38" s="80"/>
      <c r="O38" s="80"/>
      <c r="P38" s="80"/>
      <c r="Q38" s="80"/>
      <c r="R38" s="80"/>
    </row>
    <row r="39" spans="1:18" x14ac:dyDescent="0.25">
      <c r="A39" s="9">
        <v>46249</v>
      </c>
      <c r="B39" s="8">
        <v>550000</v>
      </c>
      <c r="C39" s="15">
        <v>825</v>
      </c>
      <c r="E39" s="8">
        <f t="shared" si="0"/>
        <v>550825</v>
      </c>
      <c r="F39" s="15">
        <v>0</v>
      </c>
      <c r="M39" s="24"/>
      <c r="N39" s="80"/>
      <c r="O39" s="80"/>
      <c r="P39" s="80"/>
      <c r="Q39" s="80"/>
      <c r="R39" s="80"/>
    </row>
    <row r="40" spans="1:18" x14ac:dyDescent="0.25">
      <c r="A40" s="9">
        <v>46433</v>
      </c>
      <c r="B40" s="15">
        <v>0</v>
      </c>
      <c r="C40" s="15">
        <v>0</v>
      </c>
      <c r="E40" s="8">
        <v>0</v>
      </c>
      <c r="F40" s="15">
        <f>+E39+E40</f>
        <v>550825</v>
      </c>
      <c r="N40" s="80"/>
      <c r="O40" s="80"/>
      <c r="P40" s="80"/>
      <c r="Q40" s="80"/>
      <c r="R40" s="80"/>
    </row>
    <row r="41" spans="1:18" hidden="1" x14ac:dyDescent="0.25">
      <c r="A41" s="9">
        <v>46614</v>
      </c>
      <c r="B41" s="15">
        <v>0</v>
      </c>
      <c r="C41" s="15">
        <v>0</v>
      </c>
      <c r="E41" s="8" t="e">
        <f>#REF!+C41</f>
        <v>#REF!</v>
      </c>
      <c r="F41" s="15" t="e">
        <f>+E40+E41</f>
        <v>#REF!</v>
      </c>
      <c r="N41" s="80"/>
      <c r="O41" s="80"/>
      <c r="P41" s="80"/>
      <c r="Q41" s="80"/>
      <c r="R41" s="80"/>
    </row>
    <row r="42" spans="1:18" hidden="1" x14ac:dyDescent="0.25">
      <c r="A42" s="9">
        <v>46798</v>
      </c>
      <c r="B42" s="15">
        <v>0</v>
      </c>
      <c r="C42" s="15">
        <v>0</v>
      </c>
      <c r="E42" s="8" t="e">
        <f>#REF!+C42</f>
        <v>#REF!</v>
      </c>
      <c r="F42" s="15">
        <v>0</v>
      </c>
      <c r="N42" s="80"/>
      <c r="O42" s="80"/>
      <c r="P42" s="80"/>
      <c r="Q42" s="80"/>
      <c r="R42" s="80"/>
    </row>
    <row r="43" spans="1:18" hidden="1" x14ac:dyDescent="0.25">
      <c r="A43" s="9">
        <v>46980</v>
      </c>
      <c r="B43" s="15">
        <v>0</v>
      </c>
      <c r="C43" s="15">
        <v>0</v>
      </c>
      <c r="E43" s="8" t="e">
        <f>#REF!+C43</f>
        <v>#REF!</v>
      </c>
      <c r="F43" s="15" t="e">
        <f>+E42+E43</f>
        <v>#REF!</v>
      </c>
      <c r="N43" s="80"/>
      <c r="O43" s="80"/>
      <c r="P43" s="80"/>
      <c r="Q43" s="80"/>
      <c r="R43" s="80"/>
    </row>
    <row r="44" spans="1:18" hidden="1" x14ac:dyDescent="0.25">
      <c r="A44" s="9">
        <v>47164</v>
      </c>
      <c r="B44" s="15">
        <v>0</v>
      </c>
      <c r="C44" s="15">
        <v>0</v>
      </c>
      <c r="E44" s="8" t="e">
        <f>#REF!+C44</f>
        <v>#REF!</v>
      </c>
      <c r="F44" s="15">
        <v>0</v>
      </c>
      <c r="N44" s="80"/>
      <c r="O44" s="80"/>
      <c r="P44" s="80"/>
      <c r="Q44" s="80"/>
      <c r="R44" s="80"/>
    </row>
    <row r="45" spans="1:18" hidden="1" x14ac:dyDescent="0.25">
      <c r="A45" s="9">
        <v>47345</v>
      </c>
      <c r="B45" s="15">
        <v>0</v>
      </c>
      <c r="C45" s="15">
        <v>0</v>
      </c>
      <c r="E45" s="8" t="e">
        <f>#REF!+C45</f>
        <v>#REF!</v>
      </c>
      <c r="F45" s="15" t="e">
        <f>E45+E44</f>
        <v>#REF!</v>
      </c>
      <c r="N45" s="80"/>
      <c r="O45" s="80"/>
      <c r="P45" s="80"/>
      <c r="Q45" s="80"/>
      <c r="R45" s="80"/>
    </row>
    <row r="46" spans="1:18" hidden="1" x14ac:dyDescent="0.25">
      <c r="A46" s="9">
        <v>47529</v>
      </c>
      <c r="B46" s="15">
        <v>0</v>
      </c>
      <c r="C46" s="15">
        <v>0</v>
      </c>
      <c r="E46" s="8" t="e">
        <f>#REF!+C46</f>
        <v>#REF!</v>
      </c>
      <c r="F46" s="15">
        <v>0</v>
      </c>
      <c r="N46" s="80"/>
      <c r="O46" s="80"/>
      <c r="P46" s="80"/>
      <c r="Q46" s="80"/>
      <c r="R46" s="80"/>
    </row>
    <row r="47" spans="1:18" hidden="1" x14ac:dyDescent="0.25">
      <c r="A47" s="9">
        <v>47710</v>
      </c>
      <c r="B47" s="15">
        <v>0</v>
      </c>
      <c r="C47" s="15">
        <v>0</v>
      </c>
      <c r="E47" s="8" t="e">
        <f>#REF!+C47</f>
        <v>#REF!</v>
      </c>
      <c r="F47" s="15" t="e">
        <f>E47+E46</f>
        <v>#REF!</v>
      </c>
      <c r="N47" s="80"/>
      <c r="O47" s="80"/>
      <c r="P47" s="80"/>
      <c r="Q47" s="80"/>
      <c r="R47" s="80"/>
    </row>
    <row r="48" spans="1:18" hidden="1" x14ac:dyDescent="0.25">
      <c r="A48" s="9">
        <v>47894</v>
      </c>
      <c r="B48" s="15">
        <v>0</v>
      </c>
      <c r="C48" s="15">
        <v>0</v>
      </c>
      <c r="E48" s="8" t="e">
        <f>#REF!+C48</f>
        <v>#REF!</v>
      </c>
      <c r="F48" s="15">
        <v>0</v>
      </c>
      <c r="N48" s="80"/>
      <c r="O48" s="80"/>
      <c r="P48" s="80"/>
      <c r="Q48" s="80"/>
      <c r="R48" s="80"/>
    </row>
    <row r="49" spans="1:18" hidden="1" x14ac:dyDescent="0.25">
      <c r="A49" s="9">
        <v>48075</v>
      </c>
      <c r="B49" s="15">
        <v>0</v>
      </c>
      <c r="C49" s="15">
        <v>0</v>
      </c>
      <c r="E49" s="8" t="e">
        <f>#REF!+C49</f>
        <v>#REF!</v>
      </c>
      <c r="F49" s="15" t="e">
        <f>E49+E48</f>
        <v>#REF!</v>
      </c>
      <c r="N49" s="80"/>
      <c r="O49" s="80"/>
      <c r="P49" s="80"/>
      <c r="Q49" s="80"/>
      <c r="R49" s="80"/>
    </row>
    <row r="50" spans="1:18" hidden="1" x14ac:dyDescent="0.25">
      <c r="A50" s="9">
        <v>48259</v>
      </c>
      <c r="B50" s="15">
        <v>0</v>
      </c>
      <c r="C50" s="15">
        <v>0</v>
      </c>
      <c r="E50" s="8" t="e">
        <f>#REF!+C50</f>
        <v>#REF!</v>
      </c>
      <c r="F50" s="15">
        <v>0</v>
      </c>
      <c r="N50" s="80"/>
      <c r="O50" s="80"/>
      <c r="P50" s="80"/>
      <c r="Q50" s="80"/>
      <c r="R50" s="80"/>
    </row>
    <row r="51" spans="1:18" hidden="1" x14ac:dyDescent="0.25">
      <c r="A51" s="9">
        <v>48441</v>
      </c>
      <c r="B51" s="15">
        <v>0</v>
      </c>
      <c r="C51" s="15">
        <v>0</v>
      </c>
      <c r="E51" s="8" t="e">
        <f>#REF!+C51</f>
        <v>#REF!</v>
      </c>
      <c r="F51" s="15" t="e">
        <f>E51+E50</f>
        <v>#REF!</v>
      </c>
      <c r="N51" s="80"/>
      <c r="O51" s="80"/>
      <c r="P51" s="80"/>
      <c r="Q51" s="80"/>
      <c r="R51" s="80"/>
    </row>
    <row r="52" spans="1:18" hidden="1" x14ac:dyDescent="0.25">
      <c r="A52" s="9">
        <v>48625</v>
      </c>
      <c r="B52" s="15">
        <v>0</v>
      </c>
      <c r="C52" s="15">
        <v>0</v>
      </c>
      <c r="E52" s="8" t="e">
        <f>#REF!+C52</f>
        <v>#REF!</v>
      </c>
      <c r="F52" s="15">
        <v>0</v>
      </c>
      <c r="N52" s="80"/>
      <c r="O52" s="80"/>
      <c r="P52" s="80"/>
      <c r="Q52" s="80"/>
      <c r="R52" s="80"/>
    </row>
    <row r="53" spans="1:18" hidden="1" x14ac:dyDescent="0.25">
      <c r="A53" s="9">
        <v>48806</v>
      </c>
      <c r="B53" s="15">
        <v>0</v>
      </c>
      <c r="C53" s="15">
        <v>0</v>
      </c>
      <c r="E53" s="8" t="e">
        <f>#REF!+C53</f>
        <v>#REF!</v>
      </c>
      <c r="F53" s="15" t="e">
        <f>E53+E52</f>
        <v>#REF!</v>
      </c>
      <c r="N53" s="80"/>
      <c r="O53" s="80"/>
      <c r="P53" s="80"/>
      <c r="Q53" s="80"/>
      <c r="R53" s="80"/>
    </row>
    <row r="54" spans="1:18" hidden="1" x14ac:dyDescent="0.25">
      <c r="A54" s="9">
        <v>48990</v>
      </c>
      <c r="B54" s="15">
        <v>0</v>
      </c>
      <c r="C54" s="15">
        <v>0</v>
      </c>
      <c r="E54" s="8" t="e">
        <f>#REF!+C54</f>
        <v>#REF!</v>
      </c>
      <c r="F54" s="8">
        <v>0</v>
      </c>
      <c r="N54" s="80"/>
      <c r="O54" s="80"/>
      <c r="P54" s="80"/>
      <c r="Q54" s="80"/>
      <c r="R54" s="80"/>
    </row>
    <row r="55" spans="1:18" hidden="1" x14ac:dyDescent="0.25">
      <c r="A55" s="9">
        <v>49171</v>
      </c>
      <c r="B55" s="15">
        <v>0</v>
      </c>
      <c r="C55" s="15">
        <v>0</v>
      </c>
      <c r="E55" s="8" t="e">
        <f>#REF!+C55</f>
        <v>#REF!</v>
      </c>
      <c r="F55" s="11" t="e">
        <f>E55+E54</f>
        <v>#REF!</v>
      </c>
      <c r="N55" s="80"/>
      <c r="O55" s="80"/>
      <c r="P55" s="80"/>
      <c r="Q55" s="80"/>
      <c r="R55" s="80"/>
    </row>
    <row r="56" spans="1:18" hidden="1" x14ac:dyDescent="0.25">
      <c r="A56" s="9">
        <v>49355</v>
      </c>
      <c r="B56" s="15">
        <v>0</v>
      </c>
      <c r="C56" s="15">
        <v>0</v>
      </c>
      <c r="E56" s="8" t="e">
        <f>#REF!+C56</f>
        <v>#REF!</v>
      </c>
      <c r="F56" s="11" t="e">
        <f t="shared" ref="F56:F103" si="1">E56+E55</f>
        <v>#REF!</v>
      </c>
      <c r="N56" s="80"/>
      <c r="O56" s="80"/>
      <c r="P56" s="80"/>
      <c r="Q56" s="80"/>
      <c r="R56" s="80"/>
    </row>
    <row r="57" spans="1:18" hidden="1" x14ac:dyDescent="0.25">
      <c r="A57" s="9">
        <v>49536</v>
      </c>
      <c r="B57" s="15">
        <v>0</v>
      </c>
      <c r="C57" s="15">
        <v>0</v>
      </c>
      <c r="E57" s="8" t="e">
        <f>#REF!+C57</f>
        <v>#REF!</v>
      </c>
      <c r="F57" s="11" t="e">
        <f t="shared" si="1"/>
        <v>#REF!</v>
      </c>
      <c r="N57" s="80"/>
      <c r="O57" s="80"/>
      <c r="P57" s="80"/>
      <c r="Q57" s="80"/>
      <c r="R57" s="80"/>
    </row>
    <row r="58" spans="1:18" hidden="1" x14ac:dyDescent="0.25">
      <c r="A58" s="9">
        <v>49720</v>
      </c>
      <c r="B58" s="15">
        <v>0</v>
      </c>
      <c r="C58" s="15">
        <v>0</v>
      </c>
      <c r="E58" s="8" t="e">
        <f>#REF!+C58</f>
        <v>#REF!</v>
      </c>
      <c r="F58" s="11" t="e">
        <f t="shared" si="1"/>
        <v>#REF!</v>
      </c>
      <c r="N58" s="80"/>
      <c r="O58" s="80"/>
      <c r="P58" s="80"/>
      <c r="Q58" s="80"/>
      <c r="R58" s="80"/>
    </row>
    <row r="59" spans="1:18" hidden="1" x14ac:dyDescent="0.25">
      <c r="A59" s="9">
        <v>49902</v>
      </c>
      <c r="B59" s="15">
        <v>0</v>
      </c>
      <c r="C59" s="15">
        <v>0</v>
      </c>
      <c r="E59" s="8" t="e">
        <f>#REF!+C59</f>
        <v>#REF!</v>
      </c>
      <c r="F59" s="11" t="e">
        <f t="shared" si="1"/>
        <v>#REF!</v>
      </c>
      <c r="N59" s="80"/>
      <c r="O59" s="80"/>
      <c r="P59" s="80"/>
      <c r="Q59" s="80"/>
      <c r="R59" s="80"/>
    </row>
    <row r="60" spans="1:18" hidden="1" x14ac:dyDescent="0.25">
      <c r="A60" s="9">
        <v>50086</v>
      </c>
      <c r="B60" s="15">
        <v>0</v>
      </c>
      <c r="C60" s="15">
        <v>0</v>
      </c>
      <c r="E60" s="8" t="e">
        <f>#REF!+C60</f>
        <v>#REF!</v>
      </c>
      <c r="F60" s="11" t="e">
        <f t="shared" si="1"/>
        <v>#REF!</v>
      </c>
      <c r="N60" s="80"/>
      <c r="O60" s="80"/>
      <c r="P60" s="80"/>
      <c r="Q60" s="80"/>
      <c r="R60" s="80"/>
    </row>
    <row r="61" spans="1:18" hidden="1" x14ac:dyDescent="0.25">
      <c r="A61" s="9">
        <v>50267</v>
      </c>
      <c r="B61" s="15">
        <v>0</v>
      </c>
      <c r="C61" s="15">
        <v>0</v>
      </c>
      <c r="E61" s="8" t="e">
        <f>#REF!+C61</f>
        <v>#REF!</v>
      </c>
      <c r="F61" s="11" t="e">
        <f t="shared" si="1"/>
        <v>#REF!</v>
      </c>
      <c r="N61" s="80"/>
      <c r="O61" s="80"/>
      <c r="P61" s="80"/>
      <c r="Q61" s="80"/>
      <c r="R61" s="80"/>
    </row>
    <row r="62" spans="1:18" hidden="1" x14ac:dyDescent="0.25">
      <c r="A62" s="9">
        <v>50451</v>
      </c>
      <c r="B62" s="15">
        <v>0</v>
      </c>
      <c r="C62" s="15">
        <v>0</v>
      </c>
      <c r="E62" s="8" t="e">
        <f>#REF!+C62</f>
        <v>#REF!</v>
      </c>
      <c r="F62" s="11" t="e">
        <f t="shared" si="1"/>
        <v>#REF!</v>
      </c>
      <c r="N62" s="80"/>
      <c r="O62" s="80"/>
      <c r="P62" s="80"/>
      <c r="Q62" s="80"/>
      <c r="R62" s="80"/>
    </row>
    <row r="63" spans="1:18" hidden="1" x14ac:dyDescent="0.25">
      <c r="A63" s="9">
        <v>50632</v>
      </c>
      <c r="B63" s="15">
        <v>0</v>
      </c>
      <c r="C63" s="15">
        <v>0</v>
      </c>
      <c r="E63" s="8" t="e">
        <f>#REF!+C63</f>
        <v>#REF!</v>
      </c>
      <c r="F63" s="11" t="e">
        <f t="shared" si="1"/>
        <v>#REF!</v>
      </c>
      <c r="N63" s="80"/>
      <c r="O63" s="80"/>
      <c r="P63" s="80"/>
      <c r="Q63" s="80"/>
      <c r="R63" s="80"/>
    </row>
    <row r="64" spans="1:18" hidden="1" x14ac:dyDescent="0.25">
      <c r="A64" s="9">
        <v>50816</v>
      </c>
      <c r="B64" s="15">
        <v>0</v>
      </c>
      <c r="C64" s="15">
        <v>0</v>
      </c>
      <c r="E64" s="8" t="e">
        <f>#REF!+C64</f>
        <v>#REF!</v>
      </c>
      <c r="F64" s="11" t="e">
        <f t="shared" si="1"/>
        <v>#REF!</v>
      </c>
      <c r="N64" s="80"/>
      <c r="O64" s="80"/>
      <c r="P64" s="80"/>
      <c r="Q64" s="80"/>
      <c r="R64" s="80"/>
    </row>
    <row r="65" spans="1:18" hidden="1" x14ac:dyDescent="0.25">
      <c r="A65" s="9">
        <v>50997</v>
      </c>
      <c r="B65" s="15">
        <v>0</v>
      </c>
      <c r="C65" s="15">
        <v>0</v>
      </c>
      <c r="E65" s="8" t="e">
        <f>#REF!+C65</f>
        <v>#REF!</v>
      </c>
      <c r="F65" s="11" t="e">
        <f t="shared" si="1"/>
        <v>#REF!</v>
      </c>
      <c r="N65" s="80"/>
      <c r="O65" s="80"/>
      <c r="P65" s="80"/>
      <c r="Q65" s="80"/>
      <c r="R65" s="80"/>
    </row>
    <row r="66" spans="1:18" hidden="1" x14ac:dyDescent="0.25">
      <c r="A66" s="9">
        <v>51181</v>
      </c>
      <c r="B66" s="15">
        <v>0</v>
      </c>
      <c r="C66" s="15">
        <v>0</v>
      </c>
      <c r="E66" s="8" t="e">
        <f>#REF!+C66</f>
        <v>#REF!</v>
      </c>
      <c r="F66" s="11" t="e">
        <f t="shared" si="1"/>
        <v>#REF!</v>
      </c>
      <c r="N66" s="80"/>
      <c r="O66" s="80"/>
      <c r="P66" s="80"/>
      <c r="Q66" s="80"/>
      <c r="R66" s="80"/>
    </row>
    <row r="67" spans="1:18" hidden="1" x14ac:dyDescent="0.25">
      <c r="A67" s="9">
        <v>51363</v>
      </c>
      <c r="B67" s="15">
        <v>0</v>
      </c>
      <c r="C67" s="15">
        <v>0</v>
      </c>
      <c r="E67" s="8" t="e">
        <f>#REF!+C67</f>
        <v>#REF!</v>
      </c>
      <c r="F67" s="11" t="e">
        <f t="shared" si="1"/>
        <v>#REF!</v>
      </c>
      <c r="N67" s="80"/>
      <c r="O67" s="80"/>
      <c r="P67" s="80"/>
      <c r="Q67" s="80"/>
      <c r="R67" s="80"/>
    </row>
    <row r="68" spans="1:18" hidden="1" x14ac:dyDescent="0.25">
      <c r="A68" s="9">
        <v>51547</v>
      </c>
      <c r="B68" s="15">
        <v>0</v>
      </c>
      <c r="C68" s="15">
        <v>0</v>
      </c>
      <c r="E68" s="8" t="e">
        <f>#REF!+C68</f>
        <v>#REF!</v>
      </c>
      <c r="F68" s="11" t="e">
        <f t="shared" si="1"/>
        <v>#REF!</v>
      </c>
      <c r="N68" s="80"/>
      <c r="O68" s="80"/>
      <c r="P68" s="80"/>
      <c r="Q68" s="80"/>
      <c r="R68" s="80"/>
    </row>
    <row r="69" spans="1:18" hidden="1" x14ac:dyDescent="0.25">
      <c r="A69" s="9">
        <v>51728</v>
      </c>
      <c r="B69" s="15">
        <v>0</v>
      </c>
      <c r="C69" s="15">
        <v>0</v>
      </c>
      <c r="E69" s="8" t="e">
        <f>#REF!+C69</f>
        <v>#REF!</v>
      </c>
      <c r="F69" s="11" t="e">
        <f t="shared" si="1"/>
        <v>#REF!</v>
      </c>
      <c r="N69" s="80"/>
      <c r="O69" s="80"/>
      <c r="P69" s="80"/>
      <c r="Q69" s="80"/>
      <c r="R69" s="80"/>
    </row>
    <row r="70" spans="1:18" hidden="1" x14ac:dyDescent="0.25">
      <c r="A70" s="9">
        <v>51912</v>
      </c>
      <c r="B70" s="15">
        <v>0</v>
      </c>
      <c r="C70" s="15">
        <v>0</v>
      </c>
      <c r="E70" s="8" t="e">
        <f>#REF!+C70</f>
        <v>#REF!</v>
      </c>
      <c r="F70" s="11" t="e">
        <f t="shared" si="1"/>
        <v>#REF!</v>
      </c>
      <c r="N70" s="80"/>
      <c r="O70" s="80"/>
      <c r="P70" s="80"/>
      <c r="Q70" s="80"/>
      <c r="R70" s="80"/>
    </row>
    <row r="71" spans="1:18" hidden="1" x14ac:dyDescent="0.25">
      <c r="A71" s="9">
        <v>52093</v>
      </c>
      <c r="B71" s="15">
        <v>0</v>
      </c>
      <c r="C71" s="15">
        <v>0</v>
      </c>
      <c r="E71" s="8" t="e">
        <f>#REF!+C71</f>
        <v>#REF!</v>
      </c>
      <c r="F71" s="11" t="e">
        <f t="shared" si="1"/>
        <v>#REF!</v>
      </c>
      <c r="N71" s="80"/>
      <c r="O71" s="80"/>
      <c r="P71" s="80"/>
      <c r="Q71" s="80"/>
      <c r="R71" s="80"/>
    </row>
    <row r="72" spans="1:18" hidden="1" x14ac:dyDescent="0.25">
      <c r="A72" s="9">
        <v>52277</v>
      </c>
      <c r="B72" s="15">
        <v>0</v>
      </c>
      <c r="C72" s="15">
        <v>0</v>
      </c>
      <c r="E72" s="8" t="e">
        <f>#REF!+C72</f>
        <v>#REF!</v>
      </c>
      <c r="F72" s="11" t="e">
        <f t="shared" si="1"/>
        <v>#REF!</v>
      </c>
      <c r="N72" s="80"/>
      <c r="O72" s="80"/>
      <c r="P72" s="80"/>
      <c r="Q72" s="80"/>
      <c r="R72" s="80"/>
    </row>
    <row r="73" spans="1:18" hidden="1" x14ac:dyDescent="0.25">
      <c r="A73" s="9">
        <v>52458</v>
      </c>
      <c r="B73" s="15">
        <v>0</v>
      </c>
      <c r="C73" s="15">
        <v>0</v>
      </c>
      <c r="E73" s="8" t="e">
        <f>#REF!+C73</f>
        <v>#REF!</v>
      </c>
      <c r="F73" s="11" t="e">
        <f t="shared" si="1"/>
        <v>#REF!</v>
      </c>
      <c r="N73" s="80"/>
      <c r="O73" s="80"/>
      <c r="P73" s="80"/>
      <c r="Q73" s="80"/>
      <c r="R73" s="80"/>
    </row>
    <row r="74" spans="1:18" hidden="1" x14ac:dyDescent="0.25">
      <c r="A74" s="9">
        <v>52642</v>
      </c>
      <c r="B74" s="15">
        <v>0</v>
      </c>
      <c r="C74" s="15">
        <v>0</v>
      </c>
      <c r="E74" s="8" t="e">
        <f>#REF!+C74</f>
        <v>#REF!</v>
      </c>
      <c r="F74" s="11" t="e">
        <f t="shared" si="1"/>
        <v>#REF!</v>
      </c>
      <c r="N74" s="80"/>
      <c r="O74" s="80"/>
      <c r="P74" s="80"/>
      <c r="Q74" s="80"/>
      <c r="R74" s="80"/>
    </row>
    <row r="75" spans="1:18" hidden="1" x14ac:dyDescent="0.25">
      <c r="A75" s="9">
        <v>52824</v>
      </c>
      <c r="B75" s="15">
        <v>0</v>
      </c>
      <c r="C75" s="15">
        <v>0</v>
      </c>
      <c r="E75" s="8" t="e">
        <f>#REF!+C75</f>
        <v>#REF!</v>
      </c>
      <c r="F75" s="11" t="e">
        <f t="shared" si="1"/>
        <v>#REF!</v>
      </c>
      <c r="N75" s="80"/>
      <c r="O75" s="80"/>
      <c r="P75" s="80"/>
      <c r="Q75" s="80"/>
      <c r="R75" s="80"/>
    </row>
    <row r="76" spans="1:18" hidden="1" x14ac:dyDescent="0.25">
      <c r="A76" s="9">
        <v>53008</v>
      </c>
      <c r="B76" s="15">
        <v>0</v>
      </c>
      <c r="C76" s="15">
        <v>0</v>
      </c>
      <c r="E76" s="8" t="e">
        <f>#REF!+C76</f>
        <v>#REF!</v>
      </c>
      <c r="F76" s="11" t="e">
        <f t="shared" si="1"/>
        <v>#REF!</v>
      </c>
      <c r="N76" s="80"/>
      <c r="O76" s="80"/>
      <c r="P76" s="80"/>
      <c r="Q76" s="80"/>
      <c r="R76" s="80"/>
    </row>
    <row r="77" spans="1:18" hidden="1" x14ac:dyDescent="0.25">
      <c r="A77" s="9">
        <v>53189</v>
      </c>
      <c r="B77" s="15">
        <v>0</v>
      </c>
      <c r="C77" s="15">
        <v>0</v>
      </c>
      <c r="E77" s="8" t="e">
        <f>#REF!+C77</f>
        <v>#REF!</v>
      </c>
      <c r="F77" s="11" t="e">
        <f t="shared" si="1"/>
        <v>#REF!</v>
      </c>
      <c r="N77" s="80"/>
      <c r="O77" s="80"/>
      <c r="P77" s="80"/>
      <c r="Q77" s="80"/>
      <c r="R77" s="80"/>
    </row>
    <row r="78" spans="1:18" hidden="1" x14ac:dyDescent="0.25">
      <c r="A78" s="9">
        <v>53373</v>
      </c>
      <c r="B78" s="15">
        <v>0</v>
      </c>
      <c r="C78" s="15">
        <v>0</v>
      </c>
      <c r="E78" s="8" t="e">
        <f>#REF!+C78</f>
        <v>#REF!</v>
      </c>
      <c r="F78" s="11" t="e">
        <f t="shared" si="1"/>
        <v>#REF!</v>
      </c>
      <c r="N78" s="80"/>
      <c r="O78" s="80"/>
      <c r="P78" s="80"/>
      <c r="Q78" s="80"/>
      <c r="R78" s="80"/>
    </row>
    <row r="79" spans="1:18" hidden="1" x14ac:dyDescent="0.25">
      <c r="A79" s="9">
        <v>53554</v>
      </c>
      <c r="B79" s="15">
        <v>0</v>
      </c>
      <c r="C79" s="15">
        <v>0</v>
      </c>
      <c r="E79" s="8" t="e">
        <f>#REF!+C79</f>
        <v>#REF!</v>
      </c>
      <c r="F79" s="11" t="e">
        <f t="shared" si="1"/>
        <v>#REF!</v>
      </c>
      <c r="N79" s="80"/>
      <c r="O79" s="80"/>
      <c r="P79" s="80"/>
      <c r="Q79" s="80"/>
      <c r="R79" s="80"/>
    </row>
    <row r="80" spans="1:18" hidden="1" x14ac:dyDescent="0.25">
      <c r="A80" s="9">
        <v>53738</v>
      </c>
      <c r="B80" s="15">
        <v>0</v>
      </c>
      <c r="C80" s="15">
        <v>0</v>
      </c>
      <c r="E80" s="8" t="e">
        <f>#REF!+C80</f>
        <v>#REF!</v>
      </c>
      <c r="F80" s="11" t="e">
        <f t="shared" si="1"/>
        <v>#REF!</v>
      </c>
      <c r="N80" s="80"/>
      <c r="O80" s="80"/>
      <c r="P80" s="80"/>
      <c r="Q80" s="80"/>
      <c r="R80" s="80"/>
    </row>
    <row r="81" spans="1:18" hidden="1" x14ac:dyDescent="0.25">
      <c r="A81" s="9">
        <v>53919</v>
      </c>
      <c r="B81" s="15">
        <v>0</v>
      </c>
      <c r="C81" s="15">
        <v>0</v>
      </c>
      <c r="E81" s="8" t="e">
        <f>#REF!+C81</f>
        <v>#REF!</v>
      </c>
      <c r="F81" s="11" t="e">
        <f t="shared" si="1"/>
        <v>#REF!</v>
      </c>
      <c r="N81" s="80"/>
      <c r="O81" s="80"/>
      <c r="P81" s="80"/>
      <c r="Q81" s="80"/>
      <c r="R81" s="80"/>
    </row>
    <row r="82" spans="1:18" hidden="1" x14ac:dyDescent="0.25">
      <c r="A82" s="9">
        <v>54103</v>
      </c>
      <c r="B82" s="15">
        <v>0</v>
      </c>
      <c r="C82" s="15">
        <v>0</v>
      </c>
      <c r="E82" s="8" t="e">
        <f>#REF!+C82</f>
        <v>#REF!</v>
      </c>
      <c r="F82" s="11" t="e">
        <f t="shared" si="1"/>
        <v>#REF!</v>
      </c>
      <c r="N82" s="80"/>
      <c r="O82" s="80"/>
      <c r="P82" s="80"/>
      <c r="Q82" s="80"/>
      <c r="R82" s="80"/>
    </row>
    <row r="83" spans="1:18" hidden="1" x14ac:dyDescent="0.25">
      <c r="A83" s="9">
        <v>54285</v>
      </c>
      <c r="B83" s="15">
        <v>0</v>
      </c>
      <c r="C83" s="15">
        <v>0</v>
      </c>
      <c r="E83" s="8" t="e">
        <f>#REF!+C83</f>
        <v>#REF!</v>
      </c>
      <c r="F83" s="11" t="e">
        <f t="shared" si="1"/>
        <v>#REF!</v>
      </c>
      <c r="N83" s="80"/>
      <c r="O83" s="80"/>
      <c r="P83" s="80"/>
      <c r="Q83" s="80"/>
      <c r="R83" s="80"/>
    </row>
    <row r="84" spans="1:18" hidden="1" x14ac:dyDescent="0.25">
      <c r="A84" s="9">
        <v>54469</v>
      </c>
      <c r="B84" s="15">
        <v>0</v>
      </c>
      <c r="C84" s="15">
        <v>0</v>
      </c>
      <c r="E84" s="8" t="e">
        <f>#REF!+C84</f>
        <v>#REF!</v>
      </c>
      <c r="F84" s="11" t="e">
        <f t="shared" si="1"/>
        <v>#REF!</v>
      </c>
      <c r="N84" s="80"/>
      <c r="O84" s="80"/>
      <c r="P84" s="80"/>
      <c r="Q84" s="80"/>
      <c r="R84" s="80"/>
    </row>
    <row r="85" spans="1:18" hidden="1" x14ac:dyDescent="0.25">
      <c r="A85" s="9">
        <v>54650</v>
      </c>
      <c r="B85" s="15">
        <v>0</v>
      </c>
      <c r="C85" s="15">
        <v>0</v>
      </c>
      <c r="E85" s="8" t="e">
        <f>#REF!+C85</f>
        <v>#REF!</v>
      </c>
      <c r="F85" s="11" t="e">
        <f t="shared" si="1"/>
        <v>#REF!</v>
      </c>
      <c r="N85" s="80"/>
      <c r="O85" s="80"/>
      <c r="P85" s="80"/>
      <c r="Q85" s="80"/>
      <c r="R85" s="80"/>
    </row>
    <row r="86" spans="1:18" hidden="1" x14ac:dyDescent="0.25">
      <c r="A86" s="9">
        <v>54834</v>
      </c>
      <c r="B86" s="15">
        <v>0</v>
      </c>
      <c r="C86" s="15">
        <v>0</v>
      </c>
      <c r="E86" s="8" t="e">
        <f>#REF!+C86</f>
        <v>#REF!</v>
      </c>
      <c r="F86" s="11" t="e">
        <f t="shared" si="1"/>
        <v>#REF!</v>
      </c>
      <c r="N86" s="80"/>
      <c r="O86" s="80"/>
      <c r="P86" s="80"/>
      <c r="Q86" s="80"/>
      <c r="R86" s="80"/>
    </row>
    <row r="87" spans="1:18" hidden="1" x14ac:dyDescent="0.25">
      <c r="A87" s="9">
        <v>55015</v>
      </c>
      <c r="B87" s="15">
        <v>0</v>
      </c>
      <c r="C87" s="15">
        <v>0</v>
      </c>
      <c r="E87" s="8" t="e">
        <f>#REF!+C87</f>
        <v>#REF!</v>
      </c>
      <c r="F87" s="11" t="e">
        <f t="shared" si="1"/>
        <v>#REF!</v>
      </c>
      <c r="N87" s="80"/>
      <c r="O87" s="80"/>
      <c r="P87" s="80"/>
      <c r="Q87" s="80"/>
      <c r="R87" s="80"/>
    </row>
    <row r="88" spans="1:18" hidden="1" x14ac:dyDescent="0.25">
      <c r="A88" s="9">
        <v>55199</v>
      </c>
      <c r="B88" s="15">
        <v>0</v>
      </c>
      <c r="C88" s="15">
        <v>0</v>
      </c>
      <c r="E88" s="8" t="e">
        <f>#REF!+C88</f>
        <v>#REF!</v>
      </c>
      <c r="F88" s="11" t="e">
        <f t="shared" si="1"/>
        <v>#REF!</v>
      </c>
      <c r="N88" s="80"/>
      <c r="O88" s="80"/>
      <c r="P88" s="80"/>
      <c r="Q88" s="80"/>
      <c r="R88" s="80"/>
    </row>
    <row r="89" spans="1:18" hidden="1" x14ac:dyDescent="0.25">
      <c r="A89" s="9">
        <v>55380</v>
      </c>
      <c r="B89" s="15">
        <v>0</v>
      </c>
      <c r="C89" s="15">
        <v>0</v>
      </c>
      <c r="E89" s="8" t="e">
        <f>#REF!+C89</f>
        <v>#REF!</v>
      </c>
      <c r="F89" s="11" t="e">
        <f t="shared" si="1"/>
        <v>#REF!</v>
      </c>
      <c r="N89" s="80"/>
      <c r="O89" s="80"/>
      <c r="P89" s="80"/>
      <c r="Q89" s="80"/>
      <c r="R89" s="80"/>
    </row>
    <row r="90" spans="1:18" hidden="1" x14ac:dyDescent="0.25">
      <c r="A90" s="9">
        <v>55564</v>
      </c>
      <c r="B90" s="15">
        <v>0</v>
      </c>
      <c r="C90" s="15">
        <v>0</v>
      </c>
      <c r="E90" s="8" t="e">
        <f>#REF!+C90</f>
        <v>#REF!</v>
      </c>
      <c r="F90" s="11" t="e">
        <f t="shared" si="1"/>
        <v>#REF!</v>
      </c>
      <c r="N90" s="80"/>
      <c r="O90" s="80"/>
      <c r="P90" s="80"/>
      <c r="Q90" s="80"/>
      <c r="R90" s="80"/>
    </row>
    <row r="91" spans="1:18" hidden="1" x14ac:dyDescent="0.25">
      <c r="A91" s="9">
        <v>55746</v>
      </c>
      <c r="B91" s="15">
        <v>0</v>
      </c>
      <c r="C91" s="15">
        <v>0</v>
      </c>
      <c r="E91" s="8" t="e">
        <f>#REF!+C91</f>
        <v>#REF!</v>
      </c>
      <c r="F91" s="11" t="e">
        <f t="shared" si="1"/>
        <v>#REF!</v>
      </c>
      <c r="N91" s="80"/>
      <c r="O91" s="80"/>
      <c r="P91" s="80"/>
      <c r="Q91" s="80"/>
      <c r="R91" s="80"/>
    </row>
    <row r="92" spans="1:18" hidden="1" x14ac:dyDescent="0.25">
      <c r="A92" s="9">
        <v>55930</v>
      </c>
      <c r="B92" s="15">
        <v>0</v>
      </c>
      <c r="C92" s="15">
        <v>0</v>
      </c>
      <c r="E92" s="8" t="e">
        <f>#REF!+C92</f>
        <v>#REF!</v>
      </c>
      <c r="F92" s="11" t="e">
        <f t="shared" si="1"/>
        <v>#REF!</v>
      </c>
      <c r="N92" s="80"/>
      <c r="O92" s="80"/>
      <c r="P92" s="80"/>
      <c r="Q92" s="80"/>
      <c r="R92" s="80"/>
    </row>
    <row r="93" spans="1:18" hidden="1" x14ac:dyDescent="0.25">
      <c r="A93" s="9">
        <v>56111</v>
      </c>
      <c r="B93" s="15">
        <v>0</v>
      </c>
      <c r="C93" s="15">
        <v>0</v>
      </c>
      <c r="E93" s="8" t="e">
        <f>#REF!+C93</f>
        <v>#REF!</v>
      </c>
      <c r="F93" s="11" t="e">
        <f t="shared" si="1"/>
        <v>#REF!</v>
      </c>
      <c r="N93" s="80"/>
      <c r="O93" s="80"/>
      <c r="P93" s="80"/>
      <c r="Q93" s="80"/>
      <c r="R93" s="80"/>
    </row>
    <row r="94" spans="1:18" hidden="1" x14ac:dyDescent="0.25">
      <c r="A94" s="9">
        <v>56295</v>
      </c>
      <c r="B94" s="15">
        <v>0</v>
      </c>
      <c r="C94" s="15">
        <v>0</v>
      </c>
      <c r="E94" s="8" t="e">
        <f>#REF!+C94</f>
        <v>#REF!</v>
      </c>
      <c r="F94" s="11" t="e">
        <f t="shared" si="1"/>
        <v>#REF!</v>
      </c>
      <c r="N94" s="80"/>
      <c r="O94" s="80"/>
      <c r="P94" s="80"/>
      <c r="Q94" s="80"/>
      <c r="R94" s="80"/>
    </row>
    <row r="95" spans="1:18" hidden="1" x14ac:dyDescent="0.25">
      <c r="A95" s="9">
        <v>56476</v>
      </c>
      <c r="B95" s="15">
        <v>0</v>
      </c>
      <c r="C95" s="15">
        <v>0</v>
      </c>
      <c r="E95" s="8" t="e">
        <f>#REF!+C95</f>
        <v>#REF!</v>
      </c>
      <c r="F95" s="11" t="e">
        <f t="shared" si="1"/>
        <v>#REF!</v>
      </c>
      <c r="N95" s="80"/>
      <c r="O95" s="80"/>
      <c r="P95" s="80"/>
      <c r="Q95" s="80"/>
      <c r="R95" s="80"/>
    </row>
    <row r="96" spans="1:18" hidden="1" x14ac:dyDescent="0.25">
      <c r="A96" s="9">
        <v>56660</v>
      </c>
      <c r="B96" s="15">
        <v>0</v>
      </c>
      <c r="C96" s="15">
        <v>0</v>
      </c>
      <c r="E96" s="8" t="e">
        <f>#REF!+C96</f>
        <v>#REF!</v>
      </c>
      <c r="F96" s="11" t="e">
        <f t="shared" si="1"/>
        <v>#REF!</v>
      </c>
      <c r="N96" s="80"/>
      <c r="O96" s="80"/>
      <c r="P96" s="80"/>
      <c r="Q96" s="80"/>
      <c r="R96" s="80"/>
    </row>
    <row r="97" spans="1:18" hidden="1" x14ac:dyDescent="0.25">
      <c r="A97" s="9">
        <v>56841</v>
      </c>
      <c r="B97" s="15">
        <v>0</v>
      </c>
      <c r="C97" s="15">
        <v>0</v>
      </c>
      <c r="E97" s="8" t="e">
        <f>#REF!+C97</f>
        <v>#REF!</v>
      </c>
      <c r="F97" s="11" t="e">
        <f t="shared" si="1"/>
        <v>#REF!</v>
      </c>
      <c r="N97" s="80"/>
      <c r="O97" s="80"/>
      <c r="P97" s="80"/>
      <c r="Q97" s="80"/>
      <c r="R97" s="80"/>
    </row>
    <row r="98" spans="1:18" hidden="1" x14ac:dyDescent="0.25">
      <c r="A98" s="9">
        <v>57025</v>
      </c>
      <c r="B98" s="15">
        <v>0</v>
      </c>
      <c r="C98" s="15">
        <v>0</v>
      </c>
      <c r="E98" s="8" t="e">
        <f>#REF!+C98</f>
        <v>#REF!</v>
      </c>
      <c r="F98" s="11" t="e">
        <f t="shared" si="1"/>
        <v>#REF!</v>
      </c>
      <c r="N98" s="80"/>
      <c r="O98" s="80"/>
      <c r="P98" s="80"/>
      <c r="Q98" s="80"/>
      <c r="R98" s="80"/>
    </row>
    <row r="99" spans="1:18" hidden="1" x14ac:dyDescent="0.25">
      <c r="A99" s="9">
        <v>57207</v>
      </c>
      <c r="B99" s="15">
        <v>0</v>
      </c>
      <c r="C99" s="15">
        <v>0</v>
      </c>
      <c r="E99" s="8" t="e">
        <f>#REF!+C99</f>
        <v>#REF!</v>
      </c>
      <c r="F99" s="11" t="e">
        <f t="shared" si="1"/>
        <v>#REF!</v>
      </c>
      <c r="N99" s="80"/>
      <c r="O99" s="80"/>
      <c r="P99" s="80"/>
      <c r="Q99" s="80"/>
      <c r="R99" s="80"/>
    </row>
    <row r="100" spans="1:18" hidden="1" x14ac:dyDescent="0.25">
      <c r="A100" s="9">
        <v>57391</v>
      </c>
      <c r="B100" s="15">
        <v>0</v>
      </c>
      <c r="C100" s="15">
        <v>0</v>
      </c>
      <c r="E100" s="8" t="e">
        <f>#REF!+C100</f>
        <v>#REF!</v>
      </c>
      <c r="F100" s="11" t="e">
        <f t="shared" si="1"/>
        <v>#REF!</v>
      </c>
      <c r="N100" s="80"/>
      <c r="O100" s="80"/>
      <c r="P100" s="80"/>
      <c r="Q100" s="80"/>
      <c r="R100" s="80"/>
    </row>
    <row r="101" spans="1:18" hidden="1" x14ac:dyDescent="0.25">
      <c r="A101" s="9">
        <v>57572</v>
      </c>
      <c r="B101" s="15">
        <v>0</v>
      </c>
      <c r="C101" s="15">
        <v>0</v>
      </c>
      <c r="E101" s="8" t="e">
        <f>#REF!+C101</f>
        <v>#REF!</v>
      </c>
      <c r="F101" s="11" t="e">
        <f t="shared" si="1"/>
        <v>#REF!</v>
      </c>
      <c r="N101" s="80"/>
      <c r="O101" s="80"/>
      <c r="P101" s="80"/>
      <c r="Q101" s="80"/>
      <c r="R101" s="80"/>
    </row>
    <row r="102" spans="1:18" hidden="1" x14ac:dyDescent="0.25">
      <c r="A102" s="9">
        <v>57756</v>
      </c>
      <c r="B102" s="15">
        <v>0</v>
      </c>
      <c r="C102" s="15">
        <v>0</v>
      </c>
      <c r="E102" s="8" t="e">
        <f>#REF!+C102</f>
        <v>#REF!</v>
      </c>
      <c r="F102" s="11" t="e">
        <f t="shared" si="1"/>
        <v>#REF!</v>
      </c>
      <c r="N102" s="80"/>
      <c r="O102" s="80"/>
      <c r="P102" s="80"/>
      <c r="Q102" s="80"/>
      <c r="R102" s="80"/>
    </row>
    <row r="103" spans="1:18" hidden="1" x14ac:dyDescent="0.25">
      <c r="A103" s="9">
        <v>57937</v>
      </c>
      <c r="B103" s="15">
        <v>0</v>
      </c>
      <c r="C103" s="15">
        <v>0</v>
      </c>
      <c r="E103" s="8" t="e">
        <f>#REF!+C103</f>
        <v>#REF!</v>
      </c>
      <c r="F103" s="11" t="e">
        <f t="shared" si="1"/>
        <v>#REF!</v>
      </c>
      <c r="N103" s="80"/>
      <c r="O103" s="80"/>
      <c r="P103" s="80"/>
      <c r="Q103" s="80"/>
      <c r="R103" s="80"/>
    </row>
    <row r="104" spans="1:18" ht="13.8" thickBot="1" x14ac:dyDescent="0.3">
      <c r="A104" s="30" t="s">
        <v>4</v>
      </c>
      <c r="B104" s="10">
        <f>SUM(B32:B39)</f>
        <v>1645000</v>
      </c>
      <c r="C104" s="10">
        <f t="shared" ref="C104:E104" si="2">SUM(C32:C39)</f>
        <v>7417.5</v>
      </c>
      <c r="E104" s="10">
        <f t="shared" si="2"/>
        <v>1652417.5</v>
      </c>
      <c r="F104" s="10">
        <f>SUM(F32:F40)</f>
        <v>1652417.5</v>
      </c>
      <c r="N104" s="80"/>
      <c r="O104" s="80"/>
      <c r="P104" s="80"/>
      <c r="Q104" s="80"/>
      <c r="R104" s="80"/>
    </row>
    <row r="105" spans="1:18" ht="13.8" thickTop="1" x14ac:dyDescent="0.25">
      <c r="N105" s="80"/>
      <c r="O105" s="80"/>
      <c r="P105" s="80"/>
      <c r="Q105" s="80"/>
      <c r="R105" s="80"/>
    </row>
    <row r="106" spans="1:18" x14ac:dyDescent="0.25">
      <c r="A106" s="51"/>
      <c r="B106" s="139"/>
      <c r="N106" s="80"/>
      <c r="O106" s="80"/>
      <c r="P106" s="80"/>
      <c r="Q106" s="80"/>
      <c r="R106" s="80"/>
    </row>
    <row r="107" spans="1:18" x14ac:dyDescent="0.25">
      <c r="A107" s="4"/>
      <c r="H107" s="24"/>
      <c r="N107" s="80"/>
      <c r="O107" s="80"/>
      <c r="P107" s="80"/>
      <c r="Q107" s="80"/>
      <c r="R107" s="80"/>
    </row>
    <row r="108" spans="1:18" x14ac:dyDescent="0.25">
      <c r="H108" s="11"/>
      <c r="N108" s="80"/>
      <c r="O108" s="80"/>
      <c r="P108" s="80"/>
      <c r="Q108" s="80"/>
      <c r="R108" s="80"/>
    </row>
    <row r="110" spans="1:18" x14ac:dyDescent="0.25">
      <c r="D110" s="11"/>
    </row>
  </sheetData>
  <mergeCells count="3">
    <mergeCell ref="B1:E1"/>
    <mergeCell ref="B3:E3"/>
    <mergeCell ref="B4:E4"/>
  </mergeCells>
  <phoneticPr fontId="11" type="noConversion"/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09"/>
  <sheetViews>
    <sheetView workbookViewId="0">
      <selection activeCell="C35" sqref="C35:C36"/>
    </sheetView>
  </sheetViews>
  <sheetFormatPr defaultRowHeight="13.2" x14ac:dyDescent="0.25"/>
  <cols>
    <col min="2" max="4" width="15.109375" bestFit="1" customWidth="1"/>
    <col min="5" max="5" width="13.88671875" bestFit="1" customWidth="1"/>
    <col min="6" max="6" width="1.6640625" customWidth="1"/>
    <col min="7" max="7" width="20.5546875" bestFit="1" customWidth="1"/>
  </cols>
  <sheetData>
    <row r="1" spans="1:7" x14ac:dyDescent="0.25">
      <c r="B1" s="160" t="s">
        <v>8</v>
      </c>
      <c r="C1" s="160"/>
      <c r="D1" s="160"/>
      <c r="E1" s="29"/>
      <c r="F1" s="29"/>
      <c r="G1" s="29"/>
    </row>
    <row r="2" spans="1:7" x14ac:dyDescent="0.25">
      <c r="A2" s="2"/>
    </row>
    <row r="3" spans="1:7" x14ac:dyDescent="0.25">
      <c r="B3" s="159" t="s">
        <v>28</v>
      </c>
      <c r="C3" s="159"/>
      <c r="D3" s="159"/>
    </row>
    <row r="4" spans="1:7" ht="13.8" thickBot="1" x14ac:dyDescent="0.3">
      <c r="B4" s="158" t="s">
        <v>21</v>
      </c>
      <c r="C4" s="158"/>
      <c r="D4" s="158"/>
    </row>
    <row r="5" spans="1:7" x14ac:dyDescent="0.25">
      <c r="A5" s="4"/>
      <c r="B5" s="4"/>
      <c r="C5" s="4"/>
      <c r="D5" s="4"/>
    </row>
    <row r="6" spans="1:7" ht="13.5" customHeight="1" x14ac:dyDescent="0.25">
      <c r="B6" s="26"/>
      <c r="C6" s="26"/>
      <c r="D6" s="26"/>
      <c r="G6" s="27" t="s">
        <v>23</v>
      </c>
    </row>
    <row r="7" spans="1:7" ht="15.75" customHeight="1" x14ac:dyDescent="0.35">
      <c r="A7" s="16"/>
      <c r="B7" s="16"/>
      <c r="C7" s="16"/>
      <c r="D7" s="16"/>
      <c r="E7" s="27" t="s">
        <v>4</v>
      </c>
      <c r="F7" s="7"/>
      <c r="G7" s="15" t="s">
        <v>22</v>
      </c>
    </row>
    <row r="8" spans="1:7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 t="s">
        <v>24</v>
      </c>
    </row>
    <row r="9" spans="1:7" ht="14.4" x14ac:dyDescent="0.35">
      <c r="A9" s="7"/>
      <c r="B9" s="7"/>
      <c r="C9" s="7"/>
      <c r="D9" s="7"/>
      <c r="E9" s="2"/>
    </row>
    <row r="10" spans="1:7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F10" s="48"/>
      <c r="G10" s="23">
        <v>363339.67</v>
      </c>
    </row>
    <row r="11" spans="1:7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F11" s="48"/>
      <c r="G11" s="23">
        <v>0</v>
      </c>
    </row>
    <row r="12" spans="1:7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F12" s="48"/>
      <c r="G12" s="23">
        <v>0</v>
      </c>
    </row>
    <row r="13" spans="1:7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8">
        <v>0</v>
      </c>
    </row>
    <row r="14" spans="1:7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8">
        <v>0</v>
      </c>
    </row>
    <row r="15" spans="1:7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8">
        <v>0</v>
      </c>
    </row>
    <row r="16" spans="1:7" hidden="1" x14ac:dyDescent="0.25">
      <c r="A16" s="9">
        <v>42050</v>
      </c>
      <c r="B16" s="23">
        <v>0</v>
      </c>
      <c r="C16" s="45">
        <v>1038113.33</v>
      </c>
      <c r="D16" s="23">
        <f t="shared" si="0"/>
        <v>1038113.33</v>
      </c>
      <c r="E16" s="45">
        <v>0</v>
      </c>
      <c r="F16" s="48"/>
      <c r="G16" s="23">
        <v>363339.67</v>
      </c>
    </row>
    <row r="17" spans="1:7" hidden="1" x14ac:dyDescent="0.25">
      <c r="A17" s="9">
        <v>42231</v>
      </c>
      <c r="B17" s="8">
        <v>0</v>
      </c>
      <c r="C17" s="15">
        <v>1038113.33</v>
      </c>
      <c r="D17" s="8">
        <f t="shared" si="0"/>
        <v>1038113.33</v>
      </c>
      <c r="E17" s="15">
        <f>+D16+D17</f>
        <v>2076226.66</v>
      </c>
      <c r="G17" s="8">
        <v>363339.67</v>
      </c>
    </row>
    <row r="18" spans="1:7" hidden="1" x14ac:dyDescent="0.25">
      <c r="A18" s="9">
        <v>42415</v>
      </c>
      <c r="B18" s="23">
        <v>0</v>
      </c>
      <c r="C18" s="45">
        <v>1038113.33</v>
      </c>
      <c r="D18" s="23">
        <f t="shared" si="0"/>
        <v>1038113.33</v>
      </c>
      <c r="E18" s="45">
        <v>0</v>
      </c>
      <c r="F18" s="48"/>
      <c r="G18" s="23">
        <v>363339.67</v>
      </c>
    </row>
    <row r="19" spans="1:7" hidden="1" x14ac:dyDescent="0.25">
      <c r="A19" s="9">
        <v>42597</v>
      </c>
      <c r="B19" s="8">
        <v>0</v>
      </c>
      <c r="C19" s="15">
        <v>1038113.33</v>
      </c>
      <c r="D19" s="8">
        <f t="shared" si="0"/>
        <v>1038113.33</v>
      </c>
      <c r="E19" s="15">
        <f>+D18+D19</f>
        <v>2076226.66</v>
      </c>
      <c r="G19" s="8">
        <v>363339.67</v>
      </c>
    </row>
    <row r="20" spans="1:7" hidden="1" x14ac:dyDescent="0.25">
      <c r="A20" s="9">
        <v>42781</v>
      </c>
      <c r="B20" s="23">
        <v>0</v>
      </c>
      <c r="C20" s="45">
        <v>1038113.33</v>
      </c>
      <c r="D20" s="23">
        <f t="shared" si="0"/>
        <v>1038113.33</v>
      </c>
      <c r="E20" s="45">
        <v>0</v>
      </c>
      <c r="F20" s="48"/>
      <c r="G20" s="23">
        <v>363339.67</v>
      </c>
    </row>
    <row r="21" spans="1:7" hidden="1" x14ac:dyDescent="0.25">
      <c r="A21" s="9">
        <v>42962</v>
      </c>
      <c r="B21" s="8">
        <v>0</v>
      </c>
      <c r="C21" s="15">
        <v>1038113.33</v>
      </c>
      <c r="D21" s="8">
        <f t="shared" si="0"/>
        <v>1038113.33</v>
      </c>
      <c r="E21" s="15">
        <f>+D20+D21</f>
        <v>2076226.66</v>
      </c>
      <c r="G21" s="8">
        <v>363339.67</v>
      </c>
    </row>
    <row r="22" spans="1:7" hidden="1" x14ac:dyDescent="0.25">
      <c r="A22" s="9">
        <v>43146</v>
      </c>
      <c r="B22" s="23">
        <v>0</v>
      </c>
      <c r="C22" s="45">
        <v>1038113.33</v>
      </c>
      <c r="D22" s="23">
        <f t="shared" si="0"/>
        <v>1038113.33</v>
      </c>
      <c r="E22" s="45">
        <v>0</v>
      </c>
      <c r="F22" s="48"/>
      <c r="G22" s="23">
        <v>363339.67</v>
      </c>
    </row>
    <row r="23" spans="1:7" hidden="1" x14ac:dyDescent="0.25">
      <c r="A23" s="9">
        <v>43327</v>
      </c>
      <c r="B23" s="8">
        <v>0</v>
      </c>
      <c r="C23" s="15">
        <v>1038113.33</v>
      </c>
      <c r="D23" s="8">
        <f t="shared" si="0"/>
        <v>1038113.33</v>
      </c>
      <c r="E23" s="15">
        <f>+D22+D23</f>
        <v>2076226.66</v>
      </c>
      <c r="G23" s="8">
        <v>363339.67</v>
      </c>
    </row>
    <row r="24" spans="1:7" hidden="1" x14ac:dyDescent="0.25">
      <c r="A24" s="9">
        <v>43511</v>
      </c>
      <c r="B24" s="23">
        <v>0</v>
      </c>
      <c r="C24" s="45">
        <v>1038113.33</v>
      </c>
      <c r="D24" s="23">
        <f t="shared" si="0"/>
        <v>1038113.33</v>
      </c>
      <c r="E24" s="45"/>
      <c r="F24" s="48"/>
      <c r="G24" s="23">
        <v>363339.67</v>
      </c>
    </row>
    <row r="25" spans="1:7" hidden="1" x14ac:dyDescent="0.25">
      <c r="A25" s="9">
        <v>43692</v>
      </c>
      <c r="B25" s="8">
        <v>0</v>
      </c>
      <c r="C25" s="15">
        <v>1038113.33</v>
      </c>
      <c r="D25" s="8">
        <f t="shared" si="0"/>
        <v>1038113.33</v>
      </c>
      <c r="E25" s="45">
        <f>+D24+D25</f>
        <v>2076226.66</v>
      </c>
      <c r="G25" s="8">
        <v>363339.67</v>
      </c>
    </row>
    <row r="26" spans="1:7" hidden="1" x14ac:dyDescent="0.25">
      <c r="A26" s="9">
        <v>43876</v>
      </c>
      <c r="B26" s="23">
        <v>1615000</v>
      </c>
      <c r="C26" s="45">
        <v>1038113.33</v>
      </c>
      <c r="D26" s="23">
        <f t="shared" si="0"/>
        <v>2653113.33</v>
      </c>
      <c r="E26" s="45">
        <v>0</v>
      </c>
      <c r="F26" s="48"/>
      <c r="G26" s="23">
        <v>363339.67</v>
      </c>
    </row>
    <row r="27" spans="1:7" hidden="1" x14ac:dyDescent="0.25">
      <c r="A27" s="9">
        <v>44058</v>
      </c>
      <c r="B27" s="8">
        <v>0</v>
      </c>
      <c r="C27" s="15">
        <v>1008163.15</v>
      </c>
      <c r="D27" s="8">
        <f t="shared" si="0"/>
        <v>1008163.15</v>
      </c>
      <c r="E27" s="15">
        <f>+D26+D27</f>
        <v>3661276.48</v>
      </c>
      <c r="G27" s="8">
        <v>352857.1</v>
      </c>
    </row>
    <row r="28" spans="1:7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F28" s="48"/>
      <c r="G28" s="23">
        <v>0</v>
      </c>
    </row>
    <row r="29" spans="1:7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8">
        <v>0</v>
      </c>
    </row>
    <row r="30" spans="1:7" hidden="1" x14ac:dyDescent="0.25">
      <c r="A30" s="9">
        <v>44607</v>
      </c>
      <c r="B30" s="23">
        <v>2290000</v>
      </c>
      <c r="C30" s="45">
        <v>965135.3</v>
      </c>
      <c r="D30" s="23">
        <f t="shared" si="0"/>
        <v>3255135.3</v>
      </c>
      <c r="E30" s="45">
        <v>0</v>
      </c>
      <c r="F30" s="48"/>
      <c r="G30" s="23">
        <v>337797.36</v>
      </c>
    </row>
    <row r="31" spans="1:7" hidden="1" x14ac:dyDescent="0.25">
      <c r="A31" s="9">
        <v>44788</v>
      </c>
      <c r="B31" s="8">
        <v>0</v>
      </c>
      <c r="C31" s="15">
        <v>919232.25</v>
      </c>
      <c r="D31" s="8">
        <f t="shared" si="0"/>
        <v>919232.25</v>
      </c>
      <c r="E31" s="15">
        <f>+D30+D31</f>
        <v>4174367.55</v>
      </c>
      <c r="G31" s="8">
        <v>321731.28999999998</v>
      </c>
    </row>
    <row r="32" spans="1:7" hidden="1" x14ac:dyDescent="0.25">
      <c r="A32" s="9">
        <v>44972</v>
      </c>
      <c r="B32" s="23">
        <v>0</v>
      </c>
      <c r="C32" s="23">
        <v>0</v>
      </c>
      <c r="D32" s="23">
        <f t="shared" si="0"/>
        <v>0</v>
      </c>
      <c r="E32" s="45">
        <v>0</v>
      </c>
      <c r="F32" s="48"/>
      <c r="G32" s="23">
        <v>321731.28999999998</v>
      </c>
    </row>
    <row r="33" spans="1:7" hidden="1" x14ac:dyDescent="0.25">
      <c r="A33" s="9">
        <v>45153</v>
      </c>
      <c r="B33" s="8">
        <v>0</v>
      </c>
      <c r="C33" s="8">
        <v>0</v>
      </c>
      <c r="D33" s="8">
        <f t="shared" si="0"/>
        <v>0</v>
      </c>
      <c r="E33" s="15">
        <f>+D32+D33</f>
        <v>0</v>
      </c>
      <c r="G33" s="8">
        <v>304627.40000000002</v>
      </c>
    </row>
    <row r="34" spans="1:7" hidden="1" x14ac:dyDescent="0.25">
      <c r="A34" s="9">
        <v>45337</v>
      </c>
      <c r="B34" s="23">
        <v>0</v>
      </c>
      <c r="C34" s="23">
        <v>0</v>
      </c>
      <c r="D34" s="23">
        <f t="shared" si="0"/>
        <v>0</v>
      </c>
      <c r="E34" s="45">
        <v>0</v>
      </c>
      <c r="F34" s="48"/>
      <c r="G34" s="23">
        <v>0</v>
      </c>
    </row>
    <row r="35" spans="1:7" x14ac:dyDescent="0.25">
      <c r="A35" s="9">
        <v>45519</v>
      </c>
      <c r="B35" s="23">
        <v>0</v>
      </c>
      <c r="C35" s="23">
        <v>818332.83</v>
      </c>
      <c r="D35" s="23">
        <f t="shared" si="0"/>
        <v>818332.83</v>
      </c>
      <c r="E35" s="45">
        <v>0</v>
      </c>
      <c r="F35" s="48"/>
      <c r="G35" s="23">
        <v>286416.49</v>
      </c>
    </row>
    <row r="36" spans="1:7" x14ac:dyDescent="0.25">
      <c r="A36" s="9">
        <v>45703</v>
      </c>
      <c r="B36" s="8">
        <v>2485000</v>
      </c>
      <c r="C36" s="8">
        <v>818332.83</v>
      </c>
      <c r="D36" s="8">
        <f t="shared" si="0"/>
        <v>3303332.83</v>
      </c>
      <c r="E36" s="15">
        <f>+D35+D36</f>
        <v>4121665.66</v>
      </c>
      <c r="G36" s="8">
        <v>286416.49</v>
      </c>
    </row>
    <row r="37" spans="1:7" x14ac:dyDescent="0.25">
      <c r="A37" s="9">
        <v>45884</v>
      </c>
      <c r="B37" s="8">
        <v>0</v>
      </c>
      <c r="C37" s="8">
        <v>762929.75</v>
      </c>
      <c r="D37" s="8">
        <f t="shared" si="0"/>
        <v>762929.75</v>
      </c>
      <c r="E37" s="15">
        <v>0</v>
      </c>
      <c r="G37" s="8">
        <v>267025.40999999997</v>
      </c>
    </row>
    <row r="38" spans="1:7" x14ac:dyDescent="0.25">
      <c r="A38" s="9">
        <v>46068</v>
      </c>
      <c r="B38" s="8">
        <v>2560000</v>
      </c>
      <c r="C38" s="8">
        <v>762929.75</v>
      </c>
      <c r="D38" s="8">
        <f t="shared" si="0"/>
        <v>3322929.75</v>
      </c>
      <c r="E38" s="15">
        <f>+D37+D38</f>
        <v>4085859.5</v>
      </c>
      <c r="G38" s="8">
        <v>267025.40999999997</v>
      </c>
    </row>
    <row r="39" spans="1:7" x14ac:dyDescent="0.25">
      <c r="A39" s="9">
        <v>46249</v>
      </c>
      <c r="B39" s="8">
        <v>0</v>
      </c>
      <c r="C39" s="8">
        <v>700952.15</v>
      </c>
      <c r="D39" s="8">
        <f t="shared" si="0"/>
        <v>700952.15</v>
      </c>
      <c r="E39" s="15">
        <v>0</v>
      </c>
      <c r="G39" s="8">
        <v>245333.25</v>
      </c>
    </row>
    <row r="40" spans="1:7" x14ac:dyDescent="0.25">
      <c r="A40" s="9">
        <v>46433</v>
      </c>
      <c r="B40" s="8">
        <v>2645000</v>
      </c>
      <c r="C40" s="8">
        <v>700952.15</v>
      </c>
      <c r="D40" s="8">
        <f t="shared" si="0"/>
        <v>3345952.15</v>
      </c>
      <c r="E40" s="15">
        <f>+D39+D40</f>
        <v>4046904.3</v>
      </c>
      <c r="G40" s="8">
        <v>245333.25</v>
      </c>
    </row>
    <row r="41" spans="1:7" x14ac:dyDescent="0.25">
      <c r="A41" s="9">
        <v>46614</v>
      </c>
      <c r="B41" s="8">
        <v>0</v>
      </c>
      <c r="C41" s="8">
        <v>635594.19999999995</v>
      </c>
      <c r="D41" s="8">
        <f t="shared" si="0"/>
        <v>635594.19999999995</v>
      </c>
      <c r="E41" s="15">
        <v>0</v>
      </c>
      <c r="G41" s="8">
        <v>222457.97</v>
      </c>
    </row>
    <row r="42" spans="1:7" x14ac:dyDescent="0.25">
      <c r="A42" s="9">
        <v>46798</v>
      </c>
      <c r="B42" s="8">
        <v>2730000</v>
      </c>
      <c r="C42" s="8">
        <v>635594.19999999995</v>
      </c>
      <c r="D42" s="8">
        <f t="shared" si="0"/>
        <v>3365594.2</v>
      </c>
      <c r="E42" s="15">
        <f>+D41+D42</f>
        <v>4001188.4000000004</v>
      </c>
      <c r="G42" s="8">
        <v>222457.97</v>
      </c>
    </row>
    <row r="43" spans="1:7" x14ac:dyDescent="0.25">
      <c r="A43" s="9">
        <v>46980</v>
      </c>
      <c r="B43" s="8">
        <v>0</v>
      </c>
      <c r="C43" s="8">
        <v>566770.9</v>
      </c>
      <c r="D43" s="8">
        <f t="shared" si="0"/>
        <v>566770.9</v>
      </c>
      <c r="E43" s="15">
        <v>0</v>
      </c>
      <c r="G43" s="8">
        <v>198369.82</v>
      </c>
    </row>
    <row r="44" spans="1:7" x14ac:dyDescent="0.25">
      <c r="A44" s="9">
        <v>47164</v>
      </c>
      <c r="B44" s="8">
        <v>2825000</v>
      </c>
      <c r="C44" s="8">
        <v>566770.9</v>
      </c>
      <c r="D44" s="8">
        <f t="shared" si="0"/>
        <v>3391770.9</v>
      </c>
      <c r="E44" s="15">
        <f>+D43+D44</f>
        <v>3958541.8</v>
      </c>
      <c r="G44" s="8">
        <v>198369.82</v>
      </c>
    </row>
    <row r="45" spans="1:7" x14ac:dyDescent="0.25">
      <c r="A45" s="9">
        <v>47345</v>
      </c>
      <c r="B45" s="8">
        <v>0</v>
      </c>
      <c r="C45" s="8">
        <v>494846.4</v>
      </c>
      <c r="D45" s="8">
        <f t="shared" si="0"/>
        <v>494846.4</v>
      </c>
      <c r="E45" s="15">
        <v>0</v>
      </c>
      <c r="G45" s="8">
        <v>173196.24</v>
      </c>
    </row>
    <row r="46" spans="1:7" x14ac:dyDescent="0.25">
      <c r="A46" s="9">
        <v>47529</v>
      </c>
      <c r="B46" s="8">
        <v>2920000</v>
      </c>
      <c r="C46" s="8">
        <v>494846.4</v>
      </c>
      <c r="D46" s="8">
        <f t="shared" si="0"/>
        <v>3414846.4</v>
      </c>
      <c r="E46" s="15">
        <f>+D45+D46</f>
        <v>3909692.8</v>
      </c>
      <c r="G46" s="8">
        <v>173196.24</v>
      </c>
    </row>
    <row r="47" spans="1:7" x14ac:dyDescent="0.25">
      <c r="A47" s="9">
        <v>47710</v>
      </c>
      <c r="B47" s="8">
        <v>0</v>
      </c>
      <c r="C47" s="8">
        <v>419773.2</v>
      </c>
      <c r="D47" s="8">
        <f t="shared" si="0"/>
        <v>419773.2</v>
      </c>
      <c r="E47" s="15">
        <v>0</v>
      </c>
      <c r="G47" s="8">
        <v>146920.62</v>
      </c>
    </row>
    <row r="48" spans="1:7" x14ac:dyDescent="0.25">
      <c r="A48" s="9">
        <v>47894</v>
      </c>
      <c r="B48" s="8">
        <v>3020000</v>
      </c>
      <c r="C48" s="8">
        <v>419773.2</v>
      </c>
      <c r="D48" s="8">
        <f t="shared" si="0"/>
        <v>3439773.2</v>
      </c>
      <c r="E48" s="15">
        <f>+D47+D48</f>
        <v>3859546.4000000004</v>
      </c>
      <c r="G48" s="8">
        <v>146920.62</v>
      </c>
    </row>
    <row r="49" spans="1:7" x14ac:dyDescent="0.25">
      <c r="A49" s="9">
        <v>48075</v>
      </c>
      <c r="B49" s="8">
        <v>0</v>
      </c>
      <c r="C49" s="8">
        <v>341374</v>
      </c>
      <c r="D49" s="8">
        <f t="shared" si="0"/>
        <v>341374</v>
      </c>
      <c r="E49" s="15">
        <v>0</v>
      </c>
      <c r="G49" s="8">
        <v>119480.9</v>
      </c>
    </row>
    <row r="50" spans="1:7" x14ac:dyDescent="0.25">
      <c r="A50" s="9">
        <v>48259</v>
      </c>
      <c r="B50" s="8">
        <v>3125000</v>
      </c>
      <c r="C50" s="8">
        <v>341374</v>
      </c>
      <c r="D50" s="8">
        <f t="shared" si="0"/>
        <v>3466374</v>
      </c>
      <c r="E50" s="15">
        <f>+D49+D50</f>
        <v>3807748</v>
      </c>
      <c r="G50" s="8">
        <v>119480.9</v>
      </c>
    </row>
    <row r="51" spans="1:7" x14ac:dyDescent="0.25">
      <c r="A51" s="9">
        <v>48441</v>
      </c>
      <c r="B51" s="8">
        <v>0</v>
      </c>
      <c r="C51" s="8">
        <v>260249</v>
      </c>
      <c r="D51" s="8">
        <f t="shared" si="0"/>
        <v>260249</v>
      </c>
      <c r="E51" s="15">
        <v>0</v>
      </c>
      <c r="G51" s="8">
        <v>91087.15</v>
      </c>
    </row>
    <row r="52" spans="1:7" x14ac:dyDescent="0.25">
      <c r="A52" s="9">
        <v>48625</v>
      </c>
      <c r="B52" s="8">
        <v>3230000</v>
      </c>
      <c r="C52" s="8">
        <v>260249</v>
      </c>
      <c r="D52" s="8">
        <f t="shared" si="0"/>
        <v>3490249</v>
      </c>
      <c r="E52" s="15">
        <f>+D51+D52</f>
        <v>3750498</v>
      </c>
      <c r="G52" s="8">
        <v>91087.15</v>
      </c>
    </row>
    <row r="53" spans="1:7" x14ac:dyDescent="0.25">
      <c r="A53" s="9">
        <v>48806</v>
      </c>
      <c r="B53" s="8">
        <v>0</v>
      </c>
      <c r="C53" s="8">
        <v>176398.2</v>
      </c>
      <c r="D53" s="8">
        <f t="shared" si="0"/>
        <v>176398.2</v>
      </c>
      <c r="E53" s="15">
        <v>0</v>
      </c>
      <c r="G53" s="8">
        <v>61739.37</v>
      </c>
    </row>
    <row r="54" spans="1:7" x14ac:dyDescent="0.25">
      <c r="A54" s="9">
        <v>48990</v>
      </c>
      <c r="B54" s="8">
        <v>3340000</v>
      </c>
      <c r="C54" s="8">
        <v>176398.2</v>
      </c>
      <c r="D54" s="8">
        <f t="shared" si="0"/>
        <v>3516398.2</v>
      </c>
      <c r="E54" s="8">
        <f>+D53+D54</f>
        <v>3692796.4000000004</v>
      </c>
      <c r="G54" s="8">
        <v>61739.37</v>
      </c>
    </row>
    <row r="55" spans="1:7" x14ac:dyDescent="0.25">
      <c r="A55" s="9">
        <v>49171</v>
      </c>
      <c r="B55" s="8">
        <v>0</v>
      </c>
      <c r="C55" s="8">
        <v>89691.8</v>
      </c>
      <c r="D55" s="8">
        <f t="shared" si="0"/>
        <v>89691.8</v>
      </c>
      <c r="E55" s="8">
        <v>0</v>
      </c>
      <c r="G55" s="8">
        <v>31392.13</v>
      </c>
    </row>
    <row r="56" spans="1:7" x14ac:dyDescent="0.25">
      <c r="A56" s="9">
        <v>49355</v>
      </c>
      <c r="B56" s="8">
        <v>3455000</v>
      </c>
      <c r="C56" s="8">
        <v>89691.8</v>
      </c>
      <c r="D56" s="8">
        <f t="shared" si="0"/>
        <v>3544691.8</v>
      </c>
      <c r="E56" s="8">
        <f>+D55+D56</f>
        <v>3634383.5999999996</v>
      </c>
      <c r="G56" s="8">
        <v>31392.13</v>
      </c>
    </row>
    <row r="57" spans="1:7" hidden="1" x14ac:dyDescent="0.25">
      <c r="A57" s="9">
        <v>49536</v>
      </c>
      <c r="B57" s="8">
        <v>0</v>
      </c>
      <c r="C57" s="8">
        <v>0</v>
      </c>
      <c r="D57" s="8">
        <f t="shared" si="0"/>
        <v>0</v>
      </c>
      <c r="E57" s="8">
        <v>0</v>
      </c>
      <c r="G57" s="8">
        <f t="shared" ref="G57:G103" si="1">C57*0.35</f>
        <v>0</v>
      </c>
    </row>
    <row r="58" spans="1:7" hidden="1" x14ac:dyDescent="0.25">
      <c r="A58" s="9">
        <v>49720</v>
      </c>
      <c r="B58" s="8">
        <v>0</v>
      </c>
      <c r="C58" s="8">
        <v>0</v>
      </c>
      <c r="D58" s="8">
        <f t="shared" si="0"/>
        <v>0</v>
      </c>
      <c r="E58" s="8">
        <v>0</v>
      </c>
      <c r="G58" s="8">
        <f t="shared" si="1"/>
        <v>0</v>
      </c>
    </row>
    <row r="59" spans="1:7" hidden="1" x14ac:dyDescent="0.25">
      <c r="A59" s="9">
        <v>49902</v>
      </c>
      <c r="B59" s="8">
        <v>0</v>
      </c>
      <c r="C59" s="8">
        <v>0</v>
      </c>
      <c r="D59" s="8">
        <f t="shared" si="0"/>
        <v>0</v>
      </c>
      <c r="E59" s="8">
        <v>0</v>
      </c>
      <c r="G59" s="8">
        <f t="shared" si="1"/>
        <v>0</v>
      </c>
    </row>
    <row r="60" spans="1:7" hidden="1" x14ac:dyDescent="0.25">
      <c r="A60" s="9">
        <v>50086</v>
      </c>
      <c r="B60" s="8">
        <v>0</v>
      </c>
      <c r="C60" s="8">
        <v>0</v>
      </c>
      <c r="D60" s="8">
        <f t="shared" si="0"/>
        <v>0</v>
      </c>
      <c r="E60" s="8">
        <v>0</v>
      </c>
      <c r="G60" s="8">
        <f t="shared" si="1"/>
        <v>0</v>
      </c>
    </row>
    <row r="61" spans="1:7" hidden="1" x14ac:dyDescent="0.25">
      <c r="A61" s="9">
        <v>50267</v>
      </c>
      <c r="B61" s="8">
        <v>0</v>
      </c>
      <c r="C61" s="8">
        <v>0</v>
      </c>
      <c r="D61" s="8">
        <f t="shared" si="0"/>
        <v>0</v>
      </c>
      <c r="E61" s="8">
        <v>0</v>
      </c>
      <c r="G61" s="8">
        <f t="shared" si="1"/>
        <v>0</v>
      </c>
    </row>
    <row r="62" spans="1:7" hidden="1" x14ac:dyDescent="0.25">
      <c r="A62" s="9">
        <v>50451</v>
      </c>
      <c r="B62" s="8">
        <v>0</v>
      </c>
      <c r="C62" s="8">
        <v>0</v>
      </c>
      <c r="D62" s="8">
        <f t="shared" si="0"/>
        <v>0</v>
      </c>
      <c r="E62" s="8">
        <v>0</v>
      </c>
      <c r="G62" s="8">
        <f t="shared" si="1"/>
        <v>0</v>
      </c>
    </row>
    <row r="63" spans="1:7" hidden="1" x14ac:dyDescent="0.25">
      <c r="A63" s="9">
        <v>50632</v>
      </c>
      <c r="B63" s="8">
        <v>0</v>
      </c>
      <c r="C63" s="8">
        <v>0</v>
      </c>
      <c r="D63" s="8">
        <f t="shared" si="0"/>
        <v>0</v>
      </c>
      <c r="E63" s="8">
        <v>0</v>
      </c>
      <c r="G63" s="8">
        <f t="shared" si="1"/>
        <v>0</v>
      </c>
    </row>
    <row r="64" spans="1:7" hidden="1" x14ac:dyDescent="0.25">
      <c r="A64" s="9">
        <v>50816</v>
      </c>
      <c r="B64" s="8">
        <v>0</v>
      </c>
      <c r="C64" s="8">
        <v>0</v>
      </c>
      <c r="D64" s="8">
        <f t="shared" si="0"/>
        <v>0</v>
      </c>
      <c r="E64" s="8">
        <v>0</v>
      </c>
      <c r="G64" s="8">
        <f t="shared" si="1"/>
        <v>0</v>
      </c>
    </row>
    <row r="65" spans="1:7" hidden="1" x14ac:dyDescent="0.25">
      <c r="A65" s="9">
        <v>50997</v>
      </c>
      <c r="B65" s="8">
        <v>0</v>
      </c>
      <c r="C65" s="8">
        <v>0</v>
      </c>
      <c r="D65" s="8">
        <f t="shared" si="0"/>
        <v>0</v>
      </c>
      <c r="E65" s="8">
        <v>0</v>
      </c>
      <c r="G65" s="8">
        <f t="shared" si="1"/>
        <v>0</v>
      </c>
    </row>
    <row r="66" spans="1:7" hidden="1" x14ac:dyDescent="0.25">
      <c r="A66" s="9">
        <v>51181</v>
      </c>
      <c r="B66" s="8">
        <v>0</v>
      </c>
      <c r="C66" s="8">
        <v>0</v>
      </c>
      <c r="D66" s="8">
        <f t="shared" si="0"/>
        <v>0</v>
      </c>
      <c r="E66" s="8">
        <v>0</v>
      </c>
      <c r="G66" s="8">
        <f t="shared" si="1"/>
        <v>0</v>
      </c>
    </row>
    <row r="67" spans="1:7" hidden="1" x14ac:dyDescent="0.25">
      <c r="A67" s="9">
        <v>51363</v>
      </c>
      <c r="B67" s="8">
        <v>0</v>
      </c>
      <c r="C67" s="8">
        <v>0</v>
      </c>
      <c r="D67" s="8">
        <f t="shared" si="0"/>
        <v>0</v>
      </c>
      <c r="E67" s="8">
        <v>0</v>
      </c>
      <c r="G67" s="8">
        <f t="shared" si="1"/>
        <v>0</v>
      </c>
    </row>
    <row r="68" spans="1:7" hidden="1" x14ac:dyDescent="0.25">
      <c r="A68" s="9">
        <v>51547</v>
      </c>
      <c r="B68" s="8">
        <v>0</v>
      </c>
      <c r="C68" s="8">
        <v>0</v>
      </c>
      <c r="D68" s="8">
        <f t="shared" si="0"/>
        <v>0</v>
      </c>
      <c r="E68" s="8">
        <v>0</v>
      </c>
      <c r="G68" s="8">
        <f t="shared" si="1"/>
        <v>0</v>
      </c>
    </row>
    <row r="69" spans="1:7" hidden="1" x14ac:dyDescent="0.25">
      <c r="A69" s="9">
        <v>51728</v>
      </c>
      <c r="B69" s="8">
        <v>0</v>
      </c>
      <c r="C69" s="8">
        <v>0</v>
      </c>
      <c r="D69" s="8">
        <f t="shared" si="0"/>
        <v>0</v>
      </c>
      <c r="E69" s="8">
        <v>0</v>
      </c>
      <c r="G69" s="8">
        <f t="shared" si="1"/>
        <v>0</v>
      </c>
    </row>
    <row r="70" spans="1:7" hidden="1" x14ac:dyDescent="0.25">
      <c r="A70" s="9">
        <v>51912</v>
      </c>
      <c r="B70" s="8">
        <v>0</v>
      </c>
      <c r="C70" s="8">
        <v>0</v>
      </c>
      <c r="D70" s="8">
        <f t="shared" si="0"/>
        <v>0</v>
      </c>
      <c r="E70" s="8">
        <v>0</v>
      </c>
      <c r="G70" s="8">
        <f t="shared" si="1"/>
        <v>0</v>
      </c>
    </row>
    <row r="71" spans="1:7" hidden="1" x14ac:dyDescent="0.25">
      <c r="A71" s="9">
        <v>52093</v>
      </c>
      <c r="B71" s="8">
        <v>0</v>
      </c>
      <c r="C71" s="8">
        <v>0</v>
      </c>
      <c r="D71" s="8">
        <f t="shared" si="0"/>
        <v>0</v>
      </c>
      <c r="E71" s="8">
        <v>0</v>
      </c>
      <c r="G71" s="8">
        <f t="shared" si="1"/>
        <v>0</v>
      </c>
    </row>
    <row r="72" spans="1:7" hidden="1" x14ac:dyDescent="0.25">
      <c r="A72" s="9">
        <v>52277</v>
      </c>
      <c r="B72" s="8">
        <v>0</v>
      </c>
      <c r="C72" s="8">
        <v>0</v>
      </c>
      <c r="D72" s="8">
        <f t="shared" si="0"/>
        <v>0</v>
      </c>
      <c r="E72" s="8">
        <v>0</v>
      </c>
      <c r="G72" s="8">
        <f t="shared" si="1"/>
        <v>0</v>
      </c>
    </row>
    <row r="73" spans="1:7" hidden="1" x14ac:dyDescent="0.25">
      <c r="A73" s="9">
        <v>52458</v>
      </c>
      <c r="B73" s="8">
        <v>0</v>
      </c>
      <c r="C73" s="8">
        <v>0</v>
      </c>
      <c r="D73" s="8">
        <f t="shared" si="0"/>
        <v>0</v>
      </c>
      <c r="E73" s="8">
        <v>0</v>
      </c>
      <c r="G73" s="8">
        <f t="shared" si="1"/>
        <v>0</v>
      </c>
    </row>
    <row r="74" spans="1:7" hidden="1" x14ac:dyDescent="0.25">
      <c r="A74" s="9">
        <v>52642</v>
      </c>
      <c r="B74" s="8">
        <v>0</v>
      </c>
      <c r="C74" s="8">
        <v>0</v>
      </c>
      <c r="D74" s="8">
        <f t="shared" ref="D74:D103" si="2">B74+C74</f>
        <v>0</v>
      </c>
      <c r="E74" s="8">
        <v>0</v>
      </c>
      <c r="G74" s="8">
        <f t="shared" si="1"/>
        <v>0</v>
      </c>
    </row>
    <row r="75" spans="1:7" hidden="1" x14ac:dyDescent="0.25">
      <c r="A75" s="9">
        <v>52824</v>
      </c>
      <c r="B75" s="8">
        <v>0</v>
      </c>
      <c r="C75" s="8">
        <v>0</v>
      </c>
      <c r="D75" s="8">
        <f t="shared" si="2"/>
        <v>0</v>
      </c>
      <c r="E75" s="8">
        <v>0</v>
      </c>
      <c r="G75" s="8">
        <f t="shared" si="1"/>
        <v>0</v>
      </c>
    </row>
    <row r="76" spans="1:7" hidden="1" x14ac:dyDescent="0.25">
      <c r="A76" s="9">
        <v>53008</v>
      </c>
      <c r="B76" s="8">
        <v>0</v>
      </c>
      <c r="C76" s="8">
        <v>0</v>
      </c>
      <c r="D76" s="8">
        <f t="shared" si="2"/>
        <v>0</v>
      </c>
      <c r="E76" s="8">
        <v>0</v>
      </c>
      <c r="G76" s="8">
        <f t="shared" si="1"/>
        <v>0</v>
      </c>
    </row>
    <row r="77" spans="1:7" hidden="1" x14ac:dyDescent="0.25">
      <c r="A77" s="9">
        <v>53189</v>
      </c>
      <c r="B77" s="8">
        <v>0</v>
      </c>
      <c r="C77" s="8">
        <v>0</v>
      </c>
      <c r="D77" s="8">
        <f t="shared" si="2"/>
        <v>0</v>
      </c>
      <c r="E77" s="8">
        <v>0</v>
      </c>
      <c r="G77" s="8">
        <f t="shared" si="1"/>
        <v>0</v>
      </c>
    </row>
    <row r="78" spans="1:7" hidden="1" x14ac:dyDescent="0.25">
      <c r="A78" s="9">
        <v>53373</v>
      </c>
      <c r="B78" s="8">
        <v>0</v>
      </c>
      <c r="C78" s="8">
        <v>0</v>
      </c>
      <c r="D78" s="8">
        <f t="shared" si="2"/>
        <v>0</v>
      </c>
      <c r="E78" s="8">
        <v>0</v>
      </c>
      <c r="G78" s="8">
        <f t="shared" si="1"/>
        <v>0</v>
      </c>
    </row>
    <row r="79" spans="1:7" hidden="1" x14ac:dyDescent="0.25">
      <c r="A79" s="9">
        <v>53554</v>
      </c>
      <c r="B79" s="8">
        <v>0</v>
      </c>
      <c r="C79" s="8">
        <v>0</v>
      </c>
      <c r="D79" s="8">
        <f t="shared" si="2"/>
        <v>0</v>
      </c>
      <c r="E79" s="8">
        <v>0</v>
      </c>
      <c r="G79" s="8">
        <f t="shared" si="1"/>
        <v>0</v>
      </c>
    </row>
    <row r="80" spans="1:7" hidden="1" x14ac:dyDescent="0.25">
      <c r="A80" s="9">
        <v>53738</v>
      </c>
      <c r="B80" s="8">
        <v>0</v>
      </c>
      <c r="C80" s="8">
        <v>0</v>
      </c>
      <c r="D80" s="8">
        <f t="shared" si="2"/>
        <v>0</v>
      </c>
      <c r="E80" s="8">
        <v>0</v>
      </c>
      <c r="G80" s="8">
        <f t="shared" si="1"/>
        <v>0</v>
      </c>
    </row>
    <row r="81" spans="1:7" hidden="1" x14ac:dyDescent="0.25">
      <c r="A81" s="9">
        <v>53919</v>
      </c>
      <c r="B81" s="8">
        <v>0</v>
      </c>
      <c r="C81" s="8">
        <v>0</v>
      </c>
      <c r="D81" s="8">
        <f t="shared" si="2"/>
        <v>0</v>
      </c>
      <c r="E81" s="8">
        <v>0</v>
      </c>
      <c r="G81" s="8">
        <f t="shared" si="1"/>
        <v>0</v>
      </c>
    </row>
    <row r="82" spans="1:7" hidden="1" x14ac:dyDescent="0.25">
      <c r="A82" s="9">
        <v>54103</v>
      </c>
      <c r="B82" s="8">
        <v>0</v>
      </c>
      <c r="C82" s="8">
        <v>0</v>
      </c>
      <c r="D82" s="8">
        <f t="shared" si="2"/>
        <v>0</v>
      </c>
      <c r="E82" s="8">
        <v>0</v>
      </c>
      <c r="G82" s="8">
        <f t="shared" si="1"/>
        <v>0</v>
      </c>
    </row>
    <row r="83" spans="1:7" hidden="1" x14ac:dyDescent="0.25">
      <c r="A83" s="9">
        <v>54285</v>
      </c>
      <c r="B83" s="8">
        <v>0</v>
      </c>
      <c r="C83" s="8">
        <v>0</v>
      </c>
      <c r="D83" s="8">
        <f t="shared" si="2"/>
        <v>0</v>
      </c>
      <c r="E83" s="8">
        <v>0</v>
      </c>
      <c r="G83" s="8">
        <f t="shared" si="1"/>
        <v>0</v>
      </c>
    </row>
    <row r="84" spans="1:7" hidden="1" x14ac:dyDescent="0.25">
      <c r="A84" s="9">
        <v>54469</v>
      </c>
      <c r="B84" s="8">
        <v>0</v>
      </c>
      <c r="C84" s="8">
        <v>0</v>
      </c>
      <c r="D84" s="8">
        <f t="shared" si="2"/>
        <v>0</v>
      </c>
      <c r="E84" s="8">
        <v>0</v>
      </c>
      <c r="G84" s="8">
        <f t="shared" si="1"/>
        <v>0</v>
      </c>
    </row>
    <row r="85" spans="1:7" hidden="1" x14ac:dyDescent="0.25">
      <c r="A85" s="9">
        <v>54650</v>
      </c>
      <c r="B85" s="8">
        <v>0</v>
      </c>
      <c r="C85" s="8">
        <v>0</v>
      </c>
      <c r="D85" s="8">
        <f t="shared" si="2"/>
        <v>0</v>
      </c>
      <c r="E85" s="8">
        <v>0</v>
      </c>
      <c r="G85" s="8">
        <f t="shared" si="1"/>
        <v>0</v>
      </c>
    </row>
    <row r="86" spans="1:7" hidden="1" x14ac:dyDescent="0.25">
      <c r="A86" s="9">
        <v>54834</v>
      </c>
      <c r="B86" s="8">
        <v>0</v>
      </c>
      <c r="C86" s="8">
        <v>0</v>
      </c>
      <c r="D86" s="8">
        <f t="shared" si="2"/>
        <v>0</v>
      </c>
      <c r="E86" s="8">
        <v>0</v>
      </c>
      <c r="G86" s="8">
        <f t="shared" si="1"/>
        <v>0</v>
      </c>
    </row>
    <row r="87" spans="1:7" hidden="1" x14ac:dyDescent="0.25">
      <c r="A87" s="9">
        <v>55015</v>
      </c>
      <c r="B87" s="8">
        <v>0</v>
      </c>
      <c r="C87" s="8">
        <v>0</v>
      </c>
      <c r="D87" s="8">
        <f t="shared" si="2"/>
        <v>0</v>
      </c>
      <c r="E87" s="8">
        <v>0</v>
      </c>
      <c r="G87" s="8">
        <f t="shared" si="1"/>
        <v>0</v>
      </c>
    </row>
    <row r="88" spans="1:7" hidden="1" x14ac:dyDescent="0.25">
      <c r="A88" s="9">
        <v>55199</v>
      </c>
      <c r="B88" s="8">
        <v>0</v>
      </c>
      <c r="C88" s="8">
        <v>0</v>
      </c>
      <c r="D88" s="8">
        <f t="shared" si="2"/>
        <v>0</v>
      </c>
      <c r="E88" s="8">
        <v>0</v>
      </c>
      <c r="G88" s="8">
        <f t="shared" si="1"/>
        <v>0</v>
      </c>
    </row>
    <row r="89" spans="1:7" hidden="1" x14ac:dyDescent="0.25">
      <c r="A89" s="9">
        <v>55380</v>
      </c>
      <c r="B89" s="8">
        <v>0</v>
      </c>
      <c r="C89" s="8">
        <v>0</v>
      </c>
      <c r="D89" s="8">
        <f t="shared" si="2"/>
        <v>0</v>
      </c>
      <c r="E89" s="8">
        <v>0</v>
      </c>
      <c r="G89" s="8">
        <f t="shared" si="1"/>
        <v>0</v>
      </c>
    </row>
    <row r="90" spans="1:7" hidden="1" x14ac:dyDescent="0.25">
      <c r="A90" s="9">
        <v>55564</v>
      </c>
      <c r="B90" s="8">
        <v>0</v>
      </c>
      <c r="C90" s="8">
        <v>0</v>
      </c>
      <c r="D90" s="8">
        <f t="shared" si="2"/>
        <v>0</v>
      </c>
      <c r="E90" s="8">
        <v>0</v>
      </c>
      <c r="G90" s="8">
        <f t="shared" si="1"/>
        <v>0</v>
      </c>
    </row>
    <row r="91" spans="1:7" hidden="1" x14ac:dyDescent="0.25">
      <c r="A91" s="9">
        <v>55746</v>
      </c>
      <c r="B91" s="8">
        <v>0</v>
      </c>
      <c r="C91" s="8">
        <v>0</v>
      </c>
      <c r="D91" s="8">
        <f t="shared" si="2"/>
        <v>0</v>
      </c>
      <c r="E91" s="8">
        <v>0</v>
      </c>
      <c r="G91" s="8">
        <f t="shared" si="1"/>
        <v>0</v>
      </c>
    </row>
    <row r="92" spans="1:7" hidden="1" x14ac:dyDescent="0.25">
      <c r="A92" s="9">
        <v>55930</v>
      </c>
      <c r="B92" s="8">
        <v>0</v>
      </c>
      <c r="C92" s="8">
        <v>0</v>
      </c>
      <c r="D92" s="8">
        <f t="shared" si="2"/>
        <v>0</v>
      </c>
      <c r="E92" s="8">
        <v>0</v>
      </c>
      <c r="G92" s="8">
        <f t="shared" si="1"/>
        <v>0</v>
      </c>
    </row>
    <row r="93" spans="1:7" hidden="1" x14ac:dyDescent="0.25">
      <c r="A93" s="9">
        <v>56111</v>
      </c>
      <c r="B93" s="8">
        <v>0</v>
      </c>
      <c r="C93" s="8">
        <v>0</v>
      </c>
      <c r="D93" s="8">
        <f t="shared" si="2"/>
        <v>0</v>
      </c>
      <c r="E93" s="8">
        <v>0</v>
      </c>
      <c r="G93" s="8">
        <f t="shared" si="1"/>
        <v>0</v>
      </c>
    </row>
    <row r="94" spans="1:7" hidden="1" x14ac:dyDescent="0.25">
      <c r="A94" s="9">
        <v>56295</v>
      </c>
      <c r="B94" s="8">
        <v>0</v>
      </c>
      <c r="C94" s="8">
        <v>0</v>
      </c>
      <c r="D94" s="8">
        <f t="shared" si="2"/>
        <v>0</v>
      </c>
      <c r="E94" s="8">
        <v>0</v>
      </c>
      <c r="G94" s="8">
        <f t="shared" si="1"/>
        <v>0</v>
      </c>
    </row>
    <row r="95" spans="1:7" hidden="1" x14ac:dyDescent="0.25">
      <c r="A95" s="9">
        <v>56476</v>
      </c>
      <c r="B95" s="8">
        <v>0</v>
      </c>
      <c r="C95" s="8">
        <v>0</v>
      </c>
      <c r="D95" s="8">
        <f t="shared" si="2"/>
        <v>0</v>
      </c>
      <c r="E95" s="8">
        <v>0</v>
      </c>
      <c r="G95" s="8">
        <f t="shared" si="1"/>
        <v>0</v>
      </c>
    </row>
    <row r="96" spans="1:7" hidden="1" x14ac:dyDescent="0.25">
      <c r="A96" s="9">
        <v>56660</v>
      </c>
      <c r="B96" s="8">
        <v>0</v>
      </c>
      <c r="C96" s="8">
        <v>0</v>
      </c>
      <c r="D96" s="8">
        <f t="shared" si="2"/>
        <v>0</v>
      </c>
      <c r="E96" s="8">
        <v>0</v>
      </c>
      <c r="G96" s="8">
        <f t="shared" si="1"/>
        <v>0</v>
      </c>
    </row>
    <row r="97" spans="1:7" hidden="1" x14ac:dyDescent="0.25">
      <c r="A97" s="9">
        <v>56841</v>
      </c>
      <c r="B97" s="8">
        <v>0</v>
      </c>
      <c r="C97" s="8">
        <v>0</v>
      </c>
      <c r="D97" s="8">
        <f t="shared" si="2"/>
        <v>0</v>
      </c>
      <c r="E97" s="8">
        <v>0</v>
      </c>
      <c r="G97" s="8">
        <f t="shared" si="1"/>
        <v>0</v>
      </c>
    </row>
    <row r="98" spans="1:7" hidden="1" x14ac:dyDescent="0.25">
      <c r="A98" s="9">
        <v>57025</v>
      </c>
      <c r="B98" s="8">
        <v>0</v>
      </c>
      <c r="C98" s="8">
        <v>0</v>
      </c>
      <c r="D98" s="8">
        <f t="shared" si="2"/>
        <v>0</v>
      </c>
      <c r="E98" s="8">
        <v>0</v>
      </c>
      <c r="G98" s="8">
        <f t="shared" si="1"/>
        <v>0</v>
      </c>
    </row>
    <row r="99" spans="1:7" hidden="1" x14ac:dyDescent="0.25">
      <c r="A99" s="9">
        <v>57207</v>
      </c>
      <c r="B99" s="8">
        <v>0</v>
      </c>
      <c r="C99" s="8">
        <v>0</v>
      </c>
      <c r="D99" s="8">
        <f t="shared" si="2"/>
        <v>0</v>
      </c>
      <c r="E99" s="8">
        <v>0</v>
      </c>
      <c r="G99" s="8">
        <f t="shared" si="1"/>
        <v>0</v>
      </c>
    </row>
    <row r="100" spans="1:7" hidden="1" x14ac:dyDescent="0.25">
      <c r="A100" s="9">
        <v>57391</v>
      </c>
      <c r="B100" s="8">
        <v>0</v>
      </c>
      <c r="C100" s="8">
        <v>0</v>
      </c>
      <c r="D100" s="8">
        <f t="shared" si="2"/>
        <v>0</v>
      </c>
      <c r="E100" s="8">
        <v>0</v>
      </c>
      <c r="G100" s="8">
        <f t="shared" si="1"/>
        <v>0</v>
      </c>
    </row>
    <row r="101" spans="1:7" hidden="1" x14ac:dyDescent="0.25">
      <c r="A101" s="9">
        <v>57572</v>
      </c>
      <c r="B101" s="8">
        <v>0</v>
      </c>
      <c r="C101" s="8">
        <v>0</v>
      </c>
      <c r="D101" s="8">
        <f t="shared" si="2"/>
        <v>0</v>
      </c>
      <c r="E101" s="8">
        <v>0</v>
      </c>
      <c r="G101" s="8">
        <f t="shared" si="1"/>
        <v>0</v>
      </c>
    </row>
    <row r="102" spans="1:7" hidden="1" x14ac:dyDescent="0.25">
      <c r="A102" s="9">
        <v>57756</v>
      </c>
      <c r="B102" s="8">
        <v>0</v>
      </c>
      <c r="C102" s="8">
        <v>0</v>
      </c>
      <c r="D102" s="8">
        <f t="shared" si="2"/>
        <v>0</v>
      </c>
      <c r="E102" s="8">
        <v>0</v>
      </c>
      <c r="G102" s="8">
        <f t="shared" si="1"/>
        <v>0</v>
      </c>
    </row>
    <row r="103" spans="1:7" hidden="1" x14ac:dyDescent="0.25">
      <c r="A103" s="9">
        <v>57937</v>
      </c>
      <c r="B103" s="8">
        <v>0</v>
      </c>
      <c r="C103" s="8">
        <v>0</v>
      </c>
      <c r="D103" s="8">
        <f t="shared" si="2"/>
        <v>0</v>
      </c>
      <c r="E103" s="8">
        <v>0</v>
      </c>
      <c r="G103" s="8">
        <f t="shared" si="1"/>
        <v>0</v>
      </c>
    </row>
    <row r="104" spans="1:7" ht="13.8" thickBot="1" x14ac:dyDescent="0.3">
      <c r="A104" s="30" t="s">
        <v>4</v>
      </c>
      <c r="B104" s="10">
        <f>SUM(B32:B56)</f>
        <v>32335000</v>
      </c>
      <c r="C104" s="10">
        <f t="shared" ref="C104:G104" si="3">SUM(C32:C57)</f>
        <v>10533824.860000001</v>
      </c>
      <c r="D104" s="10">
        <f t="shared" si="3"/>
        <v>42868824.859999992</v>
      </c>
      <c r="E104" s="10">
        <f t="shared" si="3"/>
        <v>42868824.859999999</v>
      </c>
      <c r="F104" s="10">
        <f t="shared" si="3"/>
        <v>0</v>
      </c>
      <c r="G104" s="10">
        <f t="shared" si="3"/>
        <v>4313197.3899999997</v>
      </c>
    </row>
    <row r="105" spans="1:7" ht="13.8" thickTop="1" x14ac:dyDescent="0.25"/>
    <row r="106" spans="1:7" x14ac:dyDescent="0.25">
      <c r="B106" s="11"/>
      <c r="C106" s="11"/>
    </row>
    <row r="108" spans="1:7" x14ac:dyDescent="0.25">
      <c r="A108" s="131" t="s">
        <v>136</v>
      </c>
      <c r="B108" s="48">
        <v>34750000</v>
      </c>
      <c r="C108" s="48">
        <v>11404188.869999999</v>
      </c>
      <c r="D108" s="48">
        <f>+B108+C108</f>
        <v>46154188.869999997</v>
      </c>
      <c r="E108" s="48"/>
    </row>
    <row r="109" spans="1:7" x14ac:dyDescent="0.25">
      <c r="B109" s="24">
        <f>+B104-B108</f>
        <v>-2415000</v>
      </c>
      <c r="C109" s="24">
        <f t="shared" ref="C109:D109" si="4">+C104-C108</f>
        <v>-870364.00999999791</v>
      </c>
      <c r="D109" s="24">
        <f t="shared" si="4"/>
        <v>-3285364.0100000054</v>
      </c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05"/>
  <sheetViews>
    <sheetView workbookViewId="0">
      <selection activeCell="A38" sqref="A38"/>
    </sheetView>
  </sheetViews>
  <sheetFormatPr defaultRowHeight="13.2" x14ac:dyDescent="0.25"/>
  <cols>
    <col min="2" max="3" width="12.88671875" bestFit="1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29</v>
      </c>
      <c r="C3" s="159"/>
      <c r="D3" s="159"/>
    </row>
    <row r="4" spans="1:13" ht="13.8" thickBot="1" x14ac:dyDescent="0.3">
      <c r="B4" s="158" t="s">
        <v>0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1000000</v>
      </c>
      <c r="C16" s="45">
        <v>122500</v>
      </c>
      <c r="D16" s="23">
        <f t="shared" si="0"/>
        <v>1122500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0</v>
      </c>
      <c r="C17" s="15">
        <v>107500</v>
      </c>
      <c r="D17" s="8">
        <f t="shared" si="0"/>
        <v>107500</v>
      </c>
      <c r="E17" s="15">
        <f>+D16+D17</f>
        <v>1230000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1000000</v>
      </c>
      <c r="C18" s="45">
        <v>107500</v>
      </c>
      <c r="D18" s="23">
        <f t="shared" si="0"/>
        <v>1107500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87500</v>
      </c>
      <c r="D19" s="8">
        <f t="shared" si="0"/>
        <v>87500</v>
      </c>
      <c r="E19" s="15">
        <f>+D18+D19</f>
        <v>1195000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1000000</v>
      </c>
      <c r="C20" s="45">
        <v>87500</v>
      </c>
      <c r="D20" s="23">
        <f t="shared" si="0"/>
        <v>1087500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67500</v>
      </c>
      <c r="D21" s="8">
        <f t="shared" si="0"/>
        <v>67500</v>
      </c>
      <c r="E21" s="15">
        <f>+D20+D21</f>
        <v>1155000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1500000</v>
      </c>
      <c r="C22" s="45">
        <v>67500</v>
      </c>
      <c r="D22" s="23">
        <f t="shared" si="0"/>
        <v>1567500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33750</v>
      </c>
      <c r="D23" s="8">
        <f t="shared" si="0"/>
        <v>33750</v>
      </c>
      <c r="E23" s="15">
        <f>+D22+D23</f>
        <v>1601250</v>
      </c>
      <c r="G23" s="54"/>
      <c r="J23" s="55"/>
      <c r="K23" s="55"/>
      <c r="L23" s="56"/>
      <c r="M23" s="56"/>
    </row>
    <row r="24" spans="1:13" x14ac:dyDescent="0.25">
      <c r="A24" s="9">
        <v>43511</v>
      </c>
      <c r="B24" s="23">
        <v>1500000</v>
      </c>
      <c r="C24" s="45">
        <v>33750</v>
      </c>
      <c r="D24" s="23">
        <f t="shared" si="0"/>
        <v>1533750</v>
      </c>
      <c r="E24" s="45"/>
      <c r="G24" s="54"/>
      <c r="H24" s="56"/>
      <c r="I24" s="57"/>
      <c r="J24" s="55"/>
      <c r="K24" s="55"/>
    </row>
    <row r="25" spans="1:13" x14ac:dyDescent="0.25">
      <c r="A25" s="9">
        <v>43692</v>
      </c>
      <c r="B25" s="8">
        <v>0</v>
      </c>
      <c r="C25" s="15">
        <v>0</v>
      </c>
      <c r="D25" s="8">
        <f t="shared" si="0"/>
        <v>0</v>
      </c>
      <c r="E25" s="45">
        <f>+D24+D25</f>
        <v>1533750</v>
      </c>
    </row>
    <row r="26" spans="1:13" hidden="1" x14ac:dyDescent="0.25">
      <c r="A26" s="9">
        <v>43876</v>
      </c>
      <c r="B26" s="8">
        <v>0</v>
      </c>
      <c r="C26" s="15">
        <v>0</v>
      </c>
      <c r="D26" s="8">
        <f t="shared" si="0"/>
        <v>0</v>
      </c>
      <c r="E26" s="15">
        <v>0</v>
      </c>
    </row>
    <row r="27" spans="1:13" hidden="1" x14ac:dyDescent="0.25">
      <c r="A27" s="9">
        <v>44058</v>
      </c>
      <c r="B27" s="8">
        <v>0</v>
      </c>
      <c r="C27" s="15">
        <v>0</v>
      </c>
      <c r="D27" s="8">
        <f t="shared" si="0"/>
        <v>0</v>
      </c>
      <c r="E27" s="15">
        <f>+D26+D27</f>
        <v>0</v>
      </c>
    </row>
    <row r="28" spans="1:13" hidden="1" x14ac:dyDescent="0.25">
      <c r="A28" s="9">
        <v>44242</v>
      </c>
      <c r="B28" s="8">
        <v>0</v>
      </c>
      <c r="C28" s="15">
        <v>0</v>
      </c>
      <c r="D28" s="8">
        <f t="shared" si="0"/>
        <v>0</v>
      </c>
      <c r="E28" s="15">
        <v>0</v>
      </c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</row>
    <row r="30" spans="1:13" hidden="1" x14ac:dyDescent="0.25">
      <c r="A30" s="9">
        <v>44607</v>
      </c>
      <c r="B30" s="8">
        <v>0</v>
      </c>
      <c r="C30" s="15">
        <v>0</v>
      </c>
      <c r="D30" s="8">
        <f t="shared" si="0"/>
        <v>0</v>
      </c>
      <c r="E30" s="15">
        <v>0</v>
      </c>
    </row>
    <row r="31" spans="1:13" hidden="1" x14ac:dyDescent="0.25">
      <c r="A31" s="9">
        <v>44788</v>
      </c>
      <c r="B31" s="8">
        <v>0</v>
      </c>
      <c r="C31" s="15">
        <v>0</v>
      </c>
      <c r="D31" s="8">
        <f t="shared" si="0"/>
        <v>0</v>
      </c>
      <c r="E31" s="15">
        <f>+D30+D31</f>
        <v>0</v>
      </c>
    </row>
    <row r="32" spans="1:13" hidden="1" x14ac:dyDescent="0.25">
      <c r="A32" s="9">
        <v>44972</v>
      </c>
      <c r="B32" s="8">
        <v>0</v>
      </c>
      <c r="C32" s="15">
        <v>0</v>
      </c>
      <c r="D32" s="8">
        <f t="shared" si="0"/>
        <v>0</v>
      </c>
      <c r="E32" s="15">
        <v>0</v>
      </c>
    </row>
    <row r="33" spans="1:5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</row>
    <row r="34" spans="1:5" hidden="1" x14ac:dyDescent="0.25">
      <c r="A34" s="9">
        <v>45337</v>
      </c>
      <c r="B34" s="8">
        <v>0</v>
      </c>
      <c r="C34" s="15">
        <v>0</v>
      </c>
      <c r="D34" s="8">
        <f t="shared" si="0"/>
        <v>0</v>
      </c>
      <c r="E34" s="15">
        <v>0</v>
      </c>
    </row>
    <row r="35" spans="1:5" hidden="1" x14ac:dyDescent="0.25">
      <c r="A35" s="9">
        <v>45519</v>
      </c>
      <c r="B35" s="8">
        <v>0</v>
      </c>
      <c r="C35" s="15">
        <v>0</v>
      </c>
      <c r="D35" s="8">
        <f t="shared" si="0"/>
        <v>0</v>
      </c>
      <c r="E35" s="15">
        <f>+D34+D35</f>
        <v>0</v>
      </c>
    </row>
    <row r="36" spans="1:5" hidden="1" x14ac:dyDescent="0.25">
      <c r="A36" s="9">
        <v>45703</v>
      </c>
      <c r="B36" s="8">
        <v>0</v>
      </c>
      <c r="C36" s="15">
        <v>0</v>
      </c>
      <c r="D36" s="8">
        <f t="shared" si="0"/>
        <v>0</v>
      </c>
      <c r="E36" s="15">
        <v>0</v>
      </c>
    </row>
    <row r="37" spans="1:5" hidden="1" x14ac:dyDescent="0.25">
      <c r="A37" s="9">
        <v>45884</v>
      </c>
      <c r="B37" s="8">
        <v>0</v>
      </c>
      <c r="C37" s="15">
        <v>0</v>
      </c>
      <c r="D37" s="8">
        <f t="shared" si="0"/>
        <v>0</v>
      </c>
      <c r="E37" s="15">
        <f>+D36+D37</f>
        <v>0</v>
      </c>
    </row>
    <row r="38" spans="1:5" hidden="1" x14ac:dyDescent="0.25">
      <c r="A38" s="9">
        <v>46068</v>
      </c>
      <c r="B38" s="8">
        <v>0</v>
      </c>
      <c r="C38" s="15">
        <v>0</v>
      </c>
      <c r="D38" s="8">
        <f t="shared" si="0"/>
        <v>0</v>
      </c>
      <c r="E38" s="15">
        <v>0</v>
      </c>
    </row>
    <row r="39" spans="1:5" hidden="1" x14ac:dyDescent="0.25">
      <c r="A39" s="9">
        <v>46249</v>
      </c>
      <c r="B39" s="8">
        <v>0</v>
      </c>
      <c r="C39" s="15">
        <v>0</v>
      </c>
      <c r="D39" s="8">
        <f t="shared" si="0"/>
        <v>0</v>
      </c>
      <c r="E39" s="15">
        <f>+D38+D39</f>
        <v>0</v>
      </c>
    </row>
    <row r="40" spans="1:5" hidden="1" x14ac:dyDescent="0.25">
      <c r="A40" s="9">
        <v>46433</v>
      </c>
      <c r="B40" s="8">
        <v>0</v>
      </c>
      <c r="C40" s="15">
        <v>0</v>
      </c>
      <c r="D40" s="8">
        <f t="shared" si="0"/>
        <v>0</v>
      </c>
      <c r="E40" s="15">
        <v>0</v>
      </c>
    </row>
    <row r="41" spans="1:5" hidden="1" x14ac:dyDescent="0.25">
      <c r="A41" s="9">
        <v>46614</v>
      </c>
      <c r="B41" s="8">
        <v>0</v>
      </c>
      <c r="C41" s="15">
        <v>0</v>
      </c>
      <c r="D41" s="8">
        <f t="shared" si="0"/>
        <v>0</v>
      </c>
      <c r="E41" s="15">
        <f>+D40+D41</f>
        <v>0</v>
      </c>
    </row>
    <row r="42" spans="1:5" hidden="1" x14ac:dyDescent="0.25">
      <c r="A42" s="9">
        <v>46798</v>
      </c>
      <c r="B42" s="8">
        <v>0</v>
      </c>
      <c r="C42" s="15">
        <v>0</v>
      </c>
      <c r="D42" s="8">
        <f t="shared" si="0"/>
        <v>0</v>
      </c>
      <c r="E42" s="15">
        <v>0</v>
      </c>
    </row>
    <row r="43" spans="1:5" hidden="1" x14ac:dyDescent="0.25">
      <c r="A43" s="9">
        <v>46980</v>
      </c>
      <c r="B43" s="8">
        <v>0</v>
      </c>
      <c r="C43" s="15">
        <v>0</v>
      </c>
      <c r="D43" s="8">
        <f t="shared" si="0"/>
        <v>0</v>
      </c>
      <c r="E43" s="15">
        <f>+D42+D43</f>
        <v>0</v>
      </c>
    </row>
    <row r="44" spans="1:5" hidden="1" x14ac:dyDescent="0.25">
      <c r="A44" s="9">
        <v>47164</v>
      </c>
      <c r="B44" s="8">
        <v>0</v>
      </c>
      <c r="C44" s="15">
        <v>0</v>
      </c>
      <c r="D44" s="8">
        <f t="shared" si="0"/>
        <v>0</v>
      </c>
      <c r="E44" s="15">
        <v>0</v>
      </c>
    </row>
    <row r="45" spans="1:5" hidden="1" x14ac:dyDescent="0.25">
      <c r="A45" s="9">
        <v>47345</v>
      </c>
      <c r="B45" s="8">
        <v>0</v>
      </c>
      <c r="C45" s="15">
        <v>0</v>
      </c>
      <c r="D45" s="8">
        <f t="shared" si="0"/>
        <v>0</v>
      </c>
      <c r="E45" s="15">
        <f>D45+D44</f>
        <v>0</v>
      </c>
    </row>
    <row r="46" spans="1:5" hidden="1" x14ac:dyDescent="0.25">
      <c r="A46" s="9">
        <v>47529</v>
      </c>
      <c r="B46" s="8">
        <v>0</v>
      </c>
      <c r="C46" s="15">
        <v>0</v>
      </c>
      <c r="D46" s="8">
        <f t="shared" si="0"/>
        <v>0</v>
      </c>
      <c r="E46" s="15">
        <v>0</v>
      </c>
    </row>
    <row r="47" spans="1:5" hidden="1" x14ac:dyDescent="0.25">
      <c r="A47" s="9">
        <v>47710</v>
      </c>
      <c r="B47" s="8">
        <v>0</v>
      </c>
      <c r="C47" s="15">
        <v>0</v>
      </c>
      <c r="D47" s="8">
        <f t="shared" si="0"/>
        <v>0</v>
      </c>
      <c r="E47" s="15">
        <f>D47+D46</f>
        <v>0</v>
      </c>
    </row>
    <row r="48" spans="1:5" hidden="1" x14ac:dyDescent="0.25">
      <c r="A48" s="9">
        <v>47894</v>
      </c>
      <c r="B48" s="8">
        <v>0</v>
      </c>
      <c r="C48" s="15">
        <v>0</v>
      </c>
      <c r="D48" s="8">
        <f t="shared" si="0"/>
        <v>0</v>
      </c>
      <c r="E48" s="15">
        <v>0</v>
      </c>
    </row>
    <row r="49" spans="1:5" hidden="1" x14ac:dyDescent="0.25">
      <c r="A49" s="9">
        <v>48075</v>
      </c>
      <c r="B49" s="8">
        <v>0</v>
      </c>
      <c r="C49" s="15">
        <v>0</v>
      </c>
      <c r="D49" s="8">
        <f t="shared" si="0"/>
        <v>0</v>
      </c>
      <c r="E49" s="15">
        <f>D49+D48</f>
        <v>0</v>
      </c>
    </row>
    <row r="50" spans="1:5" hidden="1" x14ac:dyDescent="0.25">
      <c r="A50" s="9">
        <v>48259</v>
      </c>
      <c r="B50" s="8">
        <v>0</v>
      </c>
      <c r="C50" s="15">
        <v>0</v>
      </c>
      <c r="D50" s="8">
        <f t="shared" si="0"/>
        <v>0</v>
      </c>
      <c r="E50" s="15">
        <v>0</v>
      </c>
    </row>
    <row r="51" spans="1:5" hidden="1" x14ac:dyDescent="0.25">
      <c r="A51" s="9">
        <v>48441</v>
      </c>
      <c r="B51" s="8">
        <v>0</v>
      </c>
      <c r="C51" s="15">
        <v>0</v>
      </c>
      <c r="D51" s="8">
        <f t="shared" si="0"/>
        <v>0</v>
      </c>
      <c r="E51" s="15">
        <f>D51+D50</f>
        <v>0</v>
      </c>
    </row>
    <row r="52" spans="1:5" hidden="1" x14ac:dyDescent="0.25">
      <c r="A52" s="9">
        <v>48625</v>
      </c>
      <c r="B52" s="8">
        <v>0</v>
      </c>
      <c r="C52" s="15">
        <v>0</v>
      </c>
      <c r="D52" s="8">
        <f t="shared" si="0"/>
        <v>0</v>
      </c>
      <c r="E52" s="15">
        <v>0</v>
      </c>
    </row>
    <row r="53" spans="1:5" hidden="1" x14ac:dyDescent="0.25">
      <c r="A53" s="9">
        <v>48806</v>
      </c>
      <c r="B53" s="8">
        <v>0</v>
      </c>
      <c r="C53" s="15">
        <v>0</v>
      </c>
      <c r="D53" s="8">
        <f t="shared" si="0"/>
        <v>0</v>
      </c>
      <c r="E53" s="15">
        <f>D53+D52</f>
        <v>0</v>
      </c>
    </row>
    <row r="54" spans="1:5" hidden="1" x14ac:dyDescent="0.25">
      <c r="A54" s="9">
        <v>48990</v>
      </c>
      <c r="B54" s="8">
        <v>0</v>
      </c>
      <c r="C54" s="15">
        <v>0</v>
      </c>
      <c r="D54" s="8">
        <f t="shared" si="0"/>
        <v>0</v>
      </c>
      <c r="E54" s="8">
        <v>0</v>
      </c>
    </row>
    <row r="55" spans="1:5" hidden="1" x14ac:dyDescent="0.25">
      <c r="A55" s="9">
        <v>49171</v>
      </c>
      <c r="B55" s="8">
        <v>0</v>
      </c>
      <c r="C55" s="15">
        <v>0</v>
      </c>
      <c r="D55" s="8">
        <f t="shared" si="0"/>
        <v>0</v>
      </c>
      <c r="E55" s="11">
        <f>D55+D54</f>
        <v>0</v>
      </c>
    </row>
    <row r="56" spans="1:5" hidden="1" x14ac:dyDescent="0.25">
      <c r="A56" s="9">
        <v>49355</v>
      </c>
      <c r="B56" s="8">
        <v>0</v>
      </c>
      <c r="C56" s="15">
        <v>0</v>
      </c>
      <c r="D56" s="8">
        <f t="shared" si="0"/>
        <v>0</v>
      </c>
      <c r="E56" s="11">
        <f t="shared" ref="E56:E103" si="1">D56+D55</f>
        <v>0</v>
      </c>
    </row>
    <row r="57" spans="1:5" hidden="1" x14ac:dyDescent="0.25">
      <c r="A57" s="9">
        <v>49536</v>
      </c>
      <c r="B57" s="8">
        <v>0</v>
      </c>
      <c r="C57" s="15">
        <v>0</v>
      </c>
      <c r="D57" s="8">
        <f t="shared" si="0"/>
        <v>0</v>
      </c>
      <c r="E57" s="11">
        <f t="shared" si="1"/>
        <v>0</v>
      </c>
    </row>
    <row r="58" spans="1:5" hidden="1" x14ac:dyDescent="0.25">
      <c r="A58" s="9">
        <v>49720</v>
      </c>
      <c r="B58" s="8">
        <v>0</v>
      </c>
      <c r="C58" s="15">
        <v>0</v>
      </c>
      <c r="D58" s="8">
        <f t="shared" si="0"/>
        <v>0</v>
      </c>
      <c r="E58" s="11">
        <f t="shared" si="1"/>
        <v>0</v>
      </c>
    </row>
    <row r="59" spans="1:5" hidden="1" x14ac:dyDescent="0.25">
      <c r="A59" s="9">
        <v>49902</v>
      </c>
      <c r="B59" s="8">
        <v>0</v>
      </c>
      <c r="C59" s="15">
        <v>0</v>
      </c>
      <c r="D59" s="8">
        <f t="shared" si="0"/>
        <v>0</v>
      </c>
      <c r="E59" s="11">
        <f t="shared" si="1"/>
        <v>0</v>
      </c>
    </row>
    <row r="60" spans="1:5" hidden="1" x14ac:dyDescent="0.25">
      <c r="A60" s="9">
        <v>50086</v>
      </c>
      <c r="B60" s="8">
        <v>0</v>
      </c>
      <c r="C60" s="15">
        <v>0</v>
      </c>
      <c r="D60" s="8">
        <f t="shared" si="0"/>
        <v>0</v>
      </c>
      <c r="E60" s="11">
        <f t="shared" si="1"/>
        <v>0</v>
      </c>
    </row>
    <row r="61" spans="1:5" hidden="1" x14ac:dyDescent="0.25">
      <c r="A61" s="9">
        <v>50267</v>
      </c>
      <c r="B61" s="8">
        <v>0</v>
      </c>
      <c r="C61" s="15">
        <v>0</v>
      </c>
      <c r="D61" s="8">
        <f t="shared" si="0"/>
        <v>0</v>
      </c>
      <c r="E61" s="11">
        <f t="shared" si="1"/>
        <v>0</v>
      </c>
    </row>
    <row r="62" spans="1:5" hidden="1" x14ac:dyDescent="0.25">
      <c r="A62" s="9">
        <v>50451</v>
      </c>
      <c r="B62" s="8">
        <v>0</v>
      </c>
      <c r="C62" s="15">
        <v>0</v>
      </c>
      <c r="D62" s="8">
        <f t="shared" si="0"/>
        <v>0</v>
      </c>
      <c r="E62" s="11">
        <f t="shared" si="1"/>
        <v>0</v>
      </c>
    </row>
    <row r="63" spans="1:5" hidden="1" x14ac:dyDescent="0.25">
      <c r="A63" s="9">
        <v>50632</v>
      </c>
      <c r="B63" s="8">
        <v>0</v>
      </c>
      <c r="C63" s="15">
        <v>0</v>
      </c>
      <c r="D63" s="8">
        <f t="shared" si="0"/>
        <v>0</v>
      </c>
      <c r="E63" s="11">
        <f t="shared" si="1"/>
        <v>0</v>
      </c>
    </row>
    <row r="64" spans="1:5" hidden="1" x14ac:dyDescent="0.25">
      <c r="A64" s="9">
        <v>50816</v>
      </c>
      <c r="B64" s="8">
        <v>0</v>
      </c>
      <c r="C64" s="15">
        <v>0</v>
      </c>
      <c r="D64" s="8">
        <f t="shared" si="0"/>
        <v>0</v>
      </c>
      <c r="E64" s="11">
        <f t="shared" si="1"/>
        <v>0</v>
      </c>
    </row>
    <row r="65" spans="1:5" hidden="1" x14ac:dyDescent="0.25">
      <c r="A65" s="9">
        <v>50997</v>
      </c>
      <c r="B65" s="8">
        <v>0</v>
      </c>
      <c r="C65" s="15">
        <v>0</v>
      </c>
      <c r="D65" s="8">
        <f t="shared" si="0"/>
        <v>0</v>
      </c>
      <c r="E65" s="11">
        <f t="shared" si="1"/>
        <v>0</v>
      </c>
    </row>
    <row r="66" spans="1:5" hidden="1" x14ac:dyDescent="0.25">
      <c r="A66" s="9">
        <v>51181</v>
      </c>
      <c r="B66" s="8">
        <v>0</v>
      </c>
      <c r="C66" s="15">
        <v>0</v>
      </c>
      <c r="D66" s="8">
        <f t="shared" si="0"/>
        <v>0</v>
      </c>
      <c r="E66" s="11">
        <f t="shared" si="1"/>
        <v>0</v>
      </c>
    </row>
    <row r="67" spans="1:5" hidden="1" x14ac:dyDescent="0.25">
      <c r="A67" s="9">
        <v>51363</v>
      </c>
      <c r="B67" s="8">
        <v>0</v>
      </c>
      <c r="C67" s="15">
        <v>0</v>
      </c>
      <c r="D67" s="8">
        <f t="shared" si="0"/>
        <v>0</v>
      </c>
      <c r="E67" s="11">
        <f t="shared" si="1"/>
        <v>0</v>
      </c>
    </row>
    <row r="68" spans="1:5" hidden="1" x14ac:dyDescent="0.25">
      <c r="A68" s="9">
        <v>51547</v>
      </c>
      <c r="B68" s="8">
        <v>0</v>
      </c>
      <c r="C68" s="15">
        <v>0</v>
      </c>
      <c r="D68" s="8">
        <f t="shared" si="0"/>
        <v>0</v>
      </c>
      <c r="E68" s="11">
        <f t="shared" si="1"/>
        <v>0</v>
      </c>
    </row>
    <row r="69" spans="1:5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11">
        <f t="shared" si="1"/>
        <v>0</v>
      </c>
    </row>
    <row r="70" spans="1:5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11">
        <f t="shared" si="1"/>
        <v>0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1">
        <f t="shared" si="1"/>
        <v>0</v>
      </c>
    </row>
    <row r="72" spans="1:5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1">
        <f t="shared" si="1"/>
        <v>0</v>
      </c>
    </row>
    <row r="73" spans="1:5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1">
        <f t="shared" si="1"/>
        <v>0</v>
      </c>
    </row>
    <row r="74" spans="1:5" hidden="1" x14ac:dyDescent="0.25">
      <c r="A74" s="9">
        <v>52642</v>
      </c>
      <c r="B74" s="8">
        <v>0</v>
      </c>
      <c r="C74" s="15">
        <v>0</v>
      </c>
      <c r="D74" s="8">
        <f t="shared" ref="D74:D103" si="2">B74+C74</f>
        <v>0</v>
      </c>
      <c r="E74" s="11">
        <f t="shared" si="1"/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2"/>
        <v>0</v>
      </c>
      <c r="E75" s="11">
        <f t="shared" si="1"/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2"/>
        <v>0</v>
      </c>
      <c r="E76" s="11">
        <f t="shared" si="1"/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2"/>
        <v>0</v>
      </c>
      <c r="E77" s="11">
        <f t="shared" si="1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2"/>
        <v>0</v>
      </c>
      <c r="E78" s="11">
        <f t="shared" si="1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2"/>
        <v>0</v>
      </c>
      <c r="E79" s="11">
        <f t="shared" si="1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2"/>
        <v>0</v>
      </c>
      <c r="E80" s="11">
        <f t="shared" si="1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2"/>
        <v>0</v>
      </c>
      <c r="E81" s="11">
        <f t="shared" si="1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2"/>
        <v>0</v>
      </c>
      <c r="E82" s="11">
        <f t="shared" si="1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2"/>
        <v>0</v>
      </c>
      <c r="E83" s="11">
        <f t="shared" si="1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2"/>
        <v>0</v>
      </c>
      <c r="E84" s="11">
        <f t="shared" si="1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2"/>
        <v>0</v>
      </c>
      <c r="E85" s="11">
        <f t="shared" si="1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2"/>
        <v>0</v>
      </c>
      <c r="E86" s="11">
        <f t="shared" si="1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2"/>
        <v>0</v>
      </c>
      <c r="E87" s="11">
        <f t="shared" si="1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2"/>
        <v>0</v>
      </c>
      <c r="E88" s="11">
        <f t="shared" si="1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2"/>
        <v>0</v>
      </c>
      <c r="E89" s="11">
        <f t="shared" si="1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2"/>
        <v>0</v>
      </c>
      <c r="E90" s="11">
        <f t="shared" si="1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2"/>
        <v>0</v>
      </c>
      <c r="E91" s="11">
        <f t="shared" si="1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2"/>
        <v>0</v>
      </c>
      <c r="E92" s="11">
        <f t="shared" si="1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2"/>
        <v>0</v>
      </c>
      <c r="E93" s="11">
        <f t="shared" si="1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2"/>
        <v>0</v>
      </c>
      <c r="E94" s="11">
        <f t="shared" si="1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2"/>
        <v>0</v>
      </c>
      <c r="E95" s="11">
        <f t="shared" si="1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2"/>
        <v>0</v>
      </c>
      <c r="E96" s="11">
        <f t="shared" si="1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2"/>
        <v>0</v>
      </c>
      <c r="E97" s="11">
        <f t="shared" si="1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2"/>
        <v>0</v>
      </c>
      <c r="E98" s="11">
        <f t="shared" si="1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2"/>
        <v>0</v>
      </c>
      <c r="E99" s="11">
        <f t="shared" si="1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2"/>
        <v>0</v>
      </c>
      <c r="E100" s="11">
        <f t="shared" si="1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2"/>
        <v>0</v>
      </c>
      <c r="E101" s="11">
        <f t="shared" si="1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2"/>
        <v>0</v>
      </c>
      <c r="E102" s="11">
        <f t="shared" si="1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2"/>
        <v>0</v>
      </c>
      <c r="E103" s="11">
        <f t="shared" si="1"/>
        <v>0</v>
      </c>
    </row>
    <row r="104" spans="1:5" ht="13.8" thickBot="1" x14ac:dyDescent="0.3">
      <c r="A104" s="30" t="s">
        <v>4</v>
      </c>
      <c r="B104" s="10">
        <f>SUM(B24:B25)</f>
        <v>1500000</v>
      </c>
      <c r="C104" s="10">
        <f t="shared" ref="C104:E104" si="3">SUM(C24:C25)</f>
        <v>33750</v>
      </c>
      <c r="D104" s="10">
        <f t="shared" si="3"/>
        <v>1533750</v>
      </c>
      <c r="E104" s="10">
        <f t="shared" si="3"/>
        <v>1533750</v>
      </c>
    </row>
    <row r="105" spans="1:5" ht="13.8" thickTop="1" x14ac:dyDescent="0.25"/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0"/>
  <sheetViews>
    <sheetView zoomScaleNormal="100" workbookViewId="0">
      <selection activeCell="C35" sqref="C35:C36"/>
    </sheetView>
  </sheetViews>
  <sheetFormatPr defaultRowHeight="13.2" x14ac:dyDescent="0.25"/>
  <cols>
    <col min="2" max="2" width="15" customWidth="1"/>
    <col min="3" max="3" width="14.5546875" customWidth="1"/>
    <col min="4" max="4" width="15.109375" bestFit="1" customWidth="1"/>
    <col min="5" max="5" width="13.88671875" bestFit="1" customWidth="1"/>
    <col min="6" max="6" width="1.6640625" customWidth="1"/>
    <col min="7" max="7" width="20.5546875" bestFit="1" customWidth="1"/>
    <col min="9" max="9" width="10.109375" bestFit="1" customWidth="1"/>
    <col min="10" max="11" width="11.6640625" bestFit="1" customWidth="1"/>
    <col min="12" max="13" width="10.109375" bestFit="1" customWidth="1"/>
  </cols>
  <sheetData>
    <row r="1" spans="1:12" x14ac:dyDescent="0.25">
      <c r="B1" s="160" t="s">
        <v>8</v>
      </c>
      <c r="C1" s="160"/>
      <c r="D1" s="160"/>
      <c r="E1" s="29"/>
      <c r="F1" s="29"/>
      <c r="G1" s="29"/>
    </row>
    <row r="2" spans="1:12" x14ac:dyDescent="0.25">
      <c r="A2" s="2"/>
    </row>
    <row r="3" spans="1:12" x14ac:dyDescent="0.25">
      <c r="B3" s="159" t="s">
        <v>31</v>
      </c>
      <c r="C3" s="159"/>
      <c r="D3" s="159"/>
    </row>
    <row r="4" spans="1:12" ht="13.8" thickBot="1" x14ac:dyDescent="0.3">
      <c r="B4" s="158" t="s">
        <v>21</v>
      </c>
      <c r="C4" s="158"/>
      <c r="D4" s="158"/>
    </row>
    <row r="5" spans="1:12" x14ac:dyDescent="0.25">
      <c r="A5" s="4"/>
      <c r="B5" s="4"/>
      <c r="C5" s="4"/>
      <c r="D5" s="4"/>
    </row>
    <row r="6" spans="1:12" ht="13.5" customHeight="1" x14ac:dyDescent="0.25">
      <c r="B6" s="26"/>
      <c r="C6" s="26"/>
      <c r="D6" s="26"/>
      <c r="G6" s="27" t="s">
        <v>23</v>
      </c>
    </row>
    <row r="7" spans="1:12" ht="15.75" customHeight="1" x14ac:dyDescent="0.35">
      <c r="A7" s="16"/>
      <c r="B7" s="16"/>
      <c r="C7" s="16"/>
      <c r="D7" s="16"/>
      <c r="E7" s="27" t="s">
        <v>4</v>
      </c>
      <c r="F7" s="7"/>
      <c r="G7" s="15" t="s">
        <v>22</v>
      </c>
      <c r="H7" s="15"/>
    </row>
    <row r="8" spans="1:12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 t="s">
        <v>24</v>
      </c>
      <c r="H8" s="7"/>
    </row>
    <row r="9" spans="1:12" ht="14.4" x14ac:dyDescent="0.35">
      <c r="A9" s="7"/>
      <c r="B9" s="7"/>
      <c r="C9" s="7"/>
      <c r="D9" s="7"/>
      <c r="E9" s="2"/>
    </row>
    <row r="10" spans="1:12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F10" s="48"/>
      <c r="G10" s="23">
        <f t="shared" ref="G10:G41" si="1">C10*0.35</f>
        <v>0</v>
      </c>
      <c r="H10" s="54"/>
      <c r="I10" s="55"/>
      <c r="J10" s="55"/>
      <c r="K10" s="56"/>
      <c r="L10" s="56"/>
    </row>
    <row r="11" spans="1:12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F11" s="48"/>
      <c r="G11" s="23">
        <f t="shared" si="1"/>
        <v>0</v>
      </c>
      <c r="H11" s="54"/>
      <c r="I11" s="55"/>
      <c r="J11" s="56"/>
      <c r="K11" s="56"/>
    </row>
    <row r="12" spans="1:12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F12" s="48"/>
      <c r="G12" s="23">
        <f t="shared" si="1"/>
        <v>0</v>
      </c>
      <c r="H12" s="54"/>
      <c r="I12" s="55"/>
      <c r="J12" s="55"/>
      <c r="K12" s="56"/>
      <c r="L12" s="56"/>
    </row>
    <row r="13" spans="1:12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8">
        <f t="shared" si="1"/>
        <v>0</v>
      </c>
      <c r="H13" s="54"/>
      <c r="I13" s="55"/>
      <c r="J13" s="56"/>
      <c r="K13" s="56"/>
    </row>
    <row r="14" spans="1:12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8">
        <f t="shared" si="1"/>
        <v>0</v>
      </c>
      <c r="H14" s="54"/>
      <c r="I14" s="55"/>
      <c r="J14" s="55"/>
      <c r="K14" s="56"/>
      <c r="L14" s="56"/>
    </row>
    <row r="15" spans="1:12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8">
        <f t="shared" si="1"/>
        <v>0</v>
      </c>
      <c r="H15" s="54"/>
      <c r="I15" s="55"/>
      <c r="J15" s="56"/>
      <c r="K15" s="56"/>
    </row>
    <row r="16" spans="1:12" hidden="1" x14ac:dyDescent="0.25">
      <c r="A16" s="9">
        <v>42050</v>
      </c>
      <c r="B16" s="23">
        <v>0</v>
      </c>
      <c r="C16" s="45">
        <v>476478.75</v>
      </c>
      <c r="D16" s="23">
        <f t="shared" si="0"/>
        <v>476478.75</v>
      </c>
      <c r="E16" s="45">
        <v>0</v>
      </c>
      <c r="F16" s="48"/>
      <c r="G16" s="23">
        <f t="shared" si="1"/>
        <v>166767.5625</v>
      </c>
      <c r="H16" s="54"/>
      <c r="I16" s="55"/>
      <c r="J16" s="55"/>
      <c r="K16" s="56"/>
      <c r="L16" s="56"/>
    </row>
    <row r="17" spans="1:12" hidden="1" x14ac:dyDescent="0.25">
      <c r="A17" s="9">
        <v>42231</v>
      </c>
      <c r="B17" s="8">
        <v>0</v>
      </c>
      <c r="C17" s="15">
        <v>476478.75</v>
      </c>
      <c r="D17" s="8">
        <f t="shared" si="0"/>
        <v>476478.75</v>
      </c>
      <c r="E17" s="15">
        <f>+D16+D17</f>
        <v>952957.5</v>
      </c>
      <c r="G17" s="8">
        <f t="shared" si="1"/>
        <v>166767.5625</v>
      </c>
      <c r="H17" s="54"/>
      <c r="I17" s="55"/>
      <c r="J17" s="56"/>
      <c r="K17" s="56"/>
    </row>
    <row r="18" spans="1:12" hidden="1" x14ac:dyDescent="0.25">
      <c r="A18" s="9">
        <v>42415</v>
      </c>
      <c r="B18" s="23">
        <v>0</v>
      </c>
      <c r="C18" s="45">
        <v>476478.75</v>
      </c>
      <c r="D18" s="23">
        <f t="shared" si="0"/>
        <v>476478.75</v>
      </c>
      <c r="E18" s="45">
        <v>0</v>
      </c>
      <c r="F18" s="48"/>
      <c r="G18" s="23">
        <f t="shared" si="1"/>
        <v>166767.5625</v>
      </c>
      <c r="H18" s="54"/>
      <c r="I18" s="55"/>
      <c r="J18" s="55"/>
      <c r="K18" s="56"/>
      <c r="L18" s="56"/>
    </row>
    <row r="19" spans="1:12" hidden="1" x14ac:dyDescent="0.25">
      <c r="A19" s="9">
        <v>42597</v>
      </c>
      <c r="B19" s="8">
        <v>0</v>
      </c>
      <c r="C19" s="15">
        <v>476478.75</v>
      </c>
      <c r="D19" s="8">
        <f t="shared" si="0"/>
        <v>476478.75</v>
      </c>
      <c r="E19" s="15">
        <f>+D18+D19</f>
        <v>952957.5</v>
      </c>
      <c r="G19" s="8">
        <f t="shared" si="1"/>
        <v>166767.5625</v>
      </c>
      <c r="H19" s="54"/>
      <c r="I19" s="55"/>
      <c r="J19" s="56"/>
      <c r="K19" s="56"/>
    </row>
    <row r="20" spans="1:12" hidden="1" x14ac:dyDescent="0.25">
      <c r="A20" s="9">
        <v>42781</v>
      </c>
      <c r="B20" s="23">
        <v>0</v>
      </c>
      <c r="C20" s="45">
        <v>476478.75</v>
      </c>
      <c r="D20" s="23">
        <f t="shared" si="0"/>
        <v>476478.75</v>
      </c>
      <c r="E20" s="45">
        <v>0</v>
      </c>
      <c r="F20" s="48"/>
      <c r="G20" s="23">
        <f t="shared" si="1"/>
        <v>166767.5625</v>
      </c>
      <c r="H20" s="54"/>
      <c r="I20" s="55"/>
      <c r="J20" s="55"/>
      <c r="K20" s="56"/>
      <c r="L20" s="56"/>
    </row>
    <row r="21" spans="1:12" hidden="1" x14ac:dyDescent="0.25">
      <c r="A21" s="9">
        <v>42962</v>
      </c>
      <c r="B21" s="8">
        <v>0</v>
      </c>
      <c r="C21" s="15">
        <v>476478.75</v>
      </c>
      <c r="D21" s="8">
        <f t="shared" si="0"/>
        <v>476478.75</v>
      </c>
      <c r="E21" s="15">
        <f>+D20+D21</f>
        <v>952957.5</v>
      </c>
      <c r="G21" s="8">
        <f t="shared" si="1"/>
        <v>166767.5625</v>
      </c>
      <c r="H21" s="54"/>
      <c r="I21" s="55"/>
      <c r="J21" s="56"/>
      <c r="K21" s="56"/>
    </row>
    <row r="22" spans="1:12" hidden="1" x14ac:dyDescent="0.25">
      <c r="A22" s="9">
        <v>43146</v>
      </c>
      <c r="B22" s="23">
        <v>0</v>
      </c>
      <c r="C22" s="45">
        <v>476478.75</v>
      </c>
      <c r="D22" s="23">
        <f t="shared" si="0"/>
        <v>476478.75</v>
      </c>
      <c r="E22" s="45">
        <v>0</v>
      </c>
      <c r="F22" s="48"/>
      <c r="G22" s="23">
        <f t="shared" si="1"/>
        <v>166767.5625</v>
      </c>
      <c r="H22" s="54"/>
      <c r="I22" s="55"/>
      <c r="J22" s="55"/>
      <c r="K22" s="56"/>
      <c r="L22" s="56"/>
    </row>
    <row r="23" spans="1:12" hidden="1" x14ac:dyDescent="0.25">
      <c r="A23" s="9">
        <v>43327</v>
      </c>
      <c r="B23" s="8">
        <v>0</v>
      </c>
      <c r="C23" s="15">
        <v>476478.75</v>
      </c>
      <c r="D23" s="8">
        <f t="shared" si="0"/>
        <v>476478.75</v>
      </c>
      <c r="E23" s="15">
        <f>+D22+D23</f>
        <v>952957.5</v>
      </c>
      <c r="G23" s="8">
        <f t="shared" si="1"/>
        <v>166767.5625</v>
      </c>
      <c r="H23" s="54"/>
      <c r="I23" s="55"/>
      <c r="J23" s="56"/>
      <c r="K23" s="56"/>
    </row>
    <row r="24" spans="1:12" hidden="1" x14ac:dyDescent="0.25">
      <c r="A24" s="9">
        <v>43511</v>
      </c>
      <c r="B24" s="23">
        <v>0</v>
      </c>
      <c r="C24" s="45">
        <v>476478.75</v>
      </c>
      <c r="D24" s="23">
        <f t="shared" si="0"/>
        <v>476478.75</v>
      </c>
      <c r="E24" s="45"/>
      <c r="F24" s="48"/>
      <c r="G24" s="23">
        <f t="shared" si="1"/>
        <v>166767.5625</v>
      </c>
      <c r="H24" s="54"/>
      <c r="I24" s="55"/>
      <c r="J24" s="55"/>
      <c r="K24" s="56"/>
      <c r="L24" s="56"/>
    </row>
    <row r="25" spans="1:12" hidden="1" x14ac:dyDescent="0.25">
      <c r="A25" s="9">
        <v>43692</v>
      </c>
      <c r="B25" s="8">
        <v>0</v>
      </c>
      <c r="C25" s="15">
        <v>476478.75</v>
      </c>
      <c r="D25" s="8">
        <f t="shared" si="0"/>
        <v>476478.75</v>
      </c>
      <c r="E25" s="45">
        <f>+D24+D25</f>
        <v>952957.5</v>
      </c>
      <c r="G25" s="8">
        <f t="shared" si="1"/>
        <v>166767.5625</v>
      </c>
      <c r="H25" s="54"/>
      <c r="I25" s="55"/>
      <c r="J25" s="56"/>
      <c r="K25" s="56"/>
    </row>
    <row r="26" spans="1:12" hidden="1" x14ac:dyDescent="0.25">
      <c r="A26" s="9">
        <v>43876</v>
      </c>
      <c r="B26" s="23">
        <v>0</v>
      </c>
      <c r="C26" s="45">
        <v>476478.75</v>
      </c>
      <c r="D26" s="23">
        <f t="shared" si="0"/>
        <v>476478.75</v>
      </c>
      <c r="E26" s="45">
        <v>0</v>
      </c>
      <c r="F26" s="48"/>
      <c r="G26" s="23">
        <f t="shared" si="1"/>
        <v>166767.5625</v>
      </c>
      <c r="H26" s="54"/>
      <c r="I26" s="55"/>
      <c r="J26" s="55"/>
      <c r="K26" s="56"/>
      <c r="L26" s="56"/>
    </row>
    <row r="27" spans="1:12" hidden="1" x14ac:dyDescent="0.25">
      <c r="A27" s="9">
        <v>44058</v>
      </c>
      <c r="B27" s="8">
        <v>0</v>
      </c>
      <c r="C27" s="15">
        <v>476478.75</v>
      </c>
      <c r="D27" s="8">
        <f t="shared" si="0"/>
        <v>476478.75</v>
      </c>
      <c r="E27" s="15">
        <f>+D26+D27</f>
        <v>952957.5</v>
      </c>
      <c r="G27" s="8">
        <f t="shared" si="1"/>
        <v>166767.5625</v>
      </c>
      <c r="H27" s="54"/>
      <c r="I27" s="55"/>
      <c r="J27" s="56"/>
      <c r="K27" s="56"/>
    </row>
    <row r="28" spans="1:12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F28" s="48"/>
      <c r="G28" s="23">
        <f t="shared" si="1"/>
        <v>0</v>
      </c>
      <c r="H28" s="54"/>
      <c r="I28" s="55"/>
      <c r="J28" s="55"/>
      <c r="K28" s="56"/>
      <c r="L28" s="56"/>
    </row>
    <row r="29" spans="1:12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8">
        <f t="shared" si="1"/>
        <v>0</v>
      </c>
      <c r="H29" s="54"/>
      <c r="I29" s="55"/>
      <c r="J29" s="56"/>
      <c r="K29" s="56"/>
    </row>
    <row r="30" spans="1:12" hidden="1" x14ac:dyDescent="0.25">
      <c r="A30" s="9">
        <v>44607</v>
      </c>
      <c r="B30" s="23">
        <v>0</v>
      </c>
      <c r="C30" s="45">
        <v>476478.75</v>
      </c>
      <c r="D30" s="23">
        <f t="shared" si="0"/>
        <v>476478.75</v>
      </c>
      <c r="E30" s="45">
        <v>0</v>
      </c>
      <c r="F30" s="48"/>
      <c r="G30" s="23">
        <f t="shared" si="1"/>
        <v>166767.5625</v>
      </c>
      <c r="H30" s="54"/>
      <c r="I30" s="55"/>
      <c r="J30" s="55"/>
      <c r="K30" s="56"/>
      <c r="L30" s="56"/>
    </row>
    <row r="31" spans="1:12" hidden="1" x14ac:dyDescent="0.25">
      <c r="A31" s="9">
        <v>44788</v>
      </c>
      <c r="B31" s="8">
        <v>0</v>
      </c>
      <c r="C31" s="15">
        <v>476478.75</v>
      </c>
      <c r="D31" s="8">
        <f t="shared" si="0"/>
        <v>476478.75</v>
      </c>
      <c r="E31" s="15">
        <f>+D30+D31</f>
        <v>952957.5</v>
      </c>
      <c r="G31" s="8">
        <f t="shared" si="1"/>
        <v>166767.5625</v>
      </c>
      <c r="H31" s="54"/>
      <c r="I31" s="55"/>
      <c r="J31" s="56"/>
      <c r="K31" s="56"/>
    </row>
    <row r="32" spans="1:12" hidden="1" x14ac:dyDescent="0.25">
      <c r="A32" s="9">
        <v>44972</v>
      </c>
      <c r="B32" s="23">
        <v>0</v>
      </c>
      <c r="C32" s="23">
        <v>0</v>
      </c>
      <c r="D32" s="23">
        <f t="shared" si="0"/>
        <v>0</v>
      </c>
      <c r="E32" s="45">
        <v>0</v>
      </c>
      <c r="F32" s="48"/>
      <c r="G32" s="23">
        <f t="shared" si="1"/>
        <v>0</v>
      </c>
      <c r="H32" s="54"/>
      <c r="I32" s="55"/>
      <c r="J32" s="55"/>
      <c r="K32" s="56"/>
      <c r="L32" s="56"/>
    </row>
    <row r="33" spans="1:13" hidden="1" x14ac:dyDescent="0.25">
      <c r="A33" s="9">
        <v>45153</v>
      </c>
      <c r="B33" s="8">
        <v>0</v>
      </c>
      <c r="C33" s="8">
        <v>0</v>
      </c>
      <c r="D33" s="8">
        <f t="shared" si="0"/>
        <v>0</v>
      </c>
      <c r="E33" s="15">
        <f>+D32+D33</f>
        <v>0</v>
      </c>
      <c r="G33" s="8">
        <f t="shared" si="1"/>
        <v>0</v>
      </c>
      <c r="H33" s="54"/>
      <c r="I33" s="55"/>
      <c r="J33" s="56"/>
      <c r="K33" s="56"/>
    </row>
    <row r="34" spans="1:13" hidden="1" x14ac:dyDescent="0.25">
      <c r="A34" s="9">
        <v>45337</v>
      </c>
      <c r="B34" s="23">
        <v>0</v>
      </c>
      <c r="C34" s="23">
        <v>0</v>
      </c>
      <c r="D34" s="23">
        <f t="shared" si="0"/>
        <v>0</v>
      </c>
      <c r="E34" s="45">
        <v>0</v>
      </c>
      <c r="F34" s="48"/>
      <c r="G34" s="23">
        <f t="shared" si="1"/>
        <v>0</v>
      </c>
      <c r="H34" s="54"/>
      <c r="I34" s="55"/>
      <c r="J34" s="55"/>
      <c r="K34" s="56"/>
      <c r="L34" s="56"/>
    </row>
    <row r="35" spans="1:13" x14ac:dyDescent="0.25">
      <c r="A35" s="9">
        <v>45519</v>
      </c>
      <c r="B35" s="23">
        <v>0</v>
      </c>
      <c r="C35" s="23">
        <v>476478.75</v>
      </c>
      <c r="D35" s="23">
        <f t="shared" si="0"/>
        <v>476478.75</v>
      </c>
      <c r="E35" s="45">
        <v>0</v>
      </c>
      <c r="F35" s="48"/>
      <c r="G35" s="23">
        <f t="shared" si="1"/>
        <v>166767.5625</v>
      </c>
      <c r="H35" s="54"/>
      <c r="I35" s="55"/>
      <c r="J35" s="56"/>
      <c r="K35" s="56"/>
    </row>
    <row r="36" spans="1:13" x14ac:dyDescent="0.25">
      <c r="A36" s="9">
        <v>45703</v>
      </c>
      <c r="B36" s="8">
        <v>0</v>
      </c>
      <c r="C36" s="8">
        <v>476478.75</v>
      </c>
      <c r="D36" s="8">
        <f t="shared" si="0"/>
        <v>476478.75</v>
      </c>
      <c r="E36" s="15">
        <f>+D35+D36</f>
        <v>952957.5</v>
      </c>
      <c r="G36" s="8">
        <f t="shared" si="1"/>
        <v>166767.5625</v>
      </c>
      <c r="H36" s="54"/>
      <c r="I36" s="55"/>
      <c r="J36" s="55"/>
      <c r="K36" s="56"/>
      <c r="L36" s="56"/>
    </row>
    <row r="37" spans="1:13" x14ac:dyDescent="0.25">
      <c r="A37" s="9">
        <v>45884</v>
      </c>
      <c r="B37" s="8">
        <v>0</v>
      </c>
      <c r="C37" s="8">
        <v>476478.75</v>
      </c>
      <c r="D37" s="8">
        <f t="shared" si="0"/>
        <v>476478.75</v>
      </c>
      <c r="E37" s="15">
        <v>0</v>
      </c>
      <c r="G37" s="8">
        <f t="shared" si="1"/>
        <v>166767.5625</v>
      </c>
      <c r="H37" s="54"/>
      <c r="I37" s="55"/>
      <c r="J37" s="56"/>
      <c r="K37" s="56"/>
    </row>
    <row r="38" spans="1:13" x14ac:dyDescent="0.25">
      <c r="A38" s="9">
        <v>46068</v>
      </c>
      <c r="B38" s="8">
        <v>600000</v>
      </c>
      <c r="C38" s="8">
        <v>476478.75</v>
      </c>
      <c r="D38" s="8">
        <f t="shared" si="0"/>
        <v>1076478.75</v>
      </c>
      <c r="E38" s="15">
        <f>+D37+D38</f>
        <v>1552957.5</v>
      </c>
      <c r="G38" s="8">
        <f t="shared" si="1"/>
        <v>166767.5625</v>
      </c>
      <c r="H38" s="54"/>
      <c r="I38" s="55"/>
      <c r="J38" s="55"/>
      <c r="K38" s="56"/>
      <c r="L38" s="56"/>
    </row>
    <row r="39" spans="1:13" x14ac:dyDescent="0.25">
      <c r="A39" s="9">
        <v>46249</v>
      </c>
      <c r="B39" s="8">
        <v>0</v>
      </c>
      <c r="C39" s="8">
        <v>456078.75</v>
      </c>
      <c r="D39" s="8">
        <f t="shared" si="0"/>
        <v>456078.75</v>
      </c>
      <c r="E39" s="15">
        <v>0</v>
      </c>
      <c r="G39" s="8">
        <f t="shared" si="1"/>
        <v>159627.5625</v>
      </c>
      <c r="H39" s="54"/>
      <c r="I39" s="57"/>
      <c r="J39" s="55"/>
      <c r="K39" s="55"/>
      <c r="L39" s="56"/>
      <c r="M39" s="56"/>
    </row>
    <row r="40" spans="1:13" x14ac:dyDescent="0.25">
      <c r="A40" s="9">
        <v>46433</v>
      </c>
      <c r="B40" s="8">
        <v>1100000</v>
      </c>
      <c r="C40" s="8">
        <v>456078.75</v>
      </c>
      <c r="D40" s="8">
        <f t="shared" si="0"/>
        <v>1556078.75</v>
      </c>
      <c r="E40" s="15">
        <f>+D39+D40</f>
        <v>2012157.5</v>
      </c>
      <c r="G40" s="8">
        <f t="shared" si="1"/>
        <v>159627.5625</v>
      </c>
      <c r="H40" s="54"/>
      <c r="I40" s="55"/>
      <c r="J40" s="55"/>
      <c r="K40" s="56"/>
      <c r="L40" s="56"/>
    </row>
    <row r="41" spans="1:13" x14ac:dyDescent="0.25">
      <c r="A41" s="9">
        <v>46614</v>
      </c>
      <c r="B41" s="8">
        <v>0</v>
      </c>
      <c r="C41" s="8">
        <v>418678.75</v>
      </c>
      <c r="D41" s="8">
        <f t="shared" si="0"/>
        <v>418678.75</v>
      </c>
      <c r="E41" s="15">
        <v>0</v>
      </c>
      <c r="G41" s="8">
        <f t="shared" si="1"/>
        <v>146537.5625</v>
      </c>
      <c r="H41" s="54"/>
      <c r="I41" s="57"/>
      <c r="J41" s="55"/>
      <c r="K41" s="55"/>
      <c r="L41" s="56"/>
      <c r="M41" s="56"/>
    </row>
    <row r="42" spans="1:13" x14ac:dyDescent="0.25">
      <c r="A42" s="9">
        <v>46798</v>
      </c>
      <c r="B42" s="8">
        <v>1175000</v>
      </c>
      <c r="C42" s="8">
        <v>418678.75</v>
      </c>
      <c r="D42" s="8">
        <f t="shared" si="0"/>
        <v>1593678.75</v>
      </c>
      <c r="E42" s="15">
        <f>+D41+D42</f>
        <v>2012357.5</v>
      </c>
      <c r="G42" s="8">
        <f t="shared" ref="G42:G73" si="2">C42*0.35</f>
        <v>146537.5625</v>
      </c>
      <c r="H42" s="54"/>
      <c r="I42" s="55"/>
      <c r="J42" s="55"/>
      <c r="K42" s="56"/>
      <c r="L42" s="56"/>
    </row>
    <row r="43" spans="1:13" x14ac:dyDescent="0.25">
      <c r="A43" s="9">
        <v>46980</v>
      </c>
      <c r="B43" s="8">
        <v>0</v>
      </c>
      <c r="C43" s="8">
        <v>378728.75</v>
      </c>
      <c r="D43" s="8">
        <f t="shared" si="0"/>
        <v>378728.75</v>
      </c>
      <c r="E43" s="15">
        <v>0</v>
      </c>
      <c r="G43" s="8">
        <f t="shared" si="2"/>
        <v>132555.0625</v>
      </c>
      <c r="H43" s="54"/>
      <c r="I43" s="57"/>
      <c r="J43" s="55"/>
      <c r="K43" s="55"/>
      <c r="L43" s="56"/>
      <c r="M43" s="56"/>
    </row>
    <row r="44" spans="1:13" x14ac:dyDescent="0.25">
      <c r="A44" s="9">
        <v>47164</v>
      </c>
      <c r="B44" s="8">
        <v>1260000</v>
      </c>
      <c r="C44" s="8">
        <v>378728.75</v>
      </c>
      <c r="D44" s="8">
        <f t="shared" si="0"/>
        <v>1638728.75</v>
      </c>
      <c r="E44" s="15">
        <f>+D43+D44</f>
        <v>2017457.5</v>
      </c>
      <c r="G44" s="8">
        <f t="shared" si="2"/>
        <v>132555.0625</v>
      </c>
      <c r="H44" s="54"/>
      <c r="I44" s="55"/>
      <c r="J44" s="55"/>
      <c r="K44" s="56"/>
      <c r="L44" s="56"/>
    </row>
    <row r="45" spans="1:13" x14ac:dyDescent="0.25">
      <c r="A45" s="9">
        <v>47345</v>
      </c>
      <c r="B45" s="8">
        <v>0</v>
      </c>
      <c r="C45" s="8">
        <v>335888.75</v>
      </c>
      <c r="D45" s="8">
        <f t="shared" si="0"/>
        <v>335888.75</v>
      </c>
      <c r="E45" s="15">
        <v>0</v>
      </c>
      <c r="G45" s="8">
        <f t="shared" si="2"/>
        <v>117561.06249999999</v>
      </c>
      <c r="H45" s="54"/>
      <c r="I45" s="57"/>
      <c r="J45" s="55"/>
      <c r="K45" s="55"/>
      <c r="L45" s="56"/>
      <c r="M45" s="56"/>
    </row>
    <row r="46" spans="1:13" x14ac:dyDescent="0.25">
      <c r="A46" s="9">
        <v>47529</v>
      </c>
      <c r="B46" s="8">
        <v>1350000</v>
      </c>
      <c r="C46" s="8">
        <v>335888.75</v>
      </c>
      <c r="D46" s="8">
        <f t="shared" si="0"/>
        <v>1685888.75</v>
      </c>
      <c r="E46" s="15">
        <f>+D45+D46</f>
        <v>2021777.5</v>
      </c>
      <c r="G46" s="8">
        <f t="shared" si="2"/>
        <v>117561.06249999999</v>
      </c>
      <c r="H46" s="54"/>
      <c r="I46" s="55"/>
      <c r="J46" s="55"/>
      <c r="K46" s="56"/>
      <c r="L46" s="56"/>
    </row>
    <row r="47" spans="1:13" x14ac:dyDescent="0.25">
      <c r="A47" s="9">
        <v>47710</v>
      </c>
      <c r="B47" s="8">
        <v>0</v>
      </c>
      <c r="C47" s="8">
        <v>289988.75</v>
      </c>
      <c r="D47" s="8">
        <f t="shared" si="0"/>
        <v>289988.75</v>
      </c>
      <c r="E47" s="15">
        <v>0</v>
      </c>
      <c r="G47" s="8">
        <f t="shared" si="2"/>
        <v>101496.0625</v>
      </c>
      <c r="H47" s="54"/>
      <c r="I47" s="57"/>
      <c r="J47" s="55"/>
      <c r="K47" s="55"/>
      <c r="L47" s="56"/>
      <c r="M47" s="56"/>
    </row>
    <row r="48" spans="1:13" x14ac:dyDescent="0.25">
      <c r="A48" s="9">
        <v>47894</v>
      </c>
      <c r="B48" s="8">
        <v>1445000</v>
      </c>
      <c r="C48" s="8">
        <v>289988.75</v>
      </c>
      <c r="D48" s="8">
        <f t="shared" si="0"/>
        <v>1734988.75</v>
      </c>
      <c r="E48" s="15">
        <f>+D47+D48</f>
        <v>2024977.5</v>
      </c>
      <c r="G48" s="8">
        <f t="shared" si="2"/>
        <v>101496.0625</v>
      </c>
      <c r="H48" s="54"/>
      <c r="I48" s="55"/>
      <c r="J48" s="55"/>
      <c r="K48" s="56"/>
      <c r="L48" s="56"/>
    </row>
    <row r="49" spans="1:13" x14ac:dyDescent="0.25">
      <c r="A49" s="9">
        <v>48075</v>
      </c>
      <c r="B49" s="8">
        <v>0</v>
      </c>
      <c r="C49" s="8">
        <v>239775</v>
      </c>
      <c r="D49" s="8">
        <f t="shared" si="0"/>
        <v>239775</v>
      </c>
      <c r="E49" s="15">
        <v>0</v>
      </c>
      <c r="G49" s="8">
        <f t="shared" si="2"/>
        <v>83921.25</v>
      </c>
      <c r="H49" s="54"/>
      <c r="I49" s="57"/>
      <c r="J49" s="55"/>
      <c r="K49" s="55"/>
      <c r="L49" s="56"/>
      <c r="M49" s="56"/>
    </row>
    <row r="50" spans="1:13" x14ac:dyDescent="0.25">
      <c r="A50" s="9">
        <v>48259</v>
      </c>
      <c r="B50" s="8">
        <v>1550000</v>
      </c>
      <c r="C50" s="8">
        <v>239775</v>
      </c>
      <c r="D50" s="8">
        <f t="shared" si="0"/>
        <v>1789775</v>
      </c>
      <c r="E50" s="15">
        <f>+D49+D50</f>
        <v>2029550</v>
      </c>
      <c r="G50" s="8">
        <f t="shared" si="2"/>
        <v>83921.25</v>
      </c>
      <c r="H50" s="54"/>
      <c r="I50" s="55"/>
      <c r="J50" s="55"/>
      <c r="K50" s="56"/>
      <c r="L50" s="56"/>
    </row>
    <row r="51" spans="1:13" x14ac:dyDescent="0.25">
      <c r="A51" s="9">
        <v>48441</v>
      </c>
      <c r="B51" s="8">
        <v>0</v>
      </c>
      <c r="C51" s="8">
        <v>185912.5</v>
      </c>
      <c r="D51" s="8">
        <f t="shared" si="0"/>
        <v>185912.5</v>
      </c>
      <c r="E51" s="15">
        <v>0</v>
      </c>
      <c r="G51" s="8">
        <f t="shared" si="2"/>
        <v>65069.374999999993</v>
      </c>
      <c r="H51" s="54"/>
      <c r="I51" s="57"/>
      <c r="J51" s="55"/>
      <c r="K51" s="55"/>
      <c r="L51" s="56"/>
      <c r="M51" s="56"/>
    </row>
    <row r="52" spans="1:13" x14ac:dyDescent="0.25">
      <c r="A52" s="9">
        <v>48625</v>
      </c>
      <c r="B52" s="8">
        <v>1660000</v>
      </c>
      <c r="C52" s="8">
        <v>185912.5</v>
      </c>
      <c r="D52" s="8">
        <f t="shared" si="0"/>
        <v>1845912.5</v>
      </c>
      <c r="E52" s="15">
        <f>+D51+D52</f>
        <v>2031825</v>
      </c>
      <c r="G52" s="8">
        <f t="shared" si="2"/>
        <v>65069.374999999993</v>
      </c>
      <c r="H52" s="54"/>
      <c r="I52" s="55"/>
      <c r="J52" s="55"/>
      <c r="K52" s="56"/>
      <c r="L52" s="56"/>
    </row>
    <row r="53" spans="1:13" x14ac:dyDescent="0.25">
      <c r="A53" s="9">
        <v>48806</v>
      </c>
      <c r="B53" s="8">
        <v>0</v>
      </c>
      <c r="C53" s="8">
        <v>128227.5</v>
      </c>
      <c r="D53" s="8">
        <f t="shared" si="0"/>
        <v>128227.5</v>
      </c>
      <c r="E53" s="15">
        <v>0</v>
      </c>
      <c r="G53" s="8">
        <f t="shared" si="2"/>
        <v>44879.625</v>
      </c>
      <c r="H53" s="54"/>
      <c r="I53" s="57"/>
      <c r="J53" s="55"/>
      <c r="K53" s="55"/>
      <c r="L53" s="56"/>
      <c r="M53" s="56"/>
    </row>
    <row r="54" spans="1:13" x14ac:dyDescent="0.25">
      <c r="A54" s="9">
        <v>48990</v>
      </c>
      <c r="B54" s="8">
        <v>1780000</v>
      </c>
      <c r="C54" s="8">
        <v>128227.5</v>
      </c>
      <c r="D54" s="8">
        <f t="shared" si="0"/>
        <v>1908227.5</v>
      </c>
      <c r="E54" s="15">
        <f>+D53+D54</f>
        <v>2036455</v>
      </c>
      <c r="G54" s="8">
        <f t="shared" si="2"/>
        <v>44879.625</v>
      </c>
      <c r="H54" s="54"/>
      <c r="I54" s="55"/>
      <c r="J54" s="55"/>
      <c r="K54" s="56"/>
      <c r="L54" s="56"/>
    </row>
    <row r="55" spans="1:13" x14ac:dyDescent="0.25">
      <c r="A55" s="9">
        <v>49171</v>
      </c>
      <c r="B55" s="8">
        <v>0</v>
      </c>
      <c r="C55" s="8">
        <v>66372.5</v>
      </c>
      <c r="D55" s="8">
        <f t="shared" si="0"/>
        <v>66372.5</v>
      </c>
      <c r="E55" s="15">
        <v>0</v>
      </c>
      <c r="G55" s="8">
        <f t="shared" si="2"/>
        <v>23230.375</v>
      </c>
      <c r="H55" s="54"/>
      <c r="I55" s="57"/>
      <c r="J55" s="55"/>
      <c r="K55" s="55"/>
      <c r="L55" s="56"/>
      <c r="M55" s="56"/>
    </row>
    <row r="56" spans="1:13" x14ac:dyDescent="0.25">
      <c r="A56" s="9">
        <v>49355</v>
      </c>
      <c r="B56" s="8">
        <v>1910000</v>
      </c>
      <c r="C56" s="8">
        <v>66372.5</v>
      </c>
      <c r="D56" s="8">
        <f t="shared" si="0"/>
        <v>1976372.5</v>
      </c>
      <c r="E56" s="15">
        <f>+D55+D56</f>
        <v>2042745</v>
      </c>
      <c r="G56" s="8">
        <f t="shared" si="2"/>
        <v>23230.375</v>
      </c>
      <c r="H56" s="54"/>
      <c r="I56" s="55"/>
      <c r="J56" s="55"/>
      <c r="K56" s="56"/>
      <c r="L56" s="56"/>
    </row>
    <row r="57" spans="1:13" hidden="1" x14ac:dyDescent="0.25">
      <c r="A57" s="9">
        <v>49536</v>
      </c>
      <c r="B57" s="8">
        <v>0</v>
      </c>
      <c r="C57" s="8">
        <v>0</v>
      </c>
      <c r="D57" s="8">
        <f t="shared" si="0"/>
        <v>0</v>
      </c>
      <c r="E57" s="8">
        <v>0</v>
      </c>
      <c r="G57" s="8">
        <f t="shared" si="2"/>
        <v>0</v>
      </c>
      <c r="H57" s="54"/>
      <c r="I57" s="57"/>
      <c r="J57" s="55"/>
      <c r="K57" s="55"/>
    </row>
    <row r="58" spans="1:13" hidden="1" x14ac:dyDescent="0.25">
      <c r="A58" s="9">
        <v>49720</v>
      </c>
      <c r="B58" s="8">
        <v>0</v>
      </c>
      <c r="C58" s="8">
        <v>0</v>
      </c>
      <c r="D58" s="8">
        <f t="shared" si="0"/>
        <v>0</v>
      </c>
      <c r="E58" s="8">
        <f t="shared" ref="E58:E103" si="3">D58+D57</f>
        <v>0</v>
      </c>
      <c r="G58" s="8">
        <f t="shared" si="2"/>
        <v>0</v>
      </c>
      <c r="H58" s="54"/>
      <c r="I58" s="57"/>
      <c r="J58" s="55"/>
      <c r="K58" s="55"/>
    </row>
    <row r="59" spans="1:13" hidden="1" x14ac:dyDescent="0.25">
      <c r="A59" s="9">
        <v>49902</v>
      </c>
      <c r="B59" s="8">
        <v>0</v>
      </c>
      <c r="C59" s="8">
        <v>0</v>
      </c>
      <c r="D59" s="8">
        <f t="shared" si="0"/>
        <v>0</v>
      </c>
      <c r="E59" s="8">
        <f t="shared" si="3"/>
        <v>0</v>
      </c>
      <c r="G59" s="8">
        <f t="shared" si="2"/>
        <v>0</v>
      </c>
      <c r="H59" s="54"/>
      <c r="I59" s="57"/>
      <c r="J59" s="55"/>
      <c r="K59" s="55"/>
    </row>
    <row r="60" spans="1:13" hidden="1" x14ac:dyDescent="0.25">
      <c r="A60" s="9">
        <v>50086</v>
      </c>
      <c r="B60" s="8">
        <v>0</v>
      </c>
      <c r="C60" s="8">
        <v>0</v>
      </c>
      <c r="D60" s="8">
        <f t="shared" si="0"/>
        <v>0</v>
      </c>
      <c r="E60" s="8">
        <f t="shared" si="3"/>
        <v>0</v>
      </c>
      <c r="G60" s="8">
        <f t="shared" si="2"/>
        <v>0</v>
      </c>
      <c r="H60" s="54"/>
      <c r="I60" s="57"/>
      <c r="J60" s="55"/>
      <c r="K60" s="55"/>
    </row>
    <row r="61" spans="1:13" hidden="1" x14ac:dyDescent="0.25">
      <c r="A61" s="9">
        <v>50267</v>
      </c>
      <c r="B61" s="8">
        <v>0</v>
      </c>
      <c r="C61" s="8">
        <v>0</v>
      </c>
      <c r="D61" s="8">
        <f t="shared" si="0"/>
        <v>0</v>
      </c>
      <c r="E61" s="8">
        <f t="shared" si="3"/>
        <v>0</v>
      </c>
      <c r="G61" s="8">
        <f t="shared" si="2"/>
        <v>0</v>
      </c>
      <c r="H61" s="54"/>
      <c r="I61" s="57"/>
      <c r="J61" s="55"/>
      <c r="K61" s="55"/>
    </row>
    <row r="62" spans="1:13" hidden="1" x14ac:dyDescent="0.25">
      <c r="A62" s="9">
        <v>50451</v>
      </c>
      <c r="B62" s="8">
        <v>0</v>
      </c>
      <c r="C62" s="8">
        <v>0</v>
      </c>
      <c r="D62" s="8">
        <f t="shared" si="0"/>
        <v>0</v>
      </c>
      <c r="E62" s="8">
        <f t="shared" si="3"/>
        <v>0</v>
      </c>
      <c r="G62" s="8">
        <f t="shared" si="2"/>
        <v>0</v>
      </c>
      <c r="H62" s="54"/>
      <c r="I62" s="57"/>
      <c r="J62" s="55"/>
      <c r="K62" s="55"/>
    </row>
    <row r="63" spans="1:13" hidden="1" x14ac:dyDescent="0.25">
      <c r="A63" s="9">
        <v>50632</v>
      </c>
      <c r="B63" s="8">
        <v>0</v>
      </c>
      <c r="C63" s="8">
        <v>0</v>
      </c>
      <c r="D63" s="8">
        <f t="shared" si="0"/>
        <v>0</v>
      </c>
      <c r="E63" s="8">
        <f t="shared" si="3"/>
        <v>0</v>
      </c>
      <c r="G63" s="8">
        <f t="shared" si="2"/>
        <v>0</v>
      </c>
      <c r="H63" s="54"/>
      <c r="I63" s="57"/>
      <c r="J63" s="55"/>
      <c r="K63" s="55"/>
    </row>
    <row r="64" spans="1:13" hidden="1" x14ac:dyDescent="0.25">
      <c r="A64" s="9">
        <v>50816</v>
      </c>
      <c r="B64" s="8">
        <v>0</v>
      </c>
      <c r="C64" s="8">
        <v>0</v>
      </c>
      <c r="D64" s="8">
        <f t="shared" si="0"/>
        <v>0</v>
      </c>
      <c r="E64" s="8">
        <f t="shared" si="3"/>
        <v>0</v>
      </c>
      <c r="G64" s="8">
        <f t="shared" si="2"/>
        <v>0</v>
      </c>
      <c r="H64" s="54"/>
      <c r="I64" s="57"/>
      <c r="J64" s="55"/>
      <c r="K64" s="55"/>
    </row>
    <row r="65" spans="1:11" hidden="1" x14ac:dyDescent="0.25">
      <c r="A65" s="9">
        <v>50997</v>
      </c>
      <c r="B65" s="8">
        <v>0</v>
      </c>
      <c r="C65" s="8">
        <v>0</v>
      </c>
      <c r="D65" s="8">
        <f t="shared" si="0"/>
        <v>0</v>
      </c>
      <c r="E65" s="8">
        <f t="shared" si="3"/>
        <v>0</v>
      </c>
      <c r="G65" s="8">
        <f t="shared" si="2"/>
        <v>0</v>
      </c>
      <c r="H65" s="54"/>
      <c r="I65" s="57"/>
      <c r="J65" s="55"/>
      <c r="K65" s="55"/>
    </row>
    <row r="66" spans="1:11" hidden="1" x14ac:dyDescent="0.25">
      <c r="A66" s="9">
        <v>51181</v>
      </c>
      <c r="B66" s="8">
        <v>0</v>
      </c>
      <c r="C66" s="8">
        <v>0</v>
      </c>
      <c r="D66" s="8">
        <f t="shared" si="0"/>
        <v>0</v>
      </c>
      <c r="E66" s="8">
        <f t="shared" si="3"/>
        <v>0</v>
      </c>
      <c r="G66" s="8">
        <f t="shared" si="2"/>
        <v>0</v>
      </c>
      <c r="H66" s="54"/>
      <c r="I66" s="57"/>
      <c r="J66" s="55"/>
      <c r="K66" s="55"/>
    </row>
    <row r="67" spans="1:11" hidden="1" x14ac:dyDescent="0.25">
      <c r="A67" s="9">
        <v>51363</v>
      </c>
      <c r="B67" s="8">
        <v>0</v>
      </c>
      <c r="C67" s="8">
        <v>0</v>
      </c>
      <c r="D67" s="8">
        <f t="shared" si="0"/>
        <v>0</v>
      </c>
      <c r="E67" s="8">
        <f t="shared" si="3"/>
        <v>0</v>
      </c>
      <c r="G67" s="8">
        <f t="shared" si="2"/>
        <v>0</v>
      </c>
      <c r="H67" s="54"/>
      <c r="I67" s="57"/>
      <c r="J67" s="55"/>
      <c r="K67" s="55"/>
    </row>
    <row r="68" spans="1:11" hidden="1" x14ac:dyDescent="0.25">
      <c r="A68" s="9">
        <v>51547</v>
      </c>
      <c r="B68" s="8">
        <v>0</v>
      </c>
      <c r="C68" s="8">
        <v>0</v>
      </c>
      <c r="D68" s="8">
        <f t="shared" si="0"/>
        <v>0</v>
      </c>
      <c r="E68" s="8">
        <f t="shared" si="3"/>
        <v>0</v>
      </c>
      <c r="G68" s="8">
        <f t="shared" si="2"/>
        <v>0</v>
      </c>
      <c r="H68" s="54"/>
      <c r="I68" s="57"/>
      <c r="J68" s="55"/>
      <c r="K68" s="55"/>
    </row>
    <row r="69" spans="1:11" hidden="1" x14ac:dyDescent="0.25">
      <c r="A69" s="9">
        <v>51728</v>
      </c>
      <c r="B69" s="8">
        <v>0</v>
      </c>
      <c r="C69" s="8">
        <v>0</v>
      </c>
      <c r="D69" s="8">
        <f t="shared" si="0"/>
        <v>0</v>
      </c>
      <c r="E69" s="8">
        <f t="shared" si="3"/>
        <v>0</v>
      </c>
      <c r="G69" s="8">
        <f t="shared" si="2"/>
        <v>0</v>
      </c>
      <c r="H69" s="54"/>
      <c r="I69" s="57"/>
      <c r="J69" s="55"/>
      <c r="K69" s="55"/>
    </row>
    <row r="70" spans="1:11" hidden="1" x14ac:dyDescent="0.25">
      <c r="A70" s="9">
        <v>51912</v>
      </c>
      <c r="B70" s="8">
        <v>0</v>
      </c>
      <c r="C70" s="8">
        <v>0</v>
      </c>
      <c r="D70" s="8">
        <f t="shared" si="0"/>
        <v>0</v>
      </c>
      <c r="E70" s="8">
        <f t="shared" si="3"/>
        <v>0</v>
      </c>
      <c r="G70" s="8">
        <f t="shared" si="2"/>
        <v>0</v>
      </c>
      <c r="H70" s="54"/>
      <c r="I70" s="57"/>
      <c r="J70" s="55"/>
      <c r="K70" s="55"/>
    </row>
    <row r="71" spans="1:11" hidden="1" x14ac:dyDescent="0.25">
      <c r="A71" s="9">
        <v>52093</v>
      </c>
      <c r="B71" s="8">
        <v>0</v>
      </c>
      <c r="C71" s="8">
        <v>0</v>
      </c>
      <c r="D71" s="8">
        <f t="shared" si="0"/>
        <v>0</v>
      </c>
      <c r="E71" s="8">
        <f t="shared" si="3"/>
        <v>0</v>
      </c>
      <c r="G71" s="8">
        <f t="shared" si="2"/>
        <v>0</v>
      </c>
      <c r="H71" s="54"/>
      <c r="I71" s="57"/>
      <c r="J71" s="55"/>
      <c r="K71" s="55"/>
    </row>
    <row r="72" spans="1:11" ht="12.75" hidden="1" customHeight="1" x14ac:dyDescent="0.25">
      <c r="A72" s="9">
        <v>52277</v>
      </c>
      <c r="B72" s="8">
        <v>0</v>
      </c>
      <c r="C72" s="8">
        <v>0</v>
      </c>
      <c r="D72" s="8">
        <f t="shared" si="0"/>
        <v>0</v>
      </c>
      <c r="E72" s="8">
        <f t="shared" si="3"/>
        <v>0</v>
      </c>
      <c r="G72" s="8">
        <f t="shared" si="2"/>
        <v>0</v>
      </c>
      <c r="H72" s="54"/>
    </row>
    <row r="73" spans="1:11" hidden="1" x14ac:dyDescent="0.25">
      <c r="A73" s="9">
        <v>52458</v>
      </c>
      <c r="B73" s="8">
        <v>0</v>
      </c>
      <c r="C73" s="8">
        <v>0</v>
      </c>
      <c r="D73" s="8">
        <f t="shared" si="0"/>
        <v>0</v>
      </c>
      <c r="E73" s="8">
        <f t="shared" si="3"/>
        <v>0</v>
      </c>
      <c r="G73" s="8">
        <f t="shared" si="2"/>
        <v>0</v>
      </c>
    </row>
    <row r="74" spans="1:11" hidden="1" x14ac:dyDescent="0.25">
      <c r="A74" s="9">
        <v>52642</v>
      </c>
      <c r="B74" s="8">
        <v>0</v>
      </c>
      <c r="C74" s="8">
        <v>0</v>
      </c>
      <c r="D74" s="8">
        <f t="shared" ref="D74:D103" si="4">B74+C74</f>
        <v>0</v>
      </c>
      <c r="E74" s="8">
        <f t="shared" si="3"/>
        <v>0</v>
      </c>
      <c r="G74" s="8">
        <f t="shared" ref="G74:G103" si="5">C74*0.35</f>
        <v>0</v>
      </c>
    </row>
    <row r="75" spans="1:11" hidden="1" x14ac:dyDescent="0.25">
      <c r="A75" s="9">
        <v>52824</v>
      </c>
      <c r="B75" s="8">
        <v>0</v>
      </c>
      <c r="C75" s="8">
        <v>0</v>
      </c>
      <c r="D75" s="8">
        <f t="shared" si="4"/>
        <v>0</v>
      </c>
      <c r="E75" s="8">
        <f t="shared" si="3"/>
        <v>0</v>
      </c>
      <c r="G75" s="8">
        <f t="shared" si="5"/>
        <v>0</v>
      </c>
    </row>
    <row r="76" spans="1:11" hidden="1" x14ac:dyDescent="0.25">
      <c r="A76" s="9">
        <v>53008</v>
      </c>
      <c r="B76" s="8">
        <v>0</v>
      </c>
      <c r="C76" s="8">
        <v>0</v>
      </c>
      <c r="D76" s="8">
        <f t="shared" si="4"/>
        <v>0</v>
      </c>
      <c r="E76" s="8">
        <f t="shared" si="3"/>
        <v>0</v>
      </c>
      <c r="G76" s="8">
        <f t="shared" si="5"/>
        <v>0</v>
      </c>
    </row>
    <row r="77" spans="1:11" hidden="1" x14ac:dyDescent="0.25">
      <c r="A77" s="9">
        <v>53189</v>
      </c>
      <c r="B77" s="8">
        <v>0</v>
      </c>
      <c r="C77" s="8">
        <v>0</v>
      </c>
      <c r="D77" s="8">
        <f t="shared" si="4"/>
        <v>0</v>
      </c>
      <c r="E77" s="8">
        <f t="shared" si="3"/>
        <v>0</v>
      </c>
      <c r="G77" s="8">
        <f t="shared" si="5"/>
        <v>0</v>
      </c>
    </row>
    <row r="78" spans="1:11" hidden="1" x14ac:dyDescent="0.25">
      <c r="A78" s="9">
        <v>53373</v>
      </c>
      <c r="B78" s="8">
        <v>0</v>
      </c>
      <c r="C78" s="8">
        <v>0</v>
      </c>
      <c r="D78" s="8">
        <f t="shared" si="4"/>
        <v>0</v>
      </c>
      <c r="E78" s="8">
        <f t="shared" si="3"/>
        <v>0</v>
      </c>
      <c r="G78" s="8">
        <f t="shared" si="5"/>
        <v>0</v>
      </c>
    </row>
    <row r="79" spans="1:11" hidden="1" x14ac:dyDescent="0.25">
      <c r="A79" s="9">
        <v>53554</v>
      </c>
      <c r="B79" s="8">
        <v>0</v>
      </c>
      <c r="C79" s="8">
        <v>0</v>
      </c>
      <c r="D79" s="8">
        <f t="shared" si="4"/>
        <v>0</v>
      </c>
      <c r="E79" s="8">
        <f t="shared" si="3"/>
        <v>0</v>
      </c>
      <c r="G79" s="8">
        <f t="shared" si="5"/>
        <v>0</v>
      </c>
    </row>
    <row r="80" spans="1:11" hidden="1" x14ac:dyDescent="0.25">
      <c r="A80" s="9">
        <v>53738</v>
      </c>
      <c r="B80" s="8">
        <v>0</v>
      </c>
      <c r="C80" s="8">
        <v>0</v>
      </c>
      <c r="D80" s="8">
        <f t="shared" si="4"/>
        <v>0</v>
      </c>
      <c r="E80" s="8">
        <f t="shared" si="3"/>
        <v>0</v>
      </c>
      <c r="G80" s="8">
        <f t="shared" si="5"/>
        <v>0</v>
      </c>
    </row>
    <row r="81" spans="1:7" hidden="1" x14ac:dyDescent="0.25">
      <c r="A81" s="9">
        <v>53919</v>
      </c>
      <c r="B81" s="8">
        <v>0</v>
      </c>
      <c r="C81" s="8">
        <v>0</v>
      </c>
      <c r="D81" s="8">
        <f t="shared" si="4"/>
        <v>0</v>
      </c>
      <c r="E81" s="8">
        <f t="shared" si="3"/>
        <v>0</v>
      </c>
      <c r="G81" s="8">
        <f t="shared" si="5"/>
        <v>0</v>
      </c>
    </row>
    <row r="82" spans="1:7" hidden="1" x14ac:dyDescent="0.25">
      <c r="A82" s="9">
        <v>54103</v>
      </c>
      <c r="B82" s="8">
        <v>0</v>
      </c>
      <c r="C82" s="8">
        <v>0</v>
      </c>
      <c r="D82" s="8">
        <f t="shared" si="4"/>
        <v>0</v>
      </c>
      <c r="E82" s="8">
        <f t="shared" si="3"/>
        <v>0</v>
      </c>
      <c r="G82" s="8">
        <f t="shared" si="5"/>
        <v>0</v>
      </c>
    </row>
    <row r="83" spans="1:7" hidden="1" x14ac:dyDescent="0.25">
      <c r="A83" s="9">
        <v>54285</v>
      </c>
      <c r="B83" s="8">
        <v>0</v>
      </c>
      <c r="C83" s="8">
        <v>0</v>
      </c>
      <c r="D83" s="8">
        <f t="shared" si="4"/>
        <v>0</v>
      </c>
      <c r="E83" s="8">
        <f t="shared" si="3"/>
        <v>0</v>
      </c>
      <c r="G83" s="8">
        <f t="shared" si="5"/>
        <v>0</v>
      </c>
    </row>
    <row r="84" spans="1:7" hidden="1" x14ac:dyDescent="0.25">
      <c r="A84" s="9">
        <v>54469</v>
      </c>
      <c r="B84" s="8">
        <v>0</v>
      </c>
      <c r="C84" s="8">
        <v>0</v>
      </c>
      <c r="D84" s="8">
        <f t="shared" si="4"/>
        <v>0</v>
      </c>
      <c r="E84" s="8">
        <f t="shared" si="3"/>
        <v>0</v>
      </c>
      <c r="G84" s="8">
        <f t="shared" si="5"/>
        <v>0</v>
      </c>
    </row>
    <row r="85" spans="1:7" hidden="1" x14ac:dyDescent="0.25">
      <c r="A85" s="9">
        <v>54650</v>
      </c>
      <c r="B85" s="8">
        <v>0</v>
      </c>
      <c r="C85" s="8">
        <v>0</v>
      </c>
      <c r="D85" s="8">
        <f t="shared" si="4"/>
        <v>0</v>
      </c>
      <c r="E85" s="8">
        <f t="shared" si="3"/>
        <v>0</v>
      </c>
      <c r="G85" s="8">
        <f t="shared" si="5"/>
        <v>0</v>
      </c>
    </row>
    <row r="86" spans="1:7" hidden="1" x14ac:dyDescent="0.25">
      <c r="A86" s="9">
        <v>54834</v>
      </c>
      <c r="B86" s="8">
        <v>0</v>
      </c>
      <c r="C86" s="8">
        <v>0</v>
      </c>
      <c r="D86" s="8">
        <f t="shared" si="4"/>
        <v>0</v>
      </c>
      <c r="E86" s="8">
        <f t="shared" si="3"/>
        <v>0</v>
      </c>
      <c r="G86" s="8">
        <f t="shared" si="5"/>
        <v>0</v>
      </c>
    </row>
    <row r="87" spans="1:7" hidden="1" x14ac:dyDescent="0.25">
      <c r="A87" s="9">
        <v>55015</v>
      </c>
      <c r="B87" s="8">
        <v>0</v>
      </c>
      <c r="C87" s="8">
        <v>0</v>
      </c>
      <c r="D87" s="8">
        <f t="shared" si="4"/>
        <v>0</v>
      </c>
      <c r="E87" s="8">
        <f t="shared" si="3"/>
        <v>0</v>
      </c>
      <c r="G87" s="8">
        <f t="shared" si="5"/>
        <v>0</v>
      </c>
    </row>
    <row r="88" spans="1:7" hidden="1" x14ac:dyDescent="0.25">
      <c r="A88" s="9">
        <v>55199</v>
      </c>
      <c r="B88" s="8">
        <v>0</v>
      </c>
      <c r="C88" s="8">
        <v>0</v>
      </c>
      <c r="D88" s="8">
        <f t="shared" si="4"/>
        <v>0</v>
      </c>
      <c r="E88" s="8">
        <f t="shared" si="3"/>
        <v>0</v>
      </c>
      <c r="G88" s="8">
        <f t="shared" si="5"/>
        <v>0</v>
      </c>
    </row>
    <row r="89" spans="1:7" hidden="1" x14ac:dyDescent="0.25">
      <c r="A89" s="9">
        <v>55380</v>
      </c>
      <c r="B89" s="8">
        <v>0</v>
      </c>
      <c r="C89" s="8">
        <v>0</v>
      </c>
      <c r="D89" s="8">
        <f t="shared" si="4"/>
        <v>0</v>
      </c>
      <c r="E89" s="8">
        <f t="shared" si="3"/>
        <v>0</v>
      </c>
      <c r="G89" s="8">
        <f t="shared" si="5"/>
        <v>0</v>
      </c>
    </row>
    <row r="90" spans="1:7" hidden="1" x14ac:dyDescent="0.25">
      <c r="A90" s="9">
        <v>55564</v>
      </c>
      <c r="B90" s="8">
        <v>0</v>
      </c>
      <c r="C90" s="8">
        <v>0</v>
      </c>
      <c r="D90" s="8">
        <f t="shared" si="4"/>
        <v>0</v>
      </c>
      <c r="E90" s="8">
        <f t="shared" si="3"/>
        <v>0</v>
      </c>
      <c r="G90" s="8">
        <f t="shared" si="5"/>
        <v>0</v>
      </c>
    </row>
    <row r="91" spans="1:7" hidden="1" x14ac:dyDescent="0.25">
      <c r="A91" s="9">
        <v>55746</v>
      </c>
      <c r="B91" s="8">
        <v>0</v>
      </c>
      <c r="C91" s="8">
        <v>0</v>
      </c>
      <c r="D91" s="8">
        <f t="shared" si="4"/>
        <v>0</v>
      </c>
      <c r="E91" s="8">
        <f t="shared" si="3"/>
        <v>0</v>
      </c>
      <c r="G91" s="8">
        <f t="shared" si="5"/>
        <v>0</v>
      </c>
    </row>
    <row r="92" spans="1:7" hidden="1" x14ac:dyDescent="0.25">
      <c r="A92" s="9">
        <v>55930</v>
      </c>
      <c r="B92" s="8">
        <v>0</v>
      </c>
      <c r="C92" s="8">
        <v>0</v>
      </c>
      <c r="D92" s="8">
        <f t="shared" si="4"/>
        <v>0</v>
      </c>
      <c r="E92" s="8">
        <f t="shared" si="3"/>
        <v>0</v>
      </c>
      <c r="G92" s="8">
        <f t="shared" si="5"/>
        <v>0</v>
      </c>
    </row>
    <row r="93" spans="1:7" hidden="1" x14ac:dyDescent="0.25">
      <c r="A93" s="9">
        <v>56111</v>
      </c>
      <c r="B93" s="8">
        <v>0</v>
      </c>
      <c r="C93" s="8">
        <v>0</v>
      </c>
      <c r="D93" s="8">
        <f t="shared" si="4"/>
        <v>0</v>
      </c>
      <c r="E93" s="8">
        <f t="shared" si="3"/>
        <v>0</v>
      </c>
      <c r="G93" s="8">
        <f t="shared" si="5"/>
        <v>0</v>
      </c>
    </row>
    <row r="94" spans="1:7" hidden="1" x14ac:dyDescent="0.25">
      <c r="A94" s="9">
        <v>56295</v>
      </c>
      <c r="B94" s="8">
        <v>0</v>
      </c>
      <c r="C94" s="8">
        <v>0</v>
      </c>
      <c r="D94" s="8">
        <f t="shared" si="4"/>
        <v>0</v>
      </c>
      <c r="E94" s="8">
        <f t="shared" si="3"/>
        <v>0</v>
      </c>
      <c r="G94" s="8">
        <f t="shared" si="5"/>
        <v>0</v>
      </c>
    </row>
    <row r="95" spans="1:7" hidden="1" x14ac:dyDescent="0.25">
      <c r="A95" s="9">
        <v>56476</v>
      </c>
      <c r="B95" s="8">
        <v>0</v>
      </c>
      <c r="C95" s="8">
        <v>0</v>
      </c>
      <c r="D95" s="8">
        <f t="shared" si="4"/>
        <v>0</v>
      </c>
      <c r="E95" s="8">
        <f t="shared" si="3"/>
        <v>0</v>
      </c>
      <c r="G95" s="8">
        <f t="shared" si="5"/>
        <v>0</v>
      </c>
    </row>
    <row r="96" spans="1:7" hidden="1" x14ac:dyDescent="0.25">
      <c r="A96" s="9">
        <v>56660</v>
      </c>
      <c r="B96" s="8">
        <v>0</v>
      </c>
      <c r="C96" s="8">
        <v>0</v>
      </c>
      <c r="D96" s="8">
        <f t="shared" si="4"/>
        <v>0</v>
      </c>
      <c r="E96" s="8">
        <f t="shared" si="3"/>
        <v>0</v>
      </c>
      <c r="G96" s="8">
        <f t="shared" si="5"/>
        <v>0</v>
      </c>
    </row>
    <row r="97" spans="1:7" hidden="1" x14ac:dyDescent="0.25">
      <c r="A97" s="9">
        <v>56841</v>
      </c>
      <c r="B97" s="8">
        <v>0</v>
      </c>
      <c r="C97" s="8">
        <v>0</v>
      </c>
      <c r="D97" s="8">
        <f t="shared" si="4"/>
        <v>0</v>
      </c>
      <c r="E97" s="8">
        <f t="shared" si="3"/>
        <v>0</v>
      </c>
      <c r="G97" s="8">
        <f t="shared" si="5"/>
        <v>0</v>
      </c>
    </row>
    <row r="98" spans="1:7" hidden="1" x14ac:dyDescent="0.25">
      <c r="A98" s="9">
        <v>57025</v>
      </c>
      <c r="B98" s="8">
        <v>0</v>
      </c>
      <c r="C98" s="8">
        <v>0</v>
      </c>
      <c r="D98" s="8">
        <f t="shared" si="4"/>
        <v>0</v>
      </c>
      <c r="E98" s="8">
        <f t="shared" si="3"/>
        <v>0</v>
      </c>
      <c r="G98" s="8">
        <f t="shared" si="5"/>
        <v>0</v>
      </c>
    </row>
    <row r="99" spans="1:7" hidden="1" x14ac:dyDescent="0.25">
      <c r="A99" s="9">
        <v>57207</v>
      </c>
      <c r="B99" s="8">
        <v>0</v>
      </c>
      <c r="C99" s="8">
        <v>0</v>
      </c>
      <c r="D99" s="8">
        <f t="shared" si="4"/>
        <v>0</v>
      </c>
      <c r="E99" s="8">
        <f t="shared" si="3"/>
        <v>0</v>
      </c>
      <c r="G99" s="8">
        <f t="shared" si="5"/>
        <v>0</v>
      </c>
    </row>
    <row r="100" spans="1:7" hidden="1" x14ac:dyDescent="0.25">
      <c r="A100" s="9">
        <v>57391</v>
      </c>
      <c r="B100" s="8">
        <v>0</v>
      </c>
      <c r="C100" s="8">
        <v>0</v>
      </c>
      <c r="D100" s="8">
        <f t="shared" si="4"/>
        <v>0</v>
      </c>
      <c r="E100" s="8">
        <f t="shared" si="3"/>
        <v>0</v>
      </c>
      <c r="G100" s="8">
        <f t="shared" si="5"/>
        <v>0</v>
      </c>
    </row>
    <row r="101" spans="1:7" hidden="1" x14ac:dyDescent="0.25">
      <c r="A101" s="9">
        <v>57572</v>
      </c>
      <c r="B101" s="8">
        <v>0</v>
      </c>
      <c r="C101" s="8">
        <v>0</v>
      </c>
      <c r="D101" s="8">
        <f t="shared" si="4"/>
        <v>0</v>
      </c>
      <c r="E101" s="8">
        <f t="shared" si="3"/>
        <v>0</v>
      </c>
      <c r="G101" s="8">
        <f t="shared" si="5"/>
        <v>0</v>
      </c>
    </row>
    <row r="102" spans="1:7" hidden="1" x14ac:dyDescent="0.25">
      <c r="A102" s="9">
        <v>57756</v>
      </c>
      <c r="B102" s="8">
        <v>0</v>
      </c>
      <c r="C102" s="8">
        <v>0</v>
      </c>
      <c r="D102" s="8">
        <f t="shared" si="4"/>
        <v>0</v>
      </c>
      <c r="E102" s="8">
        <f t="shared" si="3"/>
        <v>0</v>
      </c>
      <c r="G102" s="8">
        <f t="shared" si="5"/>
        <v>0</v>
      </c>
    </row>
    <row r="103" spans="1:7" hidden="1" x14ac:dyDescent="0.25">
      <c r="A103" s="9">
        <v>57937</v>
      </c>
      <c r="B103" s="8">
        <v>0</v>
      </c>
      <c r="C103" s="8">
        <v>0</v>
      </c>
      <c r="D103" s="8">
        <f t="shared" si="4"/>
        <v>0</v>
      </c>
      <c r="E103" s="8">
        <f t="shared" si="3"/>
        <v>0</v>
      </c>
      <c r="G103" s="8">
        <f t="shared" si="5"/>
        <v>0</v>
      </c>
    </row>
    <row r="104" spans="1:7" ht="13.8" thickBot="1" x14ac:dyDescent="0.3">
      <c r="A104" s="30" t="s">
        <v>4</v>
      </c>
      <c r="B104" s="10">
        <f>SUM(B32:B57)</f>
        <v>13830000</v>
      </c>
      <c r="C104" s="10">
        <f t="shared" ref="C104:G104" si="6">SUM(C32:C57)</f>
        <v>6905217.5</v>
      </c>
      <c r="D104" s="10">
        <f t="shared" si="6"/>
        <v>20735217.5</v>
      </c>
      <c r="E104" s="10">
        <f t="shared" si="6"/>
        <v>20735217.5</v>
      </c>
      <c r="F104" s="10">
        <f t="shared" si="6"/>
        <v>0</v>
      </c>
      <c r="G104" s="10">
        <f t="shared" si="6"/>
        <v>2416826.125</v>
      </c>
    </row>
    <row r="105" spans="1:7" ht="13.8" thickTop="1" x14ac:dyDescent="0.25"/>
    <row r="106" spans="1:7" x14ac:dyDescent="0.25">
      <c r="G106" s="24"/>
    </row>
    <row r="109" spans="1:7" x14ac:dyDescent="0.25">
      <c r="A109" s="131" t="s">
        <v>136</v>
      </c>
      <c r="B109" s="122">
        <v>13830000</v>
      </c>
      <c r="C109" s="122">
        <v>7381696.25</v>
      </c>
      <c r="D109" s="122">
        <v>21211696.25</v>
      </c>
    </row>
    <row r="110" spans="1:7" x14ac:dyDescent="0.25">
      <c r="B110" s="122">
        <f>+B104-B109</f>
        <v>0</v>
      </c>
      <c r="C110" s="122">
        <f t="shared" ref="C110:D110" si="7">+C104-C109</f>
        <v>-476478.75</v>
      </c>
      <c r="D110" s="122">
        <f t="shared" si="7"/>
        <v>-476478.75</v>
      </c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4"/>
  <sheetViews>
    <sheetView workbookViewId="0"/>
  </sheetViews>
  <sheetFormatPr defaultRowHeight="13.2" x14ac:dyDescent="0.25"/>
  <cols>
    <col min="2" max="3" width="14" bestFit="1" customWidth="1"/>
    <col min="4" max="4" width="12.88671875" bestFit="1" customWidth="1"/>
    <col min="5" max="5" width="1.6640625" hidden="1" customWidth="1"/>
    <col min="6" max="8" width="12" hidden="1" customWidth="1"/>
    <col min="9" max="9" width="1.6640625" hidden="1" customWidth="1"/>
    <col min="10" max="10" width="12.88671875" hidden="1" customWidth="1"/>
    <col min="11" max="11" width="12.88671875" bestFit="1" customWidth="1"/>
  </cols>
  <sheetData>
    <row r="1" spans="1:11" x14ac:dyDescent="0.25">
      <c r="B1" s="160" t="s">
        <v>8</v>
      </c>
      <c r="C1" s="160"/>
      <c r="D1" s="160"/>
      <c r="E1" s="160"/>
      <c r="F1" s="160"/>
      <c r="G1" s="160"/>
      <c r="H1" s="160"/>
      <c r="I1" s="160"/>
      <c r="J1" s="160"/>
      <c r="K1" s="160"/>
    </row>
    <row r="2" spans="1:11" x14ac:dyDescent="0.25">
      <c r="A2" s="2"/>
    </row>
    <row r="3" spans="1:11" x14ac:dyDescent="0.25">
      <c r="A3" s="3"/>
      <c r="B3" s="159" t="s">
        <v>32</v>
      </c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3.8" thickBot="1" x14ac:dyDescent="0.3">
      <c r="A4" s="3"/>
      <c r="B4" s="158" t="s">
        <v>5</v>
      </c>
      <c r="C4" s="158"/>
      <c r="D4" s="158"/>
      <c r="E4" s="158"/>
      <c r="F4" s="158"/>
      <c r="G4" s="158"/>
      <c r="H4" s="158"/>
      <c r="I4" s="158"/>
      <c r="J4" s="158"/>
      <c r="K4" s="158"/>
    </row>
    <row r="5" spans="1:11" x14ac:dyDescent="0.25">
      <c r="A5" s="4"/>
      <c r="B5" s="4"/>
      <c r="C5" s="4"/>
      <c r="D5" s="4"/>
      <c r="E5" s="4"/>
    </row>
    <row r="6" spans="1:11" x14ac:dyDescent="0.25">
      <c r="A6" s="5"/>
      <c r="B6" s="6"/>
      <c r="C6" s="6"/>
      <c r="D6" s="6"/>
      <c r="E6" s="6"/>
      <c r="F6" s="25"/>
      <c r="G6" s="25"/>
      <c r="H6" s="25"/>
    </row>
    <row r="7" spans="1:11" ht="14.4" x14ac:dyDescent="0.35">
      <c r="A7" s="16"/>
      <c r="B7" s="16"/>
      <c r="C7" s="16"/>
      <c r="D7" s="16"/>
      <c r="E7" s="16"/>
      <c r="F7" s="16"/>
      <c r="G7" s="27" t="s">
        <v>11</v>
      </c>
      <c r="H7" s="27"/>
      <c r="I7" s="27"/>
      <c r="J7" s="27" t="s">
        <v>12</v>
      </c>
      <c r="K7" s="27" t="s">
        <v>4</v>
      </c>
    </row>
    <row r="8" spans="1:11" ht="14.4" x14ac:dyDescent="0.35">
      <c r="A8" s="16" t="s">
        <v>1</v>
      </c>
      <c r="B8" s="16" t="s">
        <v>2</v>
      </c>
      <c r="C8" s="16" t="s">
        <v>3</v>
      </c>
      <c r="D8" s="16" t="s">
        <v>6</v>
      </c>
      <c r="E8" s="16"/>
      <c r="F8" s="16" t="s">
        <v>2</v>
      </c>
      <c r="G8" s="16" t="s">
        <v>3</v>
      </c>
      <c r="H8" s="16" t="s">
        <v>6</v>
      </c>
      <c r="I8" s="16"/>
      <c r="J8" s="16" t="s">
        <v>6</v>
      </c>
      <c r="K8" s="16" t="s">
        <v>7</v>
      </c>
    </row>
    <row r="9" spans="1:11" ht="14.4" x14ac:dyDescent="0.35">
      <c r="A9" s="7"/>
      <c r="B9" s="7"/>
      <c r="C9" s="7"/>
      <c r="D9" s="7"/>
      <c r="E9" s="7"/>
    </row>
    <row r="10" spans="1:11" hidden="1" x14ac:dyDescent="0.25">
      <c r="A10" s="9">
        <v>40954</v>
      </c>
      <c r="B10" s="45">
        <v>0</v>
      </c>
      <c r="C10" s="45">
        <v>0</v>
      </c>
      <c r="D10" s="45">
        <f t="shared" ref="D10:D57" si="0">+B10+C10</f>
        <v>0</v>
      </c>
      <c r="E10" s="23"/>
      <c r="F10" s="45">
        <v>0</v>
      </c>
      <c r="G10" s="45">
        <v>0</v>
      </c>
      <c r="H10" s="45">
        <f t="shared" ref="H10:H73" si="1">+F10+G10</f>
        <v>0</v>
      </c>
      <c r="I10" s="48"/>
      <c r="J10" s="45">
        <f t="shared" ref="J10:J73" si="2">+D10+H10</f>
        <v>0</v>
      </c>
      <c r="K10" s="45">
        <v>0</v>
      </c>
    </row>
    <row r="11" spans="1:11" hidden="1" x14ac:dyDescent="0.25">
      <c r="A11" s="9">
        <v>41136</v>
      </c>
      <c r="B11" s="45">
        <v>0</v>
      </c>
      <c r="C11" s="45">
        <v>0</v>
      </c>
      <c r="D11" s="45">
        <f t="shared" si="0"/>
        <v>0</v>
      </c>
      <c r="E11" s="23"/>
      <c r="F11" s="45">
        <v>0</v>
      </c>
      <c r="G11" s="45">
        <v>0</v>
      </c>
      <c r="H11" s="45">
        <f t="shared" si="1"/>
        <v>0</v>
      </c>
      <c r="I11" s="48"/>
      <c r="J11" s="45">
        <f t="shared" si="2"/>
        <v>0</v>
      </c>
      <c r="K11" s="45">
        <f>+J10+J11</f>
        <v>0</v>
      </c>
    </row>
    <row r="12" spans="1:11" hidden="1" x14ac:dyDescent="0.25">
      <c r="A12" s="9">
        <v>41320</v>
      </c>
      <c r="B12" s="45">
        <v>0</v>
      </c>
      <c r="C12" s="23">
        <v>0</v>
      </c>
      <c r="D12" s="45">
        <f t="shared" si="0"/>
        <v>0</v>
      </c>
      <c r="E12" s="23"/>
      <c r="F12" s="45">
        <v>0</v>
      </c>
      <c r="G12" s="45">
        <v>0</v>
      </c>
      <c r="H12" s="45">
        <f t="shared" si="1"/>
        <v>0</v>
      </c>
      <c r="I12" s="48"/>
      <c r="J12" s="45">
        <f t="shared" si="2"/>
        <v>0</v>
      </c>
      <c r="K12" s="45">
        <v>0</v>
      </c>
    </row>
    <row r="13" spans="1:11" hidden="1" x14ac:dyDescent="0.25">
      <c r="A13" s="9">
        <v>41501</v>
      </c>
      <c r="B13" s="15">
        <v>0</v>
      </c>
      <c r="C13" s="8">
        <v>0</v>
      </c>
      <c r="D13" s="15">
        <f t="shared" si="0"/>
        <v>0</v>
      </c>
      <c r="E13" s="8"/>
      <c r="F13" s="15">
        <v>0</v>
      </c>
      <c r="G13" s="15">
        <v>0</v>
      </c>
      <c r="H13" s="15">
        <f t="shared" si="1"/>
        <v>0</v>
      </c>
      <c r="J13" s="15">
        <f t="shared" si="2"/>
        <v>0</v>
      </c>
      <c r="K13" s="15">
        <f>+J12+J13</f>
        <v>0</v>
      </c>
    </row>
    <row r="14" spans="1:11" hidden="1" x14ac:dyDescent="0.25">
      <c r="A14" s="9">
        <v>41685</v>
      </c>
      <c r="B14" s="15">
        <v>0</v>
      </c>
      <c r="C14" s="8">
        <v>0</v>
      </c>
      <c r="D14" s="15">
        <f t="shared" si="0"/>
        <v>0</v>
      </c>
      <c r="E14" s="8"/>
      <c r="F14" s="15">
        <v>0</v>
      </c>
      <c r="G14" s="15">
        <v>0</v>
      </c>
      <c r="H14" s="15">
        <f t="shared" si="1"/>
        <v>0</v>
      </c>
      <c r="J14" s="15">
        <f t="shared" si="2"/>
        <v>0</v>
      </c>
      <c r="K14" s="15">
        <v>0</v>
      </c>
    </row>
    <row r="15" spans="1:11" hidden="1" x14ac:dyDescent="0.25">
      <c r="A15" s="9">
        <v>41866</v>
      </c>
      <c r="B15" s="15">
        <v>0</v>
      </c>
      <c r="C15" s="8">
        <v>0</v>
      </c>
      <c r="D15" s="15">
        <f t="shared" si="0"/>
        <v>0</v>
      </c>
      <c r="E15" s="8"/>
      <c r="F15" s="15">
        <v>0</v>
      </c>
      <c r="G15" s="15">
        <v>0</v>
      </c>
      <c r="H15" s="15">
        <f t="shared" si="1"/>
        <v>0</v>
      </c>
      <c r="J15" s="15">
        <f t="shared" si="2"/>
        <v>0</v>
      </c>
      <c r="K15" s="15">
        <f>+J14+J15</f>
        <v>0</v>
      </c>
    </row>
    <row r="16" spans="1:11" hidden="1" x14ac:dyDescent="0.25">
      <c r="A16" s="9">
        <v>42050</v>
      </c>
      <c r="B16" s="45">
        <v>80000</v>
      </c>
      <c r="C16" s="23">
        <v>47681.25</v>
      </c>
      <c r="D16" s="45">
        <f t="shared" si="0"/>
        <v>127681.25</v>
      </c>
      <c r="E16" s="23"/>
      <c r="F16" s="45">
        <v>0</v>
      </c>
      <c r="G16" s="45">
        <v>0</v>
      </c>
      <c r="H16" s="45">
        <f t="shared" si="1"/>
        <v>0</v>
      </c>
      <c r="I16" s="48"/>
      <c r="J16" s="45">
        <f t="shared" si="2"/>
        <v>127681.25</v>
      </c>
      <c r="K16" s="45">
        <v>0</v>
      </c>
    </row>
    <row r="17" spans="1:11" hidden="1" x14ac:dyDescent="0.25">
      <c r="A17" s="9">
        <v>42231</v>
      </c>
      <c r="B17" s="15">
        <v>0</v>
      </c>
      <c r="C17" s="8">
        <v>46881.25</v>
      </c>
      <c r="D17" s="15">
        <f t="shared" si="0"/>
        <v>46881.25</v>
      </c>
      <c r="E17" s="8"/>
      <c r="F17" s="15">
        <v>0</v>
      </c>
      <c r="G17" s="15">
        <v>0</v>
      </c>
      <c r="H17" s="15">
        <f t="shared" si="1"/>
        <v>0</v>
      </c>
      <c r="J17" s="15">
        <f t="shared" si="2"/>
        <v>46881.25</v>
      </c>
      <c r="K17" s="15">
        <f>+J16+J17</f>
        <v>174562.5</v>
      </c>
    </row>
    <row r="18" spans="1:11" hidden="1" x14ac:dyDescent="0.25">
      <c r="A18" s="9">
        <v>42415</v>
      </c>
      <c r="B18" s="45">
        <v>70000</v>
      </c>
      <c r="C18" s="23">
        <v>46881.25</v>
      </c>
      <c r="D18" s="45">
        <f t="shared" si="0"/>
        <v>116881.25</v>
      </c>
      <c r="E18" s="23"/>
      <c r="F18" s="45">
        <v>0</v>
      </c>
      <c r="G18" s="45">
        <v>0</v>
      </c>
      <c r="H18" s="45">
        <f t="shared" si="1"/>
        <v>0</v>
      </c>
      <c r="I18" s="48"/>
      <c r="J18" s="45">
        <f t="shared" si="2"/>
        <v>116881.25</v>
      </c>
      <c r="K18" s="45">
        <v>0</v>
      </c>
    </row>
    <row r="19" spans="1:11" hidden="1" x14ac:dyDescent="0.25">
      <c r="A19" s="9">
        <v>42597</v>
      </c>
      <c r="B19" s="15">
        <v>0</v>
      </c>
      <c r="C19" s="8">
        <v>46181.25</v>
      </c>
      <c r="D19" s="15">
        <f t="shared" si="0"/>
        <v>46181.25</v>
      </c>
      <c r="E19" s="8"/>
      <c r="F19" s="15">
        <v>0</v>
      </c>
      <c r="G19" s="15">
        <v>0</v>
      </c>
      <c r="H19" s="15">
        <f t="shared" si="1"/>
        <v>0</v>
      </c>
      <c r="J19" s="15">
        <f t="shared" si="2"/>
        <v>46181.25</v>
      </c>
      <c r="K19" s="15">
        <f>+J18+J19</f>
        <v>163062.5</v>
      </c>
    </row>
    <row r="20" spans="1:11" hidden="1" x14ac:dyDescent="0.25">
      <c r="A20" s="9">
        <v>42781</v>
      </c>
      <c r="B20" s="45">
        <v>65000</v>
      </c>
      <c r="C20" s="23">
        <v>46181.25</v>
      </c>
      <c r="D20" s="45">
        <f t="shared" si="0"/>
        <v>111181.25</v>
      </c>
      <c r="E20" s="23"/>
      <c r="F20" s="45">
        <v>0</v>
      </c>
      <c r="G20" s="45">
        <v>0</v>
      </c>
      <c r="H20" s="45">
        <f t="shared" si="1"/>
        <v>0</v>
      </c>
      <c r="I20" s="48"/>
      <c r="J20" s="45">
        <f t="shared" si="2"/>
        <v>111181.25</v>
      </c>
      <c r="K20" s="45">
        <v>0</v>
      </c>
    </row>
    <row r="21" spans="1:11" hidden="1" x14ac:dyDescent="0.25">
      <c r="A21" s="9">
        <v>42962</v>
      </c>
      <c r="B21" s="15">
        <v>0</v>
      </c>
      <c r="C21" s="8">
        <v>45368.75</v>
      </c>
      <c r="D21" s="15">
        <f t="shared" si="0"/>
        <v>45368.75</v>
      </c>
      <c r="E21" s="8"/>
      <c r="F21" s="15">
        <v>0</v>
      </c>
      <c r="G21" s="15">
        <v>0</v>
      </c>
      <c r="H21" s="15">
        <f t="shared" si="1"/>
        <v>0</v>
      </c>
      <c r="J21" s="15">
        <f t="shared" si="2"/>
        <v>45368.75</v>
      </c>
      <c r="K21" s="15">
        <f>+J20+J21</f>
        <v>156550</v>
      </c>
    </row>
    <row r="22" spans="1:11" hidden="1" x14ac:dyDescent="0.25">
      <c r="A22" s="9">
        <v>43146</v>
      </c>
      <c r="B22" s="45">
        <v>70000</v>
      </c>
      <c r="C22" s="23">
        <v>45368.75</v>
      </c>
      <c r="D22" s="45">
        <f t="shared" si="0"/>
        <v>115368.75</v>
      </c>
      <c r="E22" s="23"/>
      <c r="F22" s="45">
        <v>0</v>
      </c>
      <c r="G22" s="45">
        <v>0</v>
      </c>
      <c r="H22" s="45">
        <f t="shared" si="1"/>
        <v>0</v>
      </c>
      <c r="I22" s="48"/>
      <c r="J22" s="45">
        <f t="shared" si="2"/>
        <v>115368.75</v>
      </c>
      <c r="K22" s="45">
        <v>0</v>
      </c>
    </row>
    <row r="23" spans="1:11" hidden="1" x14ac:dyDescent="0.25">
      <c r="A23" s="9">
        <v>43327</v>
      </c>
      <c r="B23" s="15">
        <v>0</v>
      </c>
      <c r="C23" s="8">
        <v>44493.75</v>
      </c>
      <c r="D23" s="15">
        <f t="shared" si="0"/>
        <v>44493.75</v>
      </c>
      <c r="E23" s="8"/>
      <c r="F23" s="15">
        <v>0</v>
      </c>
      <c r="G23" s="15">
        <v>0</v>
      </c>
      <c r="H23" s="15">
        <f t="shared" si="1"/>
        <v>0</v>
      </c>
      <c r="J23" s="15">
        <f t="shared" si="2"/>
        <v>44493.75</v>
      </c>
      <c r="K23" s="15">
        <f>+J22+J23</f>
        <v>159862.5</v>
      </c>
    </row>
    <row r="24" spans="1:11" hidden="1" x14ac:dyDescent="0.25">
      <c r="A24" s="9">
        <v>43511</v>
      </c>
      <c r="B24" s="45">
        <v>62835.5</v>
      </c>
      <c r="C24" s="23">
        <v>111658.25</v>
      </c>
      <c r="D24" s="45">
        <f t="shared" si="0"/>
        <v>174493.75</v>
      </c>
      <c r="E24" s="23"/>
      <c r="F24" s="45"/>
      <c r="G24" s="45"/>
      <c r="H24" s="45"/>
      <c r="I24" s="48"/>
      <c r="J24" s="45">
        <f t="shared" si="2"/>
        <v>174493.75</v>
      </c>
      <c r="K24" s="45"/>
    </row>
    <row r="25" spans="1:11" hidden="1" x14ac:dyDescent="0.25">
      <c r="A25" s="9">
        <v>43692</v>
      </c>
      <c r="B25" s="15">
        <v>0</v>
      </c>
      <c r="C25" s="8">
        <v>44493.75</v>
      </c>
      <c r="D25" s="15">
        <f t="shared" si="0"/>
        <v>44493.75</v>
      </c>
      <c r="E25" s="8"/>
      <c r="F25" s="15"/>
      <c r="G25" s="15"/>
      <c r="H25" s="15"/>
      <c r="J25" s="15">
        <f t="shared" si="2"/>
        <v>44493.75</v>
      </c>
      <c r="K25" s="45">
        <f>+J24+J25</f>
        <v>218987.5</v>
      </c>
    </row>
    <row r="26" spans="1:11" hidden="1" x14ac:dyDescent="0.25">
      <c r="A26" s="9">
        <v>43876</v>
      </c>
      <c r="B26" s="45">
        <v>57163.6</v>
      </c>
      <c r="C26" s="87">
        <v>72836.399999999994</v>
      </c>
      <c r="D26" s="45">
        <f t="shared" si="0"/>
        <v>130000</v>
      </c>
      <c r="E26" s="23"/>
      <c r="F26" s="45"/>
      <c r="G26" s="45"/>
      <c r="H26" s="45"/>
      <c r="I26" s="48"/>
      <c r="J26" s="45">
        <f t="shared" si="2"/>
        <v>130000</v>
      </c>
      <c r="K26" s="45">
        <v>0</v>
      </c>
    </row>
    <row r="27" spans="1:11" hidden="1" x14ac:dyDescent="0.25">
      <c r="A27" s="9">
        <v>44058</v>
      </c>
      <c r="B27" s="15">
        <v>0</v>
      </c>
      <c r="C27" s="15">
        <v>0</v>
      </c>
      <c r="D27" s="15">
        <f t="shared" si="0"/>
        <v>0</v>
      </c>
      <c r="E27" s="8"/>
      <c r="F27" s="15">
        <v>0</v>
      </c>
      <c r="G27" s="15">
        <v>0</v>
      </c>
      <c r="H27" s="15">
        <f t="shared" si="1"/>
        <v>0</v>
      </c>
      <c r="J27" s="15">
        <f t="shared" si="2"/>
        <v>0</v>
      </c>
      <c r="K27" s="15">
        <v>0</v>
      </c>
    </row>
    <row r="28" spans="1:11" hidden="1" x14ac:dyDescent="0.25">
      <c r="A28" s="9">
        <v>44242</v>
      </c>
      <c r="B28" s="15">
        <v>0</v>
      </c>
      <c r="C28" s="15">
        <v>0</v>
      </c>
      <c r="D28" s="15">
        <f t="shared" si="0"/>
        <v>0</v>
      </c>
      <c r="E28" s="8"/>
      <c r="F28" s="15">
        <v>0</v>
      </c>
      <c r="G28" s="15">
        <v>0</v>
      </c>
      <c r="H28" s="15">
        <f t="shared" si="1"/>
        <v>0</v>
      </c>
      <c r="J28" s="15">
        <f t="shared" si="2"/>
        <v>0</v>
      </c>
      <c r="K28" s="15">
        <v>0</v>
      </c>
    </row>
    <row r="29" spans="1:11" hidden="1" x14ac:dyDescent="0.25">
      <c r="A29" s="9">
        <v>44423</v>
      </c>
      <c r="B29" s="15">
        <v>0</v>
      </c>
      <c r="C29" s="15">
        <v>0</v>
      </c>
      <c r="D29" s="15">
        <f t="shared" si="0"/>
        <v>0</v>
      </c>
      <c r="E29" s="8"/>
      <c r="F29" s="15">
        <v>0</v>
      </c>
      <c r="G29" s="15">
        <v>0</v>
      </c>
      <c r="H29" s="15">
        <f t="shared" si="1"/>
        <v>0</v>
      </c>
      <c r="J29" s="15">
        <f t="shared" si="2"/>
        <v>0</v>
      </c>
      <c r="K29" s="15">
        <f>+J28+J29</f>
        <v>0</v>
      </c>
    </row>
    <row r="30" spans="1:11" hidden="1" x14ac:dyDescent="0.25">
      <c r="A30" s="9">
        <v>44607</v>
      </c>
      <c r="B30" s="15">
        <v>0</v>
      </c>
      <c r="C30" s="15">
        <v>0</v>
      </c>
      <c r="D30" s="15">
        <f t="shared" si="0"/>
        <v>0</v>
      </c>
      <c r="E30" s="8"/>
      <c r="F30" s="15">
        <v>0</v>
      </c>
      <c r="G30" s="15">
        <v>0</v>
      </c>
      <c r="H30" s="15">
        <f t="shared" si="1"/>
        <v>0</v>
      </c>
      <c r="J30" s="15">
        <f t="shared" si="2"/>
        <v>0</v>
      </c>
      <c r="K30" s="15">
        <v>0</v>
      </c>
    </row>
    <row r="31" spans="1:11" hidden="1" x14ac:dyDescent="0.25">
      <c r="A31" s="9">
        <v>44788</v>
      </c>
      <c r="B31" s="15">
        <v>0</v>
      </c>
      <c r="C31" s="15">
        <v>0</v>
      </c>
      <c r="D31" s="15">
        <f t="shared" si="0"/>
        <v>0</v>
      </c>
      <c r="E31" s="8"/>
      <c r="F31" s="15">
        <v>0</v>
      </c>
      <c r="G31" s="15">
        <v>0</v>
      </c>
      <c r="H31" s="15">
        <f t="shared" si="1"/>
        <v>0</v>
      </c>
      <c r="J31" s="15">
        <f t="shared" si="2"/>
        <v>0</v>
      </c>
      <c r="K31" s="15">
        <f>+J30+J31</f>
        <v>0</v>
      </c>
    </row>
    <row r="32" spans="1:11" hidden="1" x14ac:dyDescent="0.25">
      <c r="A32" s="9">
        <v>44972</v>
      </c>
      <c r="B32" s="15">
        <v>0</v>
      </c>
      <c r="C32" s="15">
        <v>0</v>
      </c>
      <c r="D32" s="15">
        <f t="shared" si="0"/>
        <v>0</v>
      </c>
      <c r="E32" s="8"/>
      <c r="F32" s="15">
        <v>0</v>
      </c>
      <c r="G32" s="15">
        <v>0</v>
      </c>
      <c r="H32" s="15">
        <f t="shared" si="1"/>
        <v>0</v>
      </c>
      <c r="J32" s="15">
        <f t="shared" si="2"/>
        <v>0</v>
      </c>
      <c r="K32" s="15">
        <v>0</v>
      </c>
    </row>
    <row r="33" spans="1:11" hidden="1" x14ac:dyDescent="0.25">
      <c r="A33" s="9">
        <v>45153</v>
      </c>
      <c r="B33" s="15">
        <v>0</v>
      </c>
      <c r="C33" s="15">
        <v>0</v>
      </c>
      <c r="D33" s="15">
        <f t="shared" si="0"/>
        <v>0</v>
      </c>
      <c r="E33" s="8"/>
      <c r="F33" s="15">
        <v>0</v>
      </c>
      <c r="G33" s="15">
        <v>0</v>
      </c>
      <c r="H33" s="15">
        <f t="shared" si="1"/>
        <v>0</v>
      </c>
      <c r="J33" s="15">
        <f t="shared" si="2"/>
        <v>0</v>
      </c>
      <c r="K33" s="15">
        <f>+J32+J33</f>
        <v>0</v>
      </c>
    </row>
    <row r="34" spans="1:11" hidden="1" x14ac:dyDescent="0.25">
      <c r="A34" s="9">
        <v>45337</v>
      </c>
      <c r="B34" s="15">
        <v>0</v>
      </c>
      <c r="C34" s="15">
        <v>0</v>
      </c>
      <c r="D34" s="15">
        <f t="shared" si="0"/>
        <v>0</v>
      </c>
      <c r="E34" s="8"/>
      <c r="F34" s="15">
        <v>0</v>
      </c>
      <c r="G34" s="15">
        <v>0</v>
      </c>
      <c r="H34" s="15">
        <f t="shared" si="1"/>
        <v>0</v>
      </c>
      <c r="J34" s="15">
        <f t="shared" si="2"/>
        <v>0</v>
      </c>
      <c r="K34" s="15">
        <v>0</v>
      </c>
    </row>
    <row r="35" spans="1:11" hidden="1" x14ac:dyDescent="0.25">
      <c r="A35" s="9">
        <v>45519</v>
      </c>
      <c r="B35" s="15">
        <v>0</v>
      </c>
      <c r="C35" s="15">
        <v>0</v>
      </c>
      <c r="D35" s="15">
        <f t="shared" si="0"/>
        <v>0</v>
      </c>
      <c r="E35" s="8"/>
      <c r="F35" s="15">
        <v>0</v>
      </c>
      <c r="G35" s="15">
        <v>0</v>
      </c>
      <c r="H35" s="15">
        <f t="shared" si="1"/>
        <v>0</v>
      </c>
      <c r="J35" s="15">
        <f t="shared" si="2"/>
        <v>0</v>
      </c>
      <c r="K35" s="15">
        <f>+J34+J35</f>
        <v>0</v>
      </c>
    </row>
    <row r="36" spans="1:11" hidden="1" x14ac:dyDescent="0.25">
      <c r="A36" s="9">
        <v>45703</v>
      </c>
      <c r="B36" s="15">
        <v>0</v>
      </c>
      <c r="C36" s="15">
        <v>0</v>
      </c>
      <c r="D36" s="15">
        <f t="shared" si="0"/>
        <v>0</v>
      </c>
      <c r="E36" s="8"/>
      <c r="F36" s="15">
        <v>0</v>
      </c>
      <c r="G36" s="15">
        <v>0</v>
      </c>
      <c r="H36" s="15">
        <f t="shared" si="1"/>
        <v>0</v>
      </c>
      <c r="J36" s="15">
        <f t="shared" si="2"/>
        <v>0</v>
      </c>
      <c r="K36" s="15">
        <v>0</v>
      </c>
    </row>
    <row r="37" spans="1:11" hidden="1" x14ac:dyDescent="0.25">
      <c r="A37" s="9">
        <v>45884</v>
      </c>
      <c r="B37" s="15">
        <v>0</v>
      </c>
      <c r="C37" s="15">
        <v>0</v>
      </c>
      <c r="D37" s="15">
        <f t="shared" si="0"/>
        <v>0</v>
      </c>
      <c r="E37" s="8"/>
      <c r="F37" s="15">
        <v>0</v>
      </c>
      <c r="G37" s="15">
        <v>0</v>
      </c>
      <c r="H37" s="15">
        <f t="shared" si="1"/>
        <v>0</v>
      </c>
      <c r="J37" s="15">
        <f t="shared" si="2"/>
        <v>0</v>
      </c>
      <c r="K37" s="15">
        <f>+J36+J37</f>
        <v>0</v>
      </c>
    </row>
    <row r="38" spans="1:11" hidden="1" x14ac:dyDescent="0.25">
      <c r="A38" s="9">
        <v>46068</v>
      </c>
      <c r="B38" s="15">
        <v>0</v>
      </c>
      <c r="C38" s="15">
        <v>0</v>
      </c>
      <c r="D38" s="15">
        <f t="shared" si="0"/>
        <v>0</v>
      </c>
      <c r="E38" s="8"/>
      <c r="F38" s="15">
        <v>0</v>
      </c>
      <c r="G38" s="15">
        <v>0</v>
      </c>
      <c r="H38" s="15">
        <f t="shared" si="1"/>
        <v>0</v>
      </c>
      <c r="J38" s="15">
        <f t="shared" si="2"/>
        <v>0</v>
      </c>
      <c r="K38" s="15">
        <v>0</v>
      </c>
    </row>
    <row r="39" spans="1:11" hidden="1" x14ac:dyDescent="0.25">
      <c r="A39" s="9">
        <v>46249</v>
      </c>
      <c r="B39" s="15">
        <v>0</v>
      </c>
      <c r="C39" s="15">
        <v>0</v>
      </c>
      <c r="D39" s="15">
        <f t="shared" si="0"/>
        <v>0</v>
      </c>
      <c r="E39" s="8"/>
      <c r="F39" s="15">
        <v>0</v>
      </c>
      <c r="G39" s="15">
        <v>0</v>
      </c>
      <c r="H39" s="15">
        <f t="shared" si="1"/>
        <v>0</v>
      </c>
      <c r="J39" s="15">
        <f t="shared" si="2"/>
        <v>0</v>
      </c>
      <c r="K39" s="15">
        <f>+J38+J39</f>
        <v>0</v>
      </c>
    </row>
    <row r="40" spans="1:11" hidden="1" x14ac:dyDescent="0.25">
      <c r="A40" s="9">
        <v>46433</v>
      </c>
      <c r="B40" s="15">
        <v>0</v>
      </c>
      <c r="C40" s="15">
        <v>0</v>
      </c>
      <c r="D40" s="15">
        <f t="shared" si="0"/>
        <v>0</v>
      </c>
      <c r="E40" s="8"/>
      <c r="F40" s="15">
        <v>0</v>
      </c>
      <c r="G40" s="15">
        <v>0</v>
      </c>
      <c r="H40" s="15">
        <f t="shared" si="1"/>
        <v>0</v>
      </c>
      <c r="J40" s="15">
        <f t="shared" si="2"/>
        <v>0</v>
      </c>
      <c r="K40" s="15">
        <v>0</v>
      </c>
    </row>
    <row r="41" spans="1:11" hidden="1" x14ac:dyDescent="0.25">
      <c r="A41" s="9">
        <v>46614</v>
      </c>
      <c r="B41" s="15">
        <v>0</v>
      </c>
      <c r="C41" s="15">
        <v>0</v>
      </c>
      <c r="D41" s="15">
        <f t="shared" si="0"/>
        <v>0</v>
      </c>
      <c r="E41" s="8"/>
      <c r="F41" s="15">
        <v>0</v>
      </c>
      <c r="G41" s="15">
        <v>0</v>
      </c>
      <c r="H41" s="15">
        <f t="shared" si="1"/>
        <v>0</v>
      </c>
      <c r="J41" s="15">
        <f t="shared" si="2"/>
        <v>0</v>
      </c>
      <c r="K41" s="15">
        <f>+J40+J41</f>
        <v>0</v>
      </c>
    </row>
    <row r="42" spans="1:11" hidden="1" x14ac:dyDescent="0.25">
      <c r="A42" s="9">
        <v>46798</v>
      </c>
      <c r="B42" s="15">
        <v>0</v>
      </c>
      <c r="C42" s="15">
        <v>0</v>
      </c>
      <c r="D42" s="15">
        <f t="shared" si="0"/>
        <v>0</v>
      </c>
      <c r="E42" s="8"/>
      <c r="F42" s="15">
        <v>0</v>
      </c>
      <c r="G42" s="15">
        <v>0</v>
      </c>
      <c r="H42" s="15">
        <f t="shared" si="1"/>
        <v>0</v>
      </c>
      <c r="J42" s="15">
        <f t="shared" si="2"/>
        <v>0</v>
      </c>
      <c r="K42" s="15">
        <v>0</v>
      </c>
    </row>
    <row r="43" spans="1:11" hidden="1" x14ac:dyDescent="0.25">
      <c r="A43" s="9">
        <v>46980</v>
      </c>
      <c r="B43" s="15">
        <v>0</v>
      </c>
      <c r="C43" s="15">
        <v>0</v>
      </c>
      <c r="D43" s="15">
        <f t="shared" si="0"/>
        <v>0</v>
      </c>
      <c r="E43" s="8"/>
      <c r="F43" s="15">
        <v>0</v>
      </c>
      <c r="G43" s="15">
        <v>0</v>
      </c>
      <c r="H43" s="15">
        <f t="shared" si="1"/>
        <v>0</v>
      </c>
      <c r="J43" s="15">
        <f t="shared" si="2"/>
        <v>0</v>
      </c>
      <c r="K43" s="15">
        <f>+J42+J43</f>
        <v>0</v>
      </c>
    </row>
    <row r="44" spans="1:11" hidden="1" x14ac:dyDescent="0.25">
      <c r="A44" s="9">
        <v>47164</v>
      </c>
      <c r="B44" s="15">
        <v>0</v>
      </c>
      <c r="C44" s="15">
        <v>0</v>
      </c>
      <c r="D44" s="15">
        <f t="shared" si="0"/>
        <v>0</v>
      </c>
      <c r="E44" s="8"/>
      <c r="F44" s="15">
        <v>0</v>
      </c>
      <c r="G44" s="15">
        <v>0</v>
      </c>
      <c r="H44" s="15">
        <f t="shared" si="1"/>
        <v>0</v>
      </c>
      <c r="J44" s="15">
        <f t="shared" si="2"/>
        <v>0</v>
      </c>
      <c r="K44" s="15">
        <v>0</v>
      </c>
    </row>
    <row r="45" spans="1:11" hidden="1" x14ac:dyDescent="0.25">
      <c r="A45" s="9">
        <v>47345</v>
      </c>
      <c r="B45" s="15">
        <v>0</v>
      </c>
      <c r="C45" s="15">
        <v>0</v>
      </c>
      <c r="D45" s="15">
        <f t="shared" si="0"/>
        <v>0</v>
      </c>
      <c r="E45" s="8"/>
      <c r="F45" s="15">
        <v>0</v>
      </c>
      <c r="G45" s="15">
        <v>0</v>
      </c>
      <c r="H45" s="15">
        <f t="shared" si="1"/>
        <v>0</v>
      </c>
      <c r="J45" s="15">
        <f t="shared" si="2"/>
        <v>0</v>
      </c>
      <c r="K45" s="15">
        <f>+J44+J45</f>
        <v>0</v>
      </c>
    </row>
    <row r="46" spans="1:11" hidden="1" x14ac:dyDescent="0.25">
      <c r="A46" s="9">
        <v>47529</v>
      </c>
      <c r="B46" s="15">
        <v>0</v>
      </c>
      <c r="C46" s="15">
        <v>0</v>
      </c>
      <c r="D46" s="15">
        <f t="shared" si="0"/>
        <v>0</v>
      </c>
      <c r="E46" s="8"/>
      <c r="F46" s="15">
        <v>0</v>
      </c>
      <c r="G46" s="15">
        <v>0</v>
      </c>
      <c r="H46" s="15">
        <f t="shared" si="1"/>
        <v>0</v>
      </c>
      <c r="J46" s="15">
        <f t="shared" si="2"/>
        <v>0</v>
      </c>
      <c r="K46" s="15">
        <v>0</v>
      </c>
    </row>
    <row r="47" spans="1:11" hidden="1" x14ac:dyDescent="0.25">
      <c r="A47" s="9">
        <v>47710</v>
      </c>
      <c r="B47" s="15">
        <v>0</v>
      </c>
      <c r="C47" s="15">
        <v>0</v>
      </c>
      <c r="D47" s="15">
        <f t="shared" si="0"/>
        <v>0</v>
      </c>
      <c r="E47" s="8"/>
      <c r="F47" s="15">
        <v>0</v>
      </c>
      <c r="G47" s="15">
        <v>0</v>
      </c>
      <c r="H47" s="15">
        <f t="shared" si="1"/>
        <v>0</v>
      </c>
      <c r="J47" s="15">
        <f t="shared" si="2"/>
        <v>0</v>
      </c>
      <c r="K47" s="15">
        <f>+J46+J47</f>
        <v>0</v>
      </c>
    </row>
    <row r="48" spans="1:11" hidden="1" x14ac:dyDescent="0.25">
      <c r="A48" s="9">
        <v>47894</v>
      </c>
      <c r="B48" s="15">
        <v>0</v>
      </c>
      <c r="C48" s="15">
        <v>0</v>
      </c>
      <c r="D48" s="15">
        <f t="shared" si="0"/>
        <v>0</v>
      </c>
      <c r="E48" s="8"/>
      <c r="F48" s="15">
        <v>0</v>
      </c>
      <c r="G48" s="15">
        <v>0</v>
      </c>
      <c r="H48" s="15">
        <f t="shared" si="1"/>
        <v>0</v>
      </c>
      <c r="J48" s="15">
        <f t="shared" si="2"/>
        <v>0</v>
      </c>
      <c r="K48" s="15">
        <v>0</v>
      </c>
    </row>
    <row r="49" spans="1:11" hidden="1" x14ac:dyDescent="0.25">
      <c r="A49" s="9">
        <v>48075</v>
      </c>
      <c r="B49" s="15">
        <v>0</v>
      </c>
      <c r="C49" s="15">
        <v>0</v>
      </c>
      <c r="D49" s="15">
        <f t="shared" si="0"/>
        <v>0</v>
      </c>
      <c r="E49" s="8"/>
      <c r="F49" s="15">
        <v>0</v>
      </c>
      <c r="G49" s="15">
        <v>0</v>
      </c>
      <c r="H49" s="15">
        <f t="shared" si="1"/>
        <v>0</v>
      </c>
      <c r="J49" s="15">
        <f t="shared" si="2"/>
        <v>0</v>
      </c>
      <c r="K49" s="15">
        <f>+J48+J49</f>
        <v>0</v>
      </c>
    </row>
    <row r="50" spans="1:11" hidden="1" x14ac:dyDescent="0.25">
      <c r="A50" s="9">
        <v>48259</v>
      </c>
      <c r="B50" s="15">
        <v>0</v>
      </c>
      <c r="C50" s="15">
        <v>0</v>
      </c>
      <c r="D50" s="15">
        <f t="shared" si="0"/>
        <v>0</v>
      </c>
      <c r="E50" s="8"/>
      <c r="F50" s="15">
        <v>0</v>
      </c>
      <c r="G50" s="15">
        <v>0</v>
      </c>
      <c r="H50" s="15">
        <f t="shared" si="1"/>
        <v>0</v>
      </c>
      <c r="J50" s="15">
        <f t="shared" si="2"/>
        <v>0</v>
      </c>
      <c r="K50" s="15">
        <v>0</v>
      </c>
    </row>
    <row r="51" spans="1:11" hidden="1" x14ac:dyDescent="0.25">
      <c r="A51" s="9">
        <v>48441</v>
      </c>
      <c r="B51" s="15">
        <v>0</v>
      </c>
      <c r="C51" s="15">
        <v>0</v>
      </c>
      <c r="D51" s="15">
        <f t="shared" si="0"/>
        <v>0</v>
      </c>
      <c r="E51" s="8"/>
      <c r="F51" s="15">
        <v>0</v>
      </c>
      <c r="G51" s="15">
        <v>0</v>
      </c>
      <c r="H51" s="15">
        <f t="shared" si="1"/>
        <v>0</v>
      </c>
      <c r="J51" s="15">
        <f t="shared" si="2"/>
        <v>0</v>
      </c>
      <c r="K51" s="15">
        <f>+J50+J51</f>
        <v>0</v>
      </c>
    </row>
    <row r="52" spans="1:11" hidden="1" x14ac:dyDescent="0.25">
      <c r="A52" s="9">
        <v>48625</v>
      </c>
      <c r="B52" s="15">
        <v>0</v>
      </c>
      <c r="C52" s="15">
        <v>0</v>
      </c>
      <c r="D52" s="15">
        <f t="shared" si="0"/>
        <v>0</v>
      </c>
      <c r="E52" s="8"/>
      <c r="F52" s="15">
        <v>0</v>
      </c>
      <c r="G52" s="15">
        <v>0</v>
      </c>
      <c r="H52" s="15">
        <f t="shared" si="1"/>
        <v>0</v>
      </c>
      <c r="J52" s="15">
        <f t="shared" si="2"/>
        <v>0</v>
      </c>
      <c r="K52" s="15">
        <v>0</v>
      </c>
    </row>
    <row r="53" spans="1:11" hidden="1" x14ac:dyDescent="0.25">
      <c r="A53" s="9">
        <v>48806</v>
      </c>
      <c r="B53" s="15">
        <v>0</v>
      </c>
      <c r="C53" s="15">
        <v>0</v>
      </c>
      <c r="D53" s="15">
        <f t="shared" si="0"/>
        <v>0</v>
      </c>
      <c r="E53" s="8"/>
      <c r="F53" s="15">
        <v>0</v>
      </c>
      <c r="G53" s="15">
        <v>0</v>
      </c>
      <c r="H53" s="15">
        <f t="shared" si="1"/>
        <v>0</v>
      </c>
      <c r="J53" s="15">
        <f t="shared" si="2"/>
        <v>0</v>
      </c>
      <c r="K53" s="15">
        <f>+J52+J53</f>
        <v>0</v>
      </c>
    </row>
    <row r="54" spans="1:11" hidden="1" x14ac:dyDescent="0.25">
      <c r="A54" s="9">
        <v>48990</v>
      </c>
      <c r="B54" s="15">
        <v>0</v>
      </c>
      <c r="C54" s="8">
        <v>0</v>
      </c>
      <c r="D54" s="15">
        <f t="shared" si="0"/>
        <v>0</v>
      </c>
      <c r="E54" s="8"/>
      <c r="F54" s="15">
        <v>0</v>
      </c>
      <c r="G54" s="15">
        <v>0</v>
      </c>
      <c r="H54" s="15">
        <f t="shared" si="1"/>
        <v>0</v>
      </c>
      <c r="J54" s="15">
        <f t="shared" si="2"/>
        <v>0</v>
      </c>
      <c r="K54" s="15">
        <v>0</v>
      </c>
    </row>
    <row r="55" spans="1:11" hidden="1" x14ac:dyDescent="0.25">
      <c r="A55" s="9">
        <v>49171</v>
      </c>
      <c r="B55" s="15">
        <v>0</v>
      </c>
      <c r="C55" s="8">
        <v>0</v>
      </c>
      <c r="D55" s="15">
        <f t="shared" si="0"/>
        <v>0</v>
      </c>
      <c r="E55" s="8"/>
      <c r="F55" s="15">
        <v>0</v>
      </c>
      <c r="G55" s="15">
        <v>0</v>
      </c>
      <c r="H55" s="15">
        <f t="shared" si="1"/>
        <v>0</v>
      </c>
      <c r="J55" s="15">
        <f t="shared" si="2"/>
        <v>0</v>
      </c>
      <c r="K55" s="15">
        <f>+J54+J55</f>
        <v>0</v>
      </c>
    </row>
    <row r="56" spans="1:11" hidden="1" x14ac:dyDescent="0.25">
      <c r="A56" s="9">
        <v>49355</v>
      </c>
      <c r="B56" s="15">
        <v>0</v>
      </c>
      <c r="C56" s="8">
        <v>0</v>
      </c>
      <c r="D56" s="15">
        <f t="shared" si="0"/>
        <v>0</v>
      </c>
      <c r="E56" s="8"/>
      <c r="F56" s="15">
        <v>0</v>
      </c>
      <c r="G56" s="15">
        <v>0</v>
      </c>
      <c r="H56" s="15">
        <f t="shared" si="1"/>
        <v>0</v>
      </c>
      <c r="J56" s="15">
        <f t="shared" si="2"/>
        <v>0</v>
      </c>
      <c r="K56" s="15">
        <v>0</v>
      </c>
    </row>
    <row r="57" spans="1:11" hidden="1" x14ac:dyDescent="0.25">
      <c r="A57" s="9">
        <v>49536</v>
      </c>
      <c r="B57" s="15">
        <v>0</v>
      </c>
      <c r="C57" s="8">
        <v>0</v>
      </c>
      <c r="D57" s="15">
        <f t="shared" si="0"/>
        <v>0</v>
      </c>
      <c r="E57" s="8"/>
      <c r="F57" s="15">
        <v>0</v>
      </c>
      <c r="G57" s="15">
        <v>0</v>
      </c>
      <c r="H57" s="15">
        <f t="shared" si="1"/>
        <v>0</v>
      </c>
      <c r="J57" s="15">
        <f t="shared" si="2"/>
        <v>0</v>
      </c>
      <c r="K57" s="15">
        <f>+J56+J57</f>
        <v>0</v>
      </c>
    </row>
    <row r="58" spans="1:11" hidden="1" x14ac:dyDescent="0.25">
      <c r="A58" s="9">
        <v>49720</v>
      </c>
      <c r="B58" s="15">
        <v>0</v>
      </c>
      <c r="C58" s="8">
        <v>0</v>
      </c>
      <c r="D58" s="15">
        <f t="shared" ref="D58:D103" si="3">B58+C58</f>
        <v>0</v>
      </c>
      <c r="E58" s="8"/>
      <c r="F58" s="15">
        <v>0</v>
      </c>
      <c r="G58" s="15">
        <v>0</v>
      </c>
      <c r="H58" s="15">
        <f t="shared" si="1"/>
        <v>0</v>
      </c>
      <c r="J58" s="15">
        <f t="shared" si="2"/>
        <v>0</v>
      </c>
      <c r="K58" s="15">
        <f t="shared" ref="K58:K103" si="4">+J57+J58</f>
        <v>0</v>
      </c>
    </row>
    <row r="59" spans="1:11" hidden="1" x14ac:dyDescent="0.25">
      <c r="A59" s="9">
        <v>49902</v>
      </c>
      <c r="B59" s="15">
        <v>0</v>
      </c>
      <c r="C59" s="8">
        <v>0</v>
      </c>
      <c r="D59" s="15">
        <f t="shared" si="3"/>
        <v>0</v>
      </c>
      <c r="E59" s="8"/>
      <c r="F59" s="15">
        <v>0</v>
      </c>
      <c r="G59" s="15">
        <v>0</v>
      </c>
      <c r="H59" s="15">
        <f t="shared" si="1"/>
        <v>0</v>
      </c>
      <c r="J59" s="15">
        <f t="shared" si="2"/>
        <v>0</v>
      </c>
      <c r="K59" s="15">
        <f t="shared" si="4"/>
        <v>0</v>
      </c>
    </row>
    <row r="60" spans="1:11" hidden="1" x14ac:dyDescent="0.25">
      <c r="A60" s="9">
        <v>50086</v>
      </c>
      <c r="B60" s="15">
        <v>0</v>
      </c>
      <c r="C60" s="8">
        <v>0</v>
      </c>
      <c r="D60" s="15">
        <f t="shared" si="3"/>
        <v>0</v>
      </c>
      <c r="E60" s="8"/>
      <c r="F60" s="15">
        <v>0</v>
      </c>
      <c r="G60" s="15">
        <v>0</v>
      </c>
      <c r="H60" s="15">
        <f t="shared" si="1"/>
        <v>0</v>
      </c>
      <c r="J60" s="15">
        <f t="shared" si="2"/>
        <v>0</v>
      </c>
      <c r="K60" s="15">
        <f t="shared" si="4"/>
        <v>0</v>
      </c>
    </row>
    <row r="61" spans="1:11" hidden="1" x14ac:dyDescent="0.25">
      <c r="A61" s="9">
        <v>50267</v>
      </c>
      <c r="B61" s="15">
        <v>0</v>
      </c>
      <c r="C61" s="8">
        <v>0</v>
      </c>
      <c r="D61" s="15">
        <f t="shared" si="3"/>
        <v>0</v>
      </c>
      <c r="E61" s="8"/>
      <c r="F61" s="15">
        <v>0</v>
      </c>
      <c r="G61" s="15">
        <v>0</v>
      </c>
      <c r="H61" s="15">
        <f t="shared" si="1"/>
        <v>0</v>
      </c>
      <c r="J61" s="15">
        <f t="shared" si="2"/>
        <v>0</v>
      </c>
      <c r="K61" s="15">
        <f t="shared" si="4"/>
        <v>0</v>
      </c>
    </row>
    <row r="62" spans="1:11" hidden="1" x14ac:dyDescent="0.25">
      <c r="A62" s="9">
        <v>50451</v>
      </c>
      <c r="B62" s="15">
        <v>0</v>
      </c>
      <c r="C62" s="8">
        <v>0</v>
      </c>
      <c r="D62" s="15">
        <f t="shared" si="3"/>
        <v>0</v>
      </c>
      <c r="E62" s="8"/>
      <c r="F62" s="15">
        <v>0</v>
      </c>
      <c r="G62" s="15">
        <v>0</v>
      </c>
      <c r="H62" s="15">
        <f t="shared" si="1"/>
        <v>0</v>
      </c>
      <c r="J62" s="15">
        <f t="shared" si="2"/>
        <v>0</v>
      </c>
      <c r="K62" s="15">
        <f t="shared" si="4"/>
        <v>0</v>
      </c>
    </row>
    <row r="63" spans="1:11" hidden="1" x14ac:dyDescent="0.25">
      <c r="A63" s="9">
        <v>50632</v>
      </c>
      <c r="B63" s="15">
        <v>0</v>
      </c>
      <c r="C63" s="8">
        <v>0</v>
      </c>
      <c r="D63" s="15">
        <f t="shared" si="3"/>
        <v>0</v>
      </c>
      <c r="E63" s="8"/>
      <c r="F63" s="15">
        <v>0</v>
      </c>
      <c r="G63" s="15">
        <v>0</v>
      </c>
      <c r="H63" s="15">
        <f t="shared" si="1"/>
        <v>0</v>
      </c>
      <c r="J63" s="15">
        <f t="shared" si="2"/>
        <v>0</v>
      </c>
      <c r="K63" s="15">
        <f t="shared" si="4"/>
        <v>0</v>
      </c>
    </row>
    <row r="64" spans="1:11" hidden="1" x14ac:dyDescent="0.25">
      <c r="A64" s="9">
        <v>50816</v>
      </c>
      <c r="B64" s="15">
        <v>0</v>
      </c>
      <c r="C64" s="8">
        <v>0</v>
      </c>
      <c r="D64" s="15">
        <f t="shared" si="3"/>
        <v>0</v>
      </c>
      <c r="E64" s="8"/>
      <c r="F64" s="15">
        <v>0</v>
      </c>
      <c r="G64" s="15">
        <v>0</v>
      </c>
      <c r="H64" s="15">
        <f t="shared" si="1"/>
        <v>0</v>
      </c>
      <c r="J64" s="15">
        <f t="shared" si="2"/>
        <v>0</v>
      </c>
      <c r="K64" s="15">
        <f t="shared" si="4"/>
        <v>0</v>
      </c>
    </row>
    <row r="65" spans="1:11" hidden="1" x14ac:dyDescent="0.25">
      <c r="A65" s="9">
        <v>50997</v>
      </c>
      <c r="B65" s="15">
        <v>0</v>
      </c>
      <c r="C65" s="8">
        <v>0</v>
      </c>
      <c r="D65" s="15">
        <f t="shared" si="3"/>
        <v>0</v>
      </c>
      <c r="E65" s="8"/>
      <c r="F65" s="15">
        <v>0</v>
      </c>
      <c r="G65" s="15">
        <v>0</v>
      </c>
      <c r="H65" s="15">
        <f t="shared" si="1"/>
        <v>0</v>
      </c>
      <c r="J65" s="15">
        <f t="shared" si="2"/>
        <v>0</v>
      </c>
      <c r="K65" s="15">
        <f t="shared" si="4"/>
        <v>0</v>
      </c>
    </row>
    <row r="66" spans="1:11" hidden="1" x14ac:dyDescent="0.25">
      <c r="A66" s="9">
        <v>51181</v>
      </c>
      <c r="B66" s="15">
        <v>0</v>
      </c>
      <c r="C66" s="8">
        <v>0</v>
      </c>
      <c r="D66" s="15">
        <f t="shared" si="3"/>
        <v>0</v>
      </c>
      <c r="E66" s="8"/>
      <c r="F66" s="15">
        <v>0</v>
      </c>
      <c r="G66" s="15">
        <v>0</v>
      </c>
      <c r="H66" s="15">
        <f t="shared" si="1"/>
        <v>0</v>
      </c>
      <c r="J66" s="15">
        <f t="shared" si="2"/>
        <v>0</v>
      </c>
      <c r="K66" s="15">
        <f t="shared" si="4"/>
        <v>0</v>
      </c>
    </row>
    <row r="67" spans="1:11" hidden="1" x14ac:dyDescent="0.25">
      <c r="A67" s="9">
        <v>51363</v>
      </c>
      <c r="B67" s="15">
        <v>0</v>
      </c>
      <c r="C67" s="8">
        <v>0</v>
      </c>
      <c r="D67" s="15">
        <f t="shared" si="3"/>
        <v>0</v>
      </c>
      <c r="E67" s="8"/>
      <c r="F67" s="15">
        <v>0</v>
      </c>
      <c r="G67" s="15">
        <v>0</v>
      </c>
      <c r="H67" s="15">
        <f t="shared" si="1"/>
        <v>0</v>
      </c>
      <c r="J67" s="15">
        <f t="shared" si="2"/>
        <v>0</v>
      </c>
      <c r="K67" s="15">
        <f t="shared" si="4"/>
        <v>0</v>
      </c>
    </row>
    <row r="68" spans="1:11" hidden="1" x14ac:dyDescent="0.25">
      <c r="A68" s="9">
        <v>51547</v>
      </c>
      <c r="B68" s="15">
        <v>0</v>
      </c>
      <c r="C68" s="8">
        <v>0</v>
      </c>
      <c r="D68" s="15">
        <f t="shared" si="3"/>
        <v>0</v>
      </c>
      <c r="E68" s="8"/>
      <c r="F68" s="15">
        <v>0</v>
      </c>
      <c r="G68" s="15">
        <v>0</v>
      </c>
      <c r="H68" s="15">
        <f t="shared" si="1"/>
        <v>0</v>
      </c>
      <c r="J68" s="15">
        <f t="shared" si="2"/>
        <v>0</v>
      </c>
      <c r="K68" s="15">
        <f t="shared" si="4"/>
        <v>0</v>
      </c>
    </row>
    <row r="69" spans="1:11" hidden="1" x14ac:dyDescent="0.25">
      <c r="A69" s="9">
        <v>51728</v>
      </c>
      <c r="B69" s="15">
        <v>0</v>
      </c>
      <c r="C69" s="8">
        <v>0</v>
      </c>
      <c r="D69" s="15">
        <f t="shared" si="3"/>
        <v>0</v>
      </c>
      <c r="E69" s="8"/>
      <c r="F69" s="15">
        <v>0</v>
      </c>
      <c r="G69" s="15">
        <v>0</v>
      </c>
      <c r="H69" s="15">
        <f t="shared" si="1"/>
        <v>0</v>
      </c>
      <c r="J69" s="15">
        <f t="shared" si="2"/>
        <v>0</v>
      </c>
      <c r="K69" s="15">
        <f t="shared" si="4"/>
        <v>0</v>
      </c>
    </row>
    <row r="70" spans="1:11" hidden="1" x14ac:dyDescent="0.25">
      <c r="A70" s="9">
        <v>51912</v>
      </c>
      <c r="B70" s="15">
        <v>0</v>
      </c>
      <c r="C70" s="8">
        <v>0</v>
      </c>
      <c r="D70" s="15">
        <f t="shared" si="3"/>
        <v>0</v>
      </c>
      <c r="E70" s="8"/>
      <c r="F70" s="15">
        <v>0</v>
      </c>
      <c r="G70" s="15">
        <v>0</v>
      </c>
      <c r="H70" s="15">
        <f t="shared" si="1"/>
        <v>0</v>
      </c>
      <c r="J70" s="15">
        <f t="shared" si="2"/>
        <v>0</v>
      </c>
      <c r="K70" s="15">
        <f t="shared" si="4"/>
        <v>0</v>
      </c>
    </row>
    <row r="71" spans="1:11" hidden="1" x14ac:dyDescent="0.25">
      <c r="A71" s="9">
        <v>52093</v>
      </c>
      <c r="B71" s="15">
        <v>0</v>
      </c>
      <c r="C71" s="8">
        <v>0</v>
      </c>
      <c r="D71" s="15">
        <f t="shared" si="3"/>
        <v>0</v>
      </c>
      <c r="E71" s="8"/>
      <c r="F71" s="15">
        <v>0</v>
      </c>
      <c r="G71" s="15">
        <v>0</v>
      </c>
      <c r="H71" s="15">
        <f t="shared" si="1"/>
        <v>0</v>
      </c>
      <c r="J71" s="15">
        <f t="shared" si="2"/>
        <v>0</v>
      </c>
      <c r="K71" s="15">
        <f t="shared" si="4"/>
        <v>0</v>
      </c>
    </row>
    <row r="72" spans="1:11" hidden="1" x14ac:dyDescent="0.25">
      <c r="A72" s="9">
        <v>52277</v>
      </c>
      <c r="B72" s="15">
        <v>0</v>
      </c>
      <c r="C72" s="8">
        <v>0</v>
      </c>
      <c r="D72" s="15">
        <f t="shared" si="3"/>
        <v>0</v>
      </c>
      <c r="E72" s="8"/>
      <c r="F72" s="15">
        <v>0</v>
      </c>
      <c r="G72" s="15">
        <v>0</v>
      </c>
      <c r="H72" s="15">
        <f t="shared" si="1"/>
        <v>0</v>
      </c>
      <c r="J72" s="15">
        <f t="shared" si="2"/>
        <v>0</v>
      </c>
      <c r="K72" s="15">
        <f t="shared" si="4"/>
        <v>0</v>
      </c>
    </row>
    <row r="73" spans="1:11" hidden="1" x14ac:dyDescent="0.25">
      <c r="A73" s="9">
        <v>52458</v>
      </c>
      <c r="B73" s="15">
        <v>0</v>
      </c>
      <c r="C73" s="8">
        <v>0</v>
      </c>
      <c r="D73" s="15">
        <f t="shared" si="3"/>
        <v>0</v>
      </c>
      <c r="E73" s="8"/>
      <c r="F73" s="15">
        <v>0</v>
      </c>
      <c r="G73" s="15">
        <v>0</v>
      </c>
      <c r="H73" s="15">
        <f t="shared" si="1"/>
        <v>0</v>
      </c>
      <c r="J73" s="15">
        <f t="shared" si="2"/>
        <v>0</v>
      </c>
      <c r="K73" s="15">
        <f t="shared" si="4"/>
        <v>0</v>
      </c>
    </row>
    <row r="74" spans="1:11" hidden="1" x14ac:dyDescent="0.25">
      <c r="A74" s="9">
        <v>52642</v>
      </c>
      <c r="B74" s="15">
        <v>0</v>
      </c>
      <c r="C74" s="8">
        <v>0</v>
      </c>
      <c r="D74" s="15">
        <f t="shared" si="3"/>
        <v>0</v>
      </c>
      <c r="E74" s="8"/>
      <c r="F74" s="15">
        <v>0</v>
      </c>
      <c r="G74" s="15">
        <v>0</v>
      </c>
      <c r="H74" s="15">
        <f t="shared" ref="H74:H103" si="5">+F74+G74</f>
        <v>0</v>
      </c>
      <c r="J74" s="15">
        <f t="shared" ref="J74:J103" si="6">+D74+H74</f>
        <v>0</v>
      </c>
      <c r="K74" s="15">
        <f t="shared" si="4"/>
        <v>0</v>
      </c>
    </row>
    <row r="75" spans="1:11" hidden="1" x14ac:dyDescent="0.25">
      <c r="A75" s="9">
        <v>52824</v>
      </c>
      <c r="B75" s="15">
        <v>0</v>
      </c>
      <c r="C75" s="8">
        <v>0</v>
      </c>
      <c r="D75" s="15">
        <f t="shared" si="3"/>
        <v>0</v>
      </c>
      <c r="E75" s="8"/>
      <c r="F75" s="15">
        <v>0</v>
      </c>
      <c r="G75" s="15">
        <v>0</v>
      </c>
      <c r="H75" s="15">
        <f t="shared" si="5"/>
        <v>0</v>
      </c>
      <c r="J75" s="15">
        <f t="shared" si="6"/>
        <v>0</v>
      </c>
      <c r="K75" s="15">
        <f t="shared" si="4"/>
        <v>0</v>
      </c>
    </row>
    <row r="76" spans="1:11" hidden="1" x14ac:dyDescent="0.25">
      <c r="A76" s="9">
        <v>53008</v>
      </c>
      <c r="B76" s="15">
        <v>0</v>
      </c>
      <c r="C76" s="8">
        <v>0</v>
      </c>
      <c r="D76" s="15">
        <f t="shared" si="3"/>
        <v>0</v>
      </c>
      <c r="E76" s="8"/>
      <c r="F76" s="15">
        <v>0</v>
      </c>
      <c r="G76" s="15">
        <v>0</v>
      </c>
      <c r="H76" s="15">
        <f t="shared" si="5"/>
        <v>0</v>
      </c>
      <c r="J76" s="15">
        <f t="shared" si="6"/>
        <v>0</v>
      </c>
      <c r="K76" s="15">
        <f t="shared" si="4"/>
        <v>0</v>
      </c>
    </row>
    <row r="77" spans="1:11" hidden="1" x14ac:dyDescent="0.25">
      <c r="A77" s="9">
        <v>53189</v>
      </c>
      <c r="B77" s="15">
        <v>0</v>
      </c>
      <c r="C77" s="8">
        <v>0</v>
      </c>
      <c r="D77" s="15">
        <f t="shared" si="3"/>
        <v>0</v>
      </c>
      <c r="E77" s="8"/>
      <c r="F77" s="15">
        <v>0</v>
      </c>
      <c r="G77" s="15">
        <v>0</v>
      </c>
      <c r="H77" s="15">
        <f t="shared" si="5"/>
        <v>0</v>
      </c>
      <c r="J77" s="15">
        <f t="shared" si="6"/>
        <v>0</v>
      </c>
      <c r="K77" s="15">
        <f t="shared" si="4"/>
        <v>0</v>
      </c>
    </row>
    <row r="78" spans="1:11" hidden="1" x14ac:dyDescent="0.25">
      <c r="A78" s="9">
        <v>53373</v>
      </c>
      <c r="B78" s="15">
        <v>0</v>
      </c>
      <c r="C78" s="8">
        <v>0</v>
      </c>
      <c r="D78" s="15">
        <f t="shared" si="3"/>
        <v>0</v>
      </c>
      <c r="E78" s="8"/>
      <c r="F78" s="15">
        <v>0</v>
      </c>
      <c r="G78" s="15">
        <v>0</v>
      </c>
      <c r="H78" s="15">
        <f t="shared" si="5"/>
        <v>0</v>
      </c>
      <c r="J78" s="15">
        <f t="shared" si="6"/>
        <v>0</v>
      </c>
      <c r="K78" s="15">
        <f t="shared" si="4"/>
        <v>0</v>
      </c>
    </row>
    <row r="79" spans="1:11" hidden="1" x14ac:dyDescent="0.25">
      <c r="A79" s="9">
        <v>53554</v>
      </c>
      <c r="B79" s="15">
        <v>0</v>
      </c>
      <c r="C79" s="8">
        <v>0</v>
      </c>
      <c r="D79" s="15">
        <f t="shared" si="3"/>
        <v>0</v>
      </c>
      <c r="E79" s="8"/>
      <c r="F79" s="15">
        <v>0</v>
      </c>
      <c r="G79" s="15">
        <v>0</v>
      </c>
      <c r="H79" s="15">
        <f t="shared" si="5"/>
        <v>0</v>
      </c>
      <c r="J79" s="15">
        <f t="shared" si="6"/>
        <v>0</v>
      </c>
      <c r="K79" s="15">
        <f t="shared" si="4"/>
        <v>0</v>
      </c>
    </row>
    <row r="80" spans="1:11" hidden="1" x14ac:dyDescent="0.25">
      <c r="A80" s="9">
        <v>53738</v>
      </c>
      <c r="B80" s="15">
        <v>0</v>
      </c>
      <c r="C80" s="8">
        <v>0</v>
      </c>
      <c r="D80" s="15">
        <f t="shared" si="3"/>
        <v>0</v>
      </c>
      <c r="E80" s="8"/>
      <c r="F80" s="15">
        <v>0</v>
      </c>
      <c r="G80" s="15">
        <v>0</v>
      </c>
      <c r="H80" s="15">
        <f t="shared" si="5"/>
        <v>0</v>
      </c>
      <c r="J80" s="15">
        <f t="shared" si="6"/>
        <v>0</v>
      </c>
      <c r="K80" s="15">
        <f t="shared" si="4"/>
        <v>0</v>
      </c>
    </row>
    <row r="81" spans="1:11" hidden="1" x14ac:dyDescent="0.25">
      <c r="A81" s="9">
        <v>53919</v>
      </c>
      <c r="B81" s="15">
        <v>0</v>
      </c>
      <c r="C81" s="8">
        <v>0</v>
      </c>
      <c r="D81" s="15">
        <f t="shared" si="3"/>
        <v>0</v>
      </c>
      <c r="E81" s="8"/>
      <c r="F81" s="15">
        <v>0</v>
      </c>
      <c r="G81" s="15">
        <v>0</v>
      </c>
      <c r="H81" s="15">
        <f t="shared" si="5"/>
        <v>0</v>
      </c>
      <c r="J81" s="15">
        <f t="shared" si="6"/>
        <v>0</v>
      </c>
      <c r="K81" s="15">
        <f t="shared" si="4"/>
        <v>0</v>
      </c>
    </row>
    <row r="82" spans="1:11" hidden="1" x14ac:dyDescent="0.25">
      <c r="A82" s="9">
        <v>54103</v>
      </c>
      <c r="B82" s="15">
        <v>0</v>
      </c>
      <c r="C82" s="8">
        <v>0</v>
      </c>
      <c r="D82" s="15">
        <f t="shared" si="3"/>
        <v>0</v>
      </c>
      <c r="E82" s="8"/>
      <c r="F82" s="15">
        <v>0</v>
      </c>
      <c r="G82" s="15">
        <v>0</v>
      </c>
      <c r="H82" s="15">
        <f t="shared" si="5"/>
        <v>0</v>
      </c>
      <c r="J82" s="15">
        <f t="shared" si="6"/>
        <v>0</v>
      </c>
      <c r="K82" s="15">
        <f t="shared" si="4"/>
        <v>0</v>
      </c>
    </row>
    <row r="83" spans="1:11" hidden="1" x14ac:dyDescent="0.25">
      <c r="A83" s="9">
        <v>54285</v>
      </c>
      <c r="B83" s="15">
        <v>0</v>
      </c>
      <c r="C83" s="8">
        <v>0</v>
      </c>
      <c r="D83" s="15">
        <f t="shared" si="3"/>
        <v>0</v>
      </c>
      <c r="E83" s="8"/>
      <c r="F83" s="15">
        <v>0</v>
      </c>
      <c r="G83" s="15">
        <v>0</v>
      </c>
      <c r="H83" s="15">
        <f t="shared" si="5"/>
        <v>0</v>
      </c>
      <c r="J83" s="15">
        <f t="shared" si="6"/>
        <v>0</v>
      </c>
      <c r="K83" s="15">
        <f t="shared" si="4"/>
        <v>0</v>
      </c>
    </row>
    <row r="84" spans="1:11" hidden="1" x14ac:dyDescent="0.25">
      <c r="A84" s="9">
        <v>54469</v>
      </c>
      <c r="B84" s="15">
        <v>0</v>
      </c>
      <c r="C84" s="8">
        <v>0</v>
      </c>
      <c r="D84" s="15">
        <f t="shared" si="3"/>
        <v>0</v>
      </c>
      <c r="E84" s="8"/>
      <c r="F84" s="15">
        <v>0</v>
      </c>
      <c r="G84" s="15">
        <v>0</v>
      </c>
      <c r="H84" s="15">
        <f t="shared" si="5"/>
        <v>0</v>
      </c>
      <c r="J84" s="15">
        <f t="shared" si="6"/>
        <v>0</v>
      </c>
      <c r="K84" s="15">
        <f t="shared" si="4"/>
        <v>0</v>
      </c>
    </row>
    <row r="85" spans="1:11" hidden="1" x14ac:dyDescent="0.25">
      <c r="A85" s="9">
        <v>54650</v>
      </c>
      <c r="B85" s="15">
        <v>0</v>
      </c>
      <c r="C85" s="8">
        <v>0</v>
      </c>
      <c r="D85" s="15">
        <f t="shared" si="3"/>
        <v>0</v>
      </c>
      <c r="E85" s="8"/>
      <c r="F85" s="15">
        <v>0</v>
      </c>
      <c r="G85" s="15">
        <v>0</v>
      </c>
      <c r="H85" s="15">
        <f t="shared" si="5"/>
        <v>0</v>
      </c>
      <c r="J85" s="15">
        <f t="shared" si="6"/>
        <v>0</v>
      </c>
      <c r="K85" s="15">
        <f t="shared" si="4"/>
        <v>0</v>
      </c>
    </row>
    <row r="86" spans="1:11" hidden="1" x14ac:dyDescent="0.25">
      <c r="A86" s="9">
        <v>54834</v>
      </c>
      <c r="B86" s="15">
        <v>0</v>
      </c>
      <c r="C86" s="8">
        <v>0</v>
      </c>
      <c r="D86" s="15">
        <f t="shared" si="3"/>
        <v>0</v>
      </c>
      <c r="E86" s="8"/>
      <c r="F86" s="15">
        <v>0</v>
      </c>
      <c r="G86" s="15">
        <v>0</v>
      </c>
      <c r="H86" s="15">
        <f t="shared" si="5"/>
        <v>0</v>
      </c>
      <c r="J86" s="15">
        <f t="shared" si="6"/>
        <v>0</v>
      </c>
      <c r="K86" s="15">
        <f t="shared" si="4"/>
        <v>0</v>
      </c>
    </row>
    <row r="87" spans="1:11" hidden="1" x14ac:dyDescent="0.25">
      <c r="A87" s="9">
        <v>55015</v>
      </c>
      <c r="B87" s="15">
        <v>0</v>
      </c>
      <c r="C87" s="8">
        <v>0</v>
      </c>
      <c r="D87" s="15">
        <f t="shared" si="3"/>
        <v>0</v>
      </c>
      <c r="E87" s="8"/>
      <c r="F87" s="15">
        <v>0</v>
      </c>
      <c r="G87" s="15">
        <v>0</v>
      </c>
      <c r="H87" s="15">
        <f t="shared" si="5"/>
        <v>0</v>
      </c>
      <c r="J87" s="15">
        <f t="shared" si="6"/>
        <v>0</v>
      </c>
      <c r="K87" s="15">
        <f t="shared" si="4"/>
        <v>0</v>
      </c>
    </row>
    <row r="88" spans="1:11" hidden="1" x14ac:dyDescent="0.25">
      <c r="A88" s="9">
        <v>55199</v>
      </c>
      <c r="B88" s="15">
        <v>0</v>
      </c>
      <c r="C88" s="8">
        <v>0</v>
      </c>
      <c r="D88" s="15">
        <f t="shared" si="3"/>
        <v>0</v>
      </c>
      <c r="E88" s="8"/>
      <c r="F88" s="15">
        <v>0</v>
      </c>
      <c r="G88" s="15">
        <v>0</v>
      </c>
      <c r="H88" s="15">
        <f t="shared" si="5"/>
        <v>0</v>
      </c>
      <c r="J88" s="15">
        <f t="shared" si="6"/>
        <v>0</v>
      </c>
      <c r="K88" s="15">
        <f t="shared" si="4"/>
        <v>0</v>
      </c>
    </row>
    <row r="89" spans="1:11" hidden="1" x14ac:dyDescent="0.25">
      <c r="A89" s="9">
        <v>55380</v>
      </c>
      <c r="B89" s="15">
        <v>0</v>
      </c>
      <c r="C89" s="8">
        <v>0</v>
      </c>
      <c r="D89" s="15">
        <f t="shared" si="3"/>
        <v>0</v>
      </c>
      <c r="E89" s="8"/>
      <c r="F89" s="15">
        <v>0</v>
      </c>
      <c r="G89" s="15">
        <v>0</v>
      </c>
      <c r="H89" s="15">
        <f t="shared" si="5"/>
        <v>0</v>
      </c>
      <c r="J89" s="15">
        <f t="shared" si="6"/>
        <v>0</v>
      </c>
      <c r="K89" s="15">
        <f t="shared" si="4"/>
        <v>0</v>
      </c>
    </row>
    <row r="90" spans="1:11" hidden="1" x14ac:dyDescent="0.25">
      <c r="A90" s="9">
        <v>55564</v>
      </c>
      <c r="B90" s="15">
        <v>0</v>
      </c>
      <c r="C90" s="8">
        <v>0</v>
      </c>
      <c r="D90" s="15">
        <f t="shared" si="3"/>
        <v>0</v>
      </c>
      <c r="E90" s="8"/>
      <c r="F90" s="15">
        <v>0</v>
      </c>
      <c r="G90" s="15">
        <v>0</v>
      </c>
      <c r="H90" s="15">
        <f t="shared" si="5"/>
        <v>0</v>
      </c>
      <c r="J90" s="15">
        <f t="shared" si="6"/>
        <v>0</v>
      </c>
      <c r="K90" s="15">
        <f t="shared" si="4"/>
        <v>0</v>
      </c>
    </row>
    <row r="91" spans="1:11" hidden="1" x14ac:dyDescent="0.25">
      <c r="A91" s="9">
        <v>55746</v>
      </c>
      <c r="B91" s="15">
        <v>0</v>
      </c>
      <c r="C91" s="8">
        <v>0</v>
      </c>
      <c r="D91" s="15">
        <f t="shared" si="3"/>
        <v>0</v>
      </c>
      <c r="E91" s="8"/>
      <c r="F91" s="15">
        <v>0</v>
      </c>
      <c r="G91" s="15">
        <v>0</v>
      </c>
      <c r="H91" s="15">
        <f t="shared" si="5"/>
        <v>0</v>
      </c>
      <c r="J91" s="15">
        <f t="shared" si="6"/>
        <v>0</v>
      </c>
      <c r="K91" s="15">
        <f t="shared" si="4"/>
        <v>0</v>
      </c>
    </row>
    <row r="92" spans="1:11" hidden="1" x14ac:dyDescent="0.25">
      <c r="A92" s="9">
        <v>55930</v>
      </c>
      <c r="B92" s="15">
        <v>0</v>
      </c>
      <c r="C92" s="8">
        <v>0</v>
      </c>
      <c r="D92" s="15">
        <f t="shared" si="3"/>
        <v>0</v>
      </c>
      <c r="E92" s="8"/>
      <c r="F92" s="15">
        <v>0</v>
      </c>
      <c r="G92" s="15">
        <v>0</v>
      </c>
      <c r="H92" s="15">
        <f t="shared" si="5"/>
        <v>0</v>
      </c>
      <c r="J92" s="15">
        <f t="shared" si="6"/>
        <v>0</v>
      </c>
      <c r="K92" s="15">
        <f t="shared" si="4"/>
        <v>0</v>
      </c>
    </row>
    <row r="93" spans="1:11" hidden="1" x14ac:dyDescent="0.25">
      <c r="A93" s="9">
        <v>56111</v>
      </c>
      <c r="B93" s="15">
        <v>0</v>
      </c>
      <c r="C93" s="8">
        <v>0</v>
      </c>
      <c r="D93" s="15">
        <f t="shared" si="3"/>
        <v>0</v>
      </c>
      <c r="E93" s="8"/>
      <c r="F93" s="15">
        <v>0</v>
      </c>
      <c r="G93" s="15">
        <v>0</v>
      </c>
      <c r="H93" s="15">
        <f t="shared" si="5"/>
        <v>0</v>
      </c>
      <c r="J93" s="15">
        <f t="shared" si="6"/>
        <v>0</v>
      </c>
      <c r="K93" s="15">
        <f t="shared" si="4"/>
        <v>0</v>
      </c>
    </row>
    <row r="94" spans="1:11" hidden="1" x14ac:dyDescent="0.25">
      <c r="A94" s="9">
        <v>56295</v>
      </c>
      <c r="B94" s="15">
        <v>0</v>
      </c>
      <c r="C94" s="8">
        <v>0</v>
      </c>
      <c r="D94" s="15">
        <f t="shared" si="3"/>
        <v>0</v>
      </c>
      <c r="E94" s="8"/>
      <c r="F94" s="15">
        <v>0</v>
      </c>
      <c r="G94" s="15">
        <v>0</v>
      </c>
      <c r="H94" s="15">
        <f t="shared" si="5"/>
        <v>0</v>
      </c>
      <c r="J94" s="15">
        <f t="shared" si="6"/>
        <v>0</v>
      </c>
      <c r="K94" s="15">
        <f t="shared" si="4"/>
        <v>0</v>
      </c>
    </row>
    <row r="95" spans="1:11" hidden="1" x14ac:dyDescent="0.25">
      <c r="A95" s="9">
        <v>56476</v>
      </c>
      <c r="B95" s="15">
        <v>0</v>
      </c>
      <c r="C95" s="8">
        <v>0</v>
      </c>
      <c r="D95" s="15">
        <f t="shared" si="3"/>
        <v>0</v>
      </c>
      <c r="E95" s="8"/>
      <c r="F95" s="15">
        <v>0</v>
      </c>
      <c r="G95" s="15">
        <v>0</v>
      </c>
      <c r="H95" s="15">
        <f t="shared" si="5"/>
        <v>0</v>
      </c>
      <c r="J95" s="15">
        <f t="shared" si="6"/>
        <v>0</v>
      </c>
      <c r="K95" s="15">
        <f t="shared" si="4"/>
        <v>0</v>
      </c>
    </row>
    <row r="96" spans="1:11" hidden="1" x14ac:dyDescent="0.25">
      <c r="A96" s="9">
        <v>56660</v>
      </c>
      <c r="B96" s="15">
        <v>0</v>
      </c>
      <c r="C96" s="8">
        <v>0</v>
      </c>
      <c r="D96" s="15">
        <f t="shared" si="3"/>
        <v>0</v>
      </c>
      <c r="E96" s="8"/>
      <c r="F96" s="15">
        <v>0</v>
      </c>
      <c r="G96" s="15">
        <v>0</v>
      </c>
      <c r="H96" s="15">
        <f t="shared" si="5"/>
        <v>0</v>
      </c>
      <c r="J96" s="15">
        <f t="shared" si="6"/>
        <v>0</v>
      </c>
      <c r="K96" s="15">
        <f t="shared" si="4"/>
        <v>0</v>
      </c>
    </row>
    <row r="97" spans="1:11" hidden="1" x14ac:dyDescent="0.25">
      <c r="A97" s="9">
        <v>56841</v>
      </c>
      <c r="B97" s="15">
        <v>0</v>
      </c>
      <c r="C97" s="8">
        <v>0</v>
      </c>
      <c r="D97" s="15">
        <f t="shared" si="3"/>
        <v>0</v>
      </c>
      <c r="E97" s="8"/>
      <c r="F97" s="15">
        <v>0</v>
      </c>
      <c r="G97" s="15">
        <v>0</v>
      </c>
      <c r="H97" s="15">
        <f t="shared" si="5"/>
        <v>0</v>
      </c>
      <c r="J97" s="15">
        <f t="shared" si="6"/>
        <v>0</v>
      </c>
      <c r="K97" s="15">
        <f t="shared" si="4"/>
        <v>0</v>
      </c>
    </row>
    <row r="98" spans="1:11" hidden="1" x14ac:dyDescent="0.25">
      <c r="A98" s="9">
        <v>57025</v>
      </c>
      <c r="B98" s="15">
        <v>0</v>
      </c>
      <c r="C98" s="8">
        <v>0</v>
      </c>
      <c r="D98" s="15">
        <f t="shared" si="3"/>
        <v>0</v>
      </c>
      <c r="E98" s="8"/>
      <c r="F98" s="15">
        <v>0</v>
      </c>
      <c r="G98" s="15">
        <v>0</v>
      </c>
      <c r="H98" s="15">
        <f t="shared" si="5"/>
        <v>0</v>
      </c>
      <c r="J98" s="15">
        <f t="shared" si="6"/>
        <v>0</v>
      </c>
      <c r="K98" s="15">
        <f t="shared" si="4"/>
        <v>0</v>
      </c>
    </row>
    <row r="99" spans="1:11" hidden="1" x14ac:dyDescent="0.25">
      <c r="A99" s="9">
        <v>57207</v>
      </c>
      <c r="B99" s="15">
        <v>0</v>
      </c>
      <c r="C99" s="8">
        <v>0</v>
      </c>
      <c r="D99" s="15">
        <f t="shared" si="3"/>
        <v>0</v>
      </c>
      <c r="E99" s="8"/>
      <c r="F99" s="15">
        <v>0</v>
      </c>
      <c r="G99" s="15">
        <v>0</v>
      </c>
      <c r="H99" s="15">
        <f t="shared" si="5"/>
        <v>0</v>
      </c>
      <c r="J99" s="15">
        <f t="shared" si="6"/>
        <v>0</v>
      </c>
      <c r="K99" s="15">
        <f t="shared" si="4"/>
        <v>0</v>
      </c>
    </row>
    <row r="100" spans="1:11" hidden="1" x14ac:dyDescent="0.25">
      <c r="A100" s="9">
        <v>57391</v>
      </c>
      <c r="B100" s="15">
        <v>0</v>
      </c>
      <c r="C100" s="8">
        <v>0</v>
      </c>
      <c r="D100" s="15">
        <f t="shared" si="3"/>
        <v>0</v>
      </c>
      <c r="E100" s="8"/>
      <c r="F100" s="15">
        <v>0</v>
      </c>
      <c r="G100" s="15">
        <v>0</v>
      </c>
      <c r="H100" s="15">
        <f t="shared" si="5"/>
        <v>0</v>
      </c>
      <c r="J100" s="15">
        <f t="shared" si="6"/>
        <v>0</v>
      </c>
      <c r="K100" s="15">
        <f t="shared" si="4"/>
        <v>0</v>
      </c>
    </row>
    <row r="101" spans="1:11" hidden="1" x14ac:dyDescent="0.25">
      <c r="A101" s="9">
        <v>57572</v>
      </c>
      <c r="B101" s="15">
        <v>0</v>
      </c>
      <c r="C101" s="8">
        <v>0</v>
      </c>
      <c r="D101" s="15">
        <f t="shared" si="3"/>
        <v>0</v>
      </c>
      <c r="E101" s="8"/>
      <c r="F101" s="15">
        <v>0</v>
      </c>
      <c r="G101" s="15">
        <v>0</v>
      </c>
      <c r="H101" s="15">
        <f t="shared" si="5"/>
        <v>0</v>
      </c>
      <c r="J101" s="15">
        <f t="shared" si="6"/>
        <v>0</v>
      </c>
      <c r="K101" s="15">
        <f t="shared" si="4"/>
        <v>0</v>
      </c>
    </row>
    <row r="102" spans="1:11" hidden="1" x14ac:dyDescent="0.25">
      <c r="A102" s="9">
        <v>57756</v>
      </c>
      <c r="B102" s="15">
        <v>0</v>
      </c>
      <c r="C102" s="8">
        <v>0</v>
      </c>
      <c r="D102" s="15">
        <f t="shared" si="3"/>
        <v>0</v>
      </c>
      <c r="E102" s="8"/>
      <c r="F102" s="15">
        <v>0</v>
      </c>
      <c r="G102" s="15">
        <v>0</v>
      </c>
      <c r="H102" s="15">
        <f t="shared" si="5"/>
        <v>0</v>
      </c>
      <c r="J102" s="15">
        <f t="shared" si="6"/>
        <v>0</v>
      </c>
      <c r="K102" s="15">
        <f t="shared" si="4"/>
        <v>0</v>
      </c>
    </row>
    <row r="103" spans="1:11" hidden="1" x14ac:dyDescent="0.25">
      <c r="A103" s="9">
        <v>57937</v>
      </c>
      <c r="B103" s="15">
        <v>0</v>
      </c>
      <c r="C103" s="8">
        <v>0</v>
      </c>
      <c r="D103" s="15">
        <f t="shared" si="3"/>
        <v>0</v>
      </c>
      <c r="E103" s="8"/>
      <c r="F103" s="15">
        <v>0</v>
      </c>
      <c r="G103" s="15">
        <v>0</v>
      </c>
      <c r="H103" s="15">
        <f t="shared" si="5"/>
        <v>0</v>
      </c>
      <c r="J103" s="15">
        <f t="shared" si="6"/>
        <v>0</v>
      </c>
      <c r="K103" s="15">
        <f t="shared" si="4"/>
        <v>0</v>
      </c>
    </row>
    <row r="104" spans="1:11" ht="13.8" thickBot="1" x14ac:dyDescent="0.3">
      <c r="A104" s="30" t="s">
        <v>4</v>
      </c>
      <c r="B104" s="10">
        <f>SUM(B27)</f>
        <v>0</v>
      </c>
      <c r="C104" s="10">
        <f t="shared" ref="C104:K104" si="7">SUM(C27)</f>
        <v>0</v>
      </c>
      <c r="D104" s="10">
        <f t="shared" si="7"/>
        <v>0</v>
      </c>
      <c r="E104" s="10">
        <f t="shared" si="7"/>
        <v>0</v>
      </c>
      <c r="F104" s="10">
        <f t="shared" si="7"/>
        <v>0</v>
      </c>
      <c r="G104" s="10">
        <f t="shared" si="7"/>
        <v>0</v>
      </c>
      <c r="H104" s="10">
        <f t="shared" si="7"/>
        <v>0</v>
      </c>
      <c r="I104" s="10">
        <f t="shared" si="7"/>
        <v>0</v>
      </c>
      <c r="J104" s="10">
        <f t="shared" si="7"/>
        <v>0</v>
      </c>
      <c r="K104" s="10">
        <f t="shared" si="7"/>
        <v>0</v>
      </c>
    </row>
    <row r="105" spans="1:11" ht="13.8" thickTop="1" x14ac:dyDescent="0.25"/>
    <row r="106" spans="1:11" x14ac:dyDescent="0.25">
      <c r="B106" s="15"/>
      <c r="C106" s="8"/>
    </row>
    <row r="108" spans="1:11" x14ac:dyDescent="0.25">
      <c r="B108" s="24"/>
      <c r="C108" s="24"/>
      <c r="D108" s="24"/>
    </row>
    <row r="114" spans="3:3" x14ac:dyDescent="0.25">
      <c r="C114" s="24"/>
    </row>
  </sheetData>
  <mergeCells count="3">
    <mergeCell ref="B1:K1"/>
    <mergeCell ref="B3:K3"/>
    <mergeCell ref="B4:K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06"/>
  <sheetViews>
    <sheetView workbookViewId="0">
      <selection activeCell="C104" sqref="C104"/>
    </sheetView>
  </sheetViews>
  <sheetFormatPr defaultRowHeight="13.2" x14ac:dyDescent="0.25"/>
  <cols>
    <col min="2" max="3" width="12.88671875" bestFit="1" customWidth="1"/>
    <col min="4" max="5" width="13.88671875" bestFit="1" customWidth="1"/>
    <col min="7" max="7" width="11.33203125" bestFit="1" customWidth="1"/>
    <col min="9" max="9" width="12.3320312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  <c r="F1" s="29"/>
      <c r="G1" s="29"/>
      <c r="H1" s="29"/>
      <c r="I1" s="29"/>
      <c r="J1" s="29"/>
      <c r="K1" s="29"/>
    </row>
    <row r="2" spans="1:13" x14ac:dyDescent="0.25">
      <c r="A2" s="2"/>
    </row>
    <row r="3" spans="1:13" x14ac:dyDescent="0.25">
      <c r="B3" s="159" t="s">
        <v>42</v>
      </c>
      <c r="C3" s="159"/>
      <c r="D3" s="159"/>
    </row>
    <row r="4" spans="1:13" ht="13.8" thickBot="1" x14ac:dyDescent="0.3">
      <c r="B4" s="158" t="s">
        <v>43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320000</v>
      </c>
      <c r="C16" s="45">
        <v>157142.34</v>
      </c>
      <c r="D16" s="23">
        <f t="shared" si="0"/>
        <v>477142.33999999997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0</v>
      </c>
      <c r="C17" s="15">
        <v>374238.13</v>
      </c>
      <c r="D17" s="8">
        <f t="shared" si="0"/>
        <v>374238.13</v>
      </c>
      <c r="E17" s="15">
        <f>+D16+D17</f>
        <v>851380.47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190000</v>
      </c>
      <c r="C18" s="45">
        <v>374238.13</v>
      </c>
      <c r="D18" s="23">
        <f t="shared" si="0"/>
        <v>564238.13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369488.13</v>
      </c>
      <c r="D19" s="8">
        <f t="shared" si="0"/>
        <v>369488.13</v>
      </c>
      <c r="E19" s="15">
        <f>+D18+D19</f>
        <v>933726.26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205000</v>
      </c>
      <c r="C20" s="45">
        <v>369488.13</v>
      </c>
      <c r="D20" s="23">
        <f t="shared" si="0"/>
        <v>574488.13</v>
      </c>
      <c r="E20" s="45">
        <v>0</v>
      </c>
      <c r="G20" s="80"/>
      <c r="H20" s="80"/>
      <c r="I20" s="24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364363.13</v>
      </c>
      <c r="D21" s="8">
        <f t="shared" si="0"/>
        <v>364363.13</v>
      </c>
      <c r="E21" s="15">
        <f>+D20+D21</f>
        <v>938851.26</v>
      </c>
      <c r="G21" s="80"/>
      <c r="H21" s="80"/>
      <c r="I21" s="24"/>
      <c r="J21" s="55"/>
      <c r="K21" s="55"/>
      <c r="L21" s="56"/>
      <c r="M21" s="56"/>
    </row>
    <row r="22" spans="1:13" hidden="1" x14ac:dyDescent="0.25">
      <c r="A22" s="9">
        <v>43146</v>
      </c>
      <c r="B22" s="23">
        <v>215000</v>
      </c>
      <c r="C22" s="45">
        <v>364363.13</v>
      </c>
      <c r="D22" s="23">
        <f t="shared" si="0"/>
        <v>579363.13</v>
      </c>
      <c r="E22" s="45">
        <v>0</v>
      </c>
      <c r="G22" s="80"/>
      <c r="H22" s="80"/>
      <c r="I22" s="24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358988.13</v>
      </c>
      <c r="D23" s="8">
        <f t="shared" si="0"/>
        <v>358988.13</v>
      </c>
      <c r="E23" s="15">
        <f>+D22+D23</f>
        <v>938351.26</v>
      </c>
      <c r="G23" s="80"/>
      <c r="H23" s="80"/>
      <c r="I23" s="24"/>
      <c r="J23" s="55"/>
      <c r="K23" s="55"/>
      <c r="L23" s="56"/>
      <c r="M23" s="56"/>
    </row>
    <row r="24" spans="1:13" hidden="1" x14ac:dyDescent="0.25">
      <c r="A24" s="9">
        <v>43511</v>
      </c>
      <c r="B24" s="23">
        <v>230000</v>
      </c>
      <c r="C24" s="45">
        <v>358988.13</v>
      </c>
      <c r="D24" s="23">
        <f t="shared" si="0"/>
        <v>588988.13</v>
      </c>
      <c r="E24" s="15"/>
      <c r="G24" s="80"/>
      <c r="H24" s="80"/>
      <c r="I24" s="24"/>
      <c r="J24" s="55"/>
      <c r="K24" s="55"/>
    </row>
    <row r="25" spans="1:13" hidden="1" x14ac:dyDescent="0.25">
      <c r="A25" s="9">
        <v>43692</v>
      </c>
      <c r="B25" s="8">
        <v>0</v>
      </c>
      <c r="C25" s="15">
        <v>353238.13</v>
      </c>
      <c r="D25" s="8">
        <f t="shared" si="0"/>
        <v>353238.13</v>
      </c>
      <c r="E25" s="45">
        <f>+D24+D25</f>
        <v>942226.26</v>
      </c>
      <c r="G25" s="80"/>
      <c r="H25" s="80"/>
      <c r="I25" s="24"/>
      <c r="J25" s="55"/>
    </row>
    <row r="26" spans="1:13" hidden="1" x14ac:dyDescent="0.25">
      <c r="A26" s="9">
        <v>43876</v>
      </c>
      <c r="B26" s="23">
        <v>240000</v>
      </c>
      <c r="C26" s="45">
        <v>353238.13</v>
      </c>
      <c r="D26" s="23">
        <f t="shared" si="0"/>
        <v>593238.13</v>
      </c>
      <c r="E26" s="45">
        <v>0</v>
      </c>
      <c r="G26" s="80"/>
      <c r="H26" s="80"/>
      <c r="I26" s="24"/>
      <c r="J26" s="55"/>
    </row>
    <row r="27" spans="1:13" hidden="1" x14ac:dyDescent="0.25">
      <c r="A27" s="9">
        <v>44058</v>
      </c>
      <c r="B27" s="8">
        <v>0</v>
      </c>
      <c r="C27" s="15">
        <v>347238.13</v>
      </c>
      <c r="D27" s="8">
        <f t="shared" si="0"/>
        <v>347238.13</v>
      </c>
      <c r="E27" s="15">
        <f>+D26+D27</f>
        <v>940476.26</v>
      </c>
      <c r="G27" s="80"/>
      <c r="H27" s="80"/>
      <c r="I27" s="24"/>
      <c r="J27" s="55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80"/>
      <c r="H28" s="80"/>
      <c r="I28" s="24"/>
      <c r="J28" s="55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80"/>
      <c r="H29" s="80"/>
      <c r="I29" s="24"/>
      <c r="J29" s="55"/>
    </row>
    <row r="30" spans="1:13" hidden="1" x14ac:dyDescent="0.25">
      <c r="A30" s="9">
        <v>44607</v>
      </c>
      <c r="B30" s="23">
        <v>1385000</v>
      </c>
      <c r="C30" s="45">
        <v>336863.13</v>
      </c>
      <c r="D30" s="23">
        <f t="shared" si="0"/>
        <v>1721863.13</v>
      </c>
      <c r="E30" s="45">
        <v>0</v>
      </c>
      <c r="G30" s="80"/>
      <c r="H30" s="80"/>
      <c r="I30" s="24"/>
      <c r="J30" s="55"/>
    </row>
    <row r="31" spans="1:13" hidden="1" x14ac:dyDescent="0.25">
      <c r="A31" s="9">
        <v>44788</v>
      </c>
      <c r="B31" s="8">
        <v>0</v>
      </c>
      <c r="C31" s="15">
        <v>302238.13</v>
      </c>
      <c r="D31" s="8">
        <f t="shared" si="0"/>
        <v>302238.13</v>
      </c>
      <c r="E31" s="15">
        <f>+D30+D31</f>
        <v>2024101.2599999998</v>
      </c>
      <c r="G31" s="80"/>
      <c r="H31" s="80"/>
      <c r="I31" s="24"/>
      <c r="J31" s="55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80"/>
      <c r="H32" s="80"/>
      <c r="I32" s="24"/>
      <c r="J32" s="55"/>
    </row>
    <row r="33" spans="1:10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80"/>
      <c r="H33" s="80"/>
      <c r="I33" s="24"/>
      <c r="J33" s="55"/>
    </row>
    <row r="34" spans="1:10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80"/>
      <c r="H34" s="80"/>
      <c r="I34" s="24"/>
      <c r="J34" s="55"/>
    </row>
    <row r="35" spans="1:10" x14ac:dyDescent="0.25">
      <c r="A35" s="9">
        <v>45519</v>
      </c>
      <c r="B35" s="23">
        <v>0</v>
      </c>
      <c r="C35" s="45">
        <v>0</v>
      </c>
      <c r="D35" s="23">
        <f t="shared" si="0"/>
        <v>0</v>
      </c>
      <c r="E35" s="45">
        <v>0</v>
      </c>
      <c r="G35" s="80"/>
      <c r="H35" s="80"/>
      <c r="I35" s="24"/>
      <c r="J35" s="55"/>
    </row>
    <row r="36" spans="1:10" x14ac:dyDescent="0.25">
      <c r="A36" s="9">
        <v>45703</v>
      </c>
      <c r="B36" s="8">
        <v>0</v>
      </c>
      <c r="C36" s="15">
        <v>0</v>
      </c>
      <c r="D36" s="8">
        <f t="shared" si="0"/>
        <v>0</v>
      </c>
      <c r="E36" s="15">
        <f>+D35+D36</f>
        <v>0</v>
      </c>
      <c r="G36" s="80"/>
      <c r="H36" s="80"/>
      <c r="I36" s="24"/>
      <c r="J36" s="55"/>
    </row>
    <row r="37" spans="1:10" x14ac:dyDescent="0.25">
      <c r="A37" s="9">
        <v>45884</v>
      </c>
      <c r="B37" s="8">
        <v>0</v>
      </c>
      <c r="C37" s="15">
        <v>0</v>
      </c>
      <c r="D37" s="8">
        <f t="shared" si="0"/>
        <v>0</v>
      </c>
      <c r="E37" s="15">
        <v>0</v>
      </c>
      <c r="G37" s="80"/>
      <c r="H37" s="80"/>
      <c r="I37" s="24"/>
      <c r="J37" s="55"/>
    </row>
    <row r="38" spans="1:10" x14ac:dyDescent="0.25">
      <c r="A38" s="9">
        <v>46068</v>
      </c>
      <c r="B38" s="8">
        <v>0</v>
      </c>
      <c r="C38" s="15">
        <v>0</v>
      </c>
      <c r="D38" s="8">
        <f t="shared" si="0"/>
        <v>0</v>
      </c>
      <c r="E38" s="15">
        <f>+D37+D38</f>
        <v>0</v>
      </c>
      <c r="G38" s="80"/>
      <c r="H38" s="80"/>
      <c r="I38" s="24"/>
      <c r="J38" s="55"/>
    </row>
    <row r="39" spans="1:10" x14ac:dyDescent="0.25">
      <c r="A39" s="9">
        <v>46249</v>
      </c>
      <c r="B39" s="8">
        <v>0</v>
      </c>
      <c r="C39" s="15">
        <v>0</v>
      </c>
      <c r="D39" s="8">
        <f t="shared" si="0"/>
        <v>0</v>
      </c>
      <c r="E39" s="15">
        <v>0</v>
      </c>
      <c r="G39" s="80"/>
      <c r="H39" s="80"/>
      <c r="I39" s="24"/>
      <c r="J39" s="55"/>
    </row>
    <row r="40" spans="1:10" x14ac:dyDescent="0.25">
      <c r="A40" s="9">
        <v>46433</v>
      </c>
      <c r="B40" s="8">
        <v>0</v>
      </c>
      <c r="C40" s="15">
        <v>0</v>
      </c>
      <c r="D40" s="8">
        <f t="shared" si="0"/>
        <v>0</v>
      </c>
      <c r="E40" s="15">
        <f>+D39+D40</f>
        <v>0</v>
      </c>
      <c r="G40" s="80"/>
      <c r="H40" s="80"/>
      <c r="I40" s="24"/>
      <c r="J40" s="55"/>
    </row>
    <row r="41" spans="1:10" x14ac:dyDescent="0.25">
      <c r="A41" s="9">
        <v>46614</v>
      </c>
      <c r="B41" s="8">
        <v>0</v>
      </c>
      <c r="C41" s="15">
        <v>0</v>
      </c>
      <c r="D41" s="8">
        <f t="shared" si="0"/>
        <v>0</v>
      </c>
      <c r="E41" s="15">
        <v>0</v>
      </c>
      <c r="G41" s="80"/>
      <c r="H41" s="80"/>
      <c r="I41" s="24"/>
      <c r="J41" s="55"/>
    </row>
    <row r="42" spans="1:10" x14ac:dyDescent="0.25">
      <c r="A42" s="9">
        <v>46798</v>
      </c>
      <c r="B42" s="8">
        <v>0</v>
      </c>
      <c r="C42" s="15">
        <v>0</v>
      </c>
      <c r="D42" s="8">
        <f t="shared" si="0"/>
        <v>0</v>
      </c>
      <c r="E42" s="15">
        <f>+D41+D42</f>
        <v>0</v>
      </c>
      <c r="G42" s="80"/>
      <c r="H42" s="80"/>
      <c r="I42" s="24"/>
      <c r="J42" s="55"/>
    </row>
    <row r="43" spans="1:10" hidden="1" x14ac:dyDescent="0.25">
      <c r="A43" s="9">
        <v>46980</v>
      </c>
      <c r="B43" s="8">
        <v>0</v>
      </c>
      <c r="C43" s="8">
        <v>0</v>
      </c>
      <c r="D43" s="8">
        <f t="shared" si="0"/>
        <v>0</v>
      </c>
      <c r="E43" s="15">
        <v>0</v>
      </c>
      <c r="G43" s="80"/>
      <c r="H43" s="80"/>
      <c r="I43" s="24"/>
      <c r="J43" s="55"/>
    </row>
    <row r="44" spans="1:10" hidden="1" x14ac:dyDescent="0.25">
      <c r="A44" s="9">
        <v>47164</v>
      </c>
      <c r="B44" s="8">
        <v>0</v>
      </c>
      <c r="C44" s="8">
        <v>0</v>
      </c>
      <c r="D44" s="8">
        <f t="shared" si="0"/>
        <v>0</v>
      </c>
      <c r="E44" s="15">
        <v>0</v>
      </c>
      <c r="G44" s="80"/>
      <c r="H44" s="80"/>
      <c r="I44" s="24"/>
      <c r="J44" s="55"/>
    </row>
    <row r="45" spans="1:10" hidden="1" x14ac:dyDescent="0.25">
      <c r="A45" s="9">
        <v>47345</v>
      </c>
      <c r="B45" s="8">
        <v>0</v>
      </c>
      <c r="C45" s="8">
        <v>0</v>
      </c>
      <c r="D45" s="8">
        <f t="shared" si="0"/>
        <v>0</v>
      </c>
      <c r="E45" s="15">
        <f>D45+D44</f>
        <v>0</v>
      </c>
      <c r="G45" s="80"/>
      <c r="H45" s="80"/>
      <c r="I45" s="24"/>
      <c r="J45" s="55"/>
    </row>
    <row r="46" spans="1:10" hidden="1" x14ac:dyDescent="0.25">
      <c r="A46" s="9">
        <v>47529</v>
      </c>
      <c r="B46" s="8">
        <v>0</v>
      </c>
      <c r="C46" s="8">
        <v>0</v>
      </c>
      <c r="D46" s="8">
        <f t="shared" si="0"/>
        <v>0</v>
      </c>
      <c r="E46" s="15">
        <v>0</v>
      </c>
      <c r="G46" s="80"/>
      <c r="H46" s="80"/>
      <c r="I46" s="24"/>
      <c r="J46" s="55"/>
    </row>
    <row r="47" spans="1:10" hidden="1" x14ac:dyDescent="0.25">
      <c r="A47" s="9">
        <v>47710</v>
      </c>
      <c r="B47" s="8">
        <v>0</v>
      </c>
      <c r="C47" s="8">
        <v>0</v>
      </c>
      <c r="D47" s="8">
        <f t="shared" si="0"/>
        <v>0</v>
      </c>
      <c r="E47" s="15">
        <f>D47+D46</f>
        <v>0</v>
      </c>
      <c r="G47" s="80"/>
      <c r="H47" s="80"/>
      <c r="I47" s="24"/>
      <c r="J47" s="55"/>
    </row>
    <row r="48" spans="1:10" hidden="1" x14ac:dyDescent="0.25">
      <c r="A48" s="9">
        <v>47894</v>
      </c>
      <c r="B48" s="8">
        <v>0</v>
      </c>
      <c r="C48" s="8">
        <v>0</v>
      </c>
      <c r="D48" s="8">
        <f t="shared" si="0"/>
        <v>0</v>
      </c>
      <c r="E48" s="15">
        <v>0</v>
      </c>
      <c r="G48" s="80"/>
      <c r="H48" s="80"/>
      <c r="I48" s="24"/>
      <c r="J48" s="55"/>
    </row>
    <row r="49" spans="1:10" hidden="1" x14ac:dyDescent="0.25">
      <c r="A49" s="9">
        <v>48075</v>
      </c>
      <c r="B49" s="8">
        <v>0</v>
      </c>
      <c r="C49" s="8">
        <v>0</v>
      </c>
      <c r="D49" s="8">
        <f t="shared" si="0"/>
        <v>0</v>
      </c>
      <c r="E49" s="15">
        <f>D49+D48</f>
        <v>0</v>
      </c>
      <c r="G49" s="80"/>
      <c r="H49" s="80"/>
      <c r="I49" s="24"/>
      <c r="J49" s="55"/>
    </row>
    <row r="50" spans="1:10" hidden="1" x14ac:dyDescent="0.25">
      <c r="A50" s="9">
        <v>48259</v>
      </c>
      <c r="B50" s="8">
        <v>0</v>
      </c>
      <c r="C50" s="8">
        <v>0</v>
      </c>
      <c r="D50" s="8">
        <f t="shared" si="0"/>
        <v>0</v>
      </c>
      <c r="E50" s="15">
        <v>0</v>
      </c>
      <c r="G50" s="80"/>
      <c r="H50" s="80"/>
      <c r="I50" s="24"/>
      <c r="J50" s="55"/>
    </row>
    <row r="51" spans="1:10" hidden="1" x14ac:dyDescent="0.25">
      <c r="A51" s="9">
        <v>48441</v>
      </c>
      <c r="B51" s="8">
        <v>0</v>
      </c>
      <c r="C51" s="8">
        <v>0</v>
      </c>
      <c r="D51" s="8">
        <f t="shared" si="0"/>
        <v>0</v>
      </c>
      <c r="E51" s="15">
        <f>D51+D50</f>
        <v>0</v>
      </c>
      <c r="G51" s="80"/>
      <c r="H51" s="80"/>
      <c r="I51" s="24"/>
      <c r="J51" s="55"/>
    </row>
    <row r="52" spans="1:10" hidden="1" x14ac:dyDescent="0.25">
      <c r="A52" s="9">
        <v>48625</v>
      </c>
      <c r="B52" s="8">
        <v>0</v>
      </c>
      <c r="C52" s="8">
        <v>0</v>
      </c>
      <c r="D52" s="8">
        <f t="shared" si="0"/>
        <v>0</v>
      </c>
      <c r="E52" s="15">
        <v>0</v>
      </c>
      <c r="G52" s="80"/>
      <c r="H52" s="80"/>
      <c r="I52" s="24"/>
      <c r="J52" s="55"/>
    </row>
    <row r="53" spans="1:10" hidden="1" x14ac:dyDescent="0.25">
      <c r="A53" s="9">
        <v>48806</v>
      </c>
      <c r="B53" s="8">
        <v>0</v>
      </c>
      <c r="C53" s="8">
        <v>0</v>
      </c>
      <c r="D53" s="8">
        <f t="shared" si="0"/>
        <v>0</v>
      </c>
      <c r="E53" s="15">
        <f>D53+D52</f>
        <v>0</v>
      </c>
      <c r="G53" s="80"/>
      <c r="H53" s="80"/>
      <c r="I53" s="24"/>
      <c r="J53" s="55"/>
    </row>
    <row r="54" spans="1:10" hidden="1" x14ac:dyDescent="0.25">
      <c r="A54" s="9">
        <v>48990</v>
      </c>
      <c r="B54" s="8">
        <v>0</v>
      </c>
      <c r="C54" s="8">
        <v>0</v>
      </c>
      <c r="D54" s="8">
        <f t="shared" si="0"/>
        <v>0</v>
      </c>
      <c r="E54" s="8">
        <v>0</v>
      </c>
      <c r="G54" s="80"/>
      <c r="H54" s="80"/>
      <c r="I54" s="24"/>
      <c r="J54" s="55"/>
    </row>
    <row r="55" spans="1:10" hidden="1" x14ac:dyDescent="0.25">
      <c r="A55" s="9">
        <v>49171</v>
      </c>
      <c r="B55" s="8">
        <v>0</v>
      </c>
      <c r="C55" s="8">
        <v>0</v>
      </c>
      <c r="D55" s="8">
        <f t="shared" si="0"/>
        <v>0</v>
      </c>
      <c r="E55" s="15">
        <f>D55+D54</f>
        <v>0</v>
      </c>
      <c r="G55" s="80"/>
      <c r="H55" s="80"/>
      <c r="I55" s="24"/>
      <c r="J55" s="55"/>
    </row>
    <row r="56" spans="1:10" hidden="1" x14ac:dyDescent="0.25">
      <c r="A56" s="9">
        <v>49355</v>
      </c>
      <c r="B56" s="8">
        <v>0</v>
      </c>
      <c r="C56" s="8">
        <v>0</v>
      </c>
      <c r="D56" s="8">
        <f t="shared" si="0"/>
        <v>0</v>
      </c>
      <c r="E56" s="15">
        <v>0</v>
      </c>
      <c r="G56" s="80"/>
      <c r="H56" s="80"/>
      <c r="I56" s="24"/>
      <c r="J56" s="55"/>
    </row>
    <row r="57" spans="1:10" hidden="1" x14ac:dyDescent="0.25">
      <c r="A57" s="9">
        <v>49536</v>
      </c>
      <c r="B57" s="8">
        <v>0</v>
      </c>
      <c r="C57" s="8">
        <v>0</v>
      </c>
      <c r="D57" s="8">
        <f t="shared" si="0"/>
        <v>0</v>
      </c>
      <c r="E57" s="15">
        <f t="shared" ref="E57:E103" si="1">D57+D56</f>
        <v>0</v>
      </c>
      <c r="G57" s="54"/>
    </row>
    <row r="58" spans="1:10" hidden="1" x14ac:dyDescent="0.25">
      <c r="A58" s="9">
        <v>49720</v>
      </c>
      <c r="B58" s="8">
        <v>0</v>
      </c>
      <c r="C58" s="8">
        <v>0</v>
      </c>
      <c r="D58" s="8">
        <f t="shared" si="0"/>
        <v>0</v>
      </c>
      <c r="E58" s="15">
        <f t="shared" si="1"/>
        <v>0</v>
      </c>
    </row>
    <row r="59" spans="1:10" hidden="1" x14ac:dyDescent="0.25">
      <c r="A59" s="9">
        <v>49902</v>
      </c>
      <c r="B59" s="8">
        <v>0</v>
      </c>
      <c r="C59" s="8">
        <v>0</v>
      </c>
      <c r="D59" s="8">
        <f t="shared" si="0"/>
        <v>0</v>
      </c>
      <c r="E59" s="15">
        <f t="shared" si="1"/>
        <v>0</v>
      </c>
    </row>
    <row r="60" spans="1:10" hidden="1" x14ac:dyDescent="0.25">
      <c r="A60" s="9">
        <v>50086</v>
      </c>
      <c r="B60" s="8">
        <v>0</v>
      </c>
      <c r="C60" s="8">
        <v>0</v>
      </c>
      <c r="D60" s="8">
        <f t="shared" si="0"/>
        <v>0</v>
      </c>
      <c r="E60" s="15">
        <f t="shared" si="1"/>
        <v>0</v>
      </c>
    </row>
    <row r="61" spans="1:10" hidden="1" x14ac:dyDescent="0.25">
      <c r="A61" s="9">
        <v>50267</v>
      </c>
      <c r="B61" s="8">
        <v>0</v>
      </c>
      <c r="C61" s="8">
        <v>0</v>
      </c>
      <c r="D61" s="8">
        <f t="shared" si="0"/>
        <v>0</v>
      </c>
      <c r="E61" s="15">
        <f t="shared" si="1"/>
        <v>0</v>
      </c>
    </row>
    <row r="62" spans="1:10" hidden="1" x14ac:dyDescent="0.25">
      <c r="A62" s="9">
        <v>50451</v>
      </c>
      <c r="B62" s="8">
        <v>0</v>
      </c>
      <c r="C62" s="8">
        <v>0</v>
      </c>
      <c r="D62" s="8">
        <f t="shared" si="0"/>
        <v>0</v>
      </c>
      <c r="E62" s="15">
        <f t="shared" si="1"/>
        <v>0</v>
      </c>
    </row>
    <row r="63" spans="1:10" hidden="1" x14ac:dyDescent="0.25">
      <c r="A63" s="9">
        <v>50632</v>
      </c>
      <c r="B63" s="8">
        <v>0</v>
      </c>
      <c r="C63" s="8">
        <v>0</v>
      </c>
      <c r="D63" s="8">
        <f t="shared" si="0"/>
        <v>0</v>
      </c>
      <c r="E63" s="15">
        <f t="shared" si="1"/>
        <v>0</v>
      </c>
    </row>
    <row r="64" spans="1:10" hidden="1" x14ac:dyDescent="0.25">
      <c r="A64" s="9">
        <v>50816</v>
      </c>
      <c r="B64" s="8">
        <v>0</v>
      </c>
      <c r="C64" s="8">
        <v>0</v>
      </c>
      <c r="D64" s="8">
        <f t="shared" si="0"/>
        <v>0</v>
      </c>
      <c r="E64" s="15">
        <f t="shared" si="1"/>
        <v>0</v>
      </c>
    </row>
    <row r="65" spans="1:5" hidden="1" x14ac:dyDescent="0.25">
      <c r="A65" s="9">
        <v>50997</v>
      </c>
      <c r="B65" s="8">
        <v>0</v>
      </c>
      <c r="C65" s="8">
        <v>0</v>
      </c>
      <c r="D65" s="8">
        <f t="shared" si="0"/>
        <v>0</v>
      </c>
      <c r="E65" s="15">
        <f t="shared" si="1"/>
        <v>0</v>
      </c>
    </row>
    <row r="66" spans="1:5" hidden="1" x14ac:dyDescent="0.25">
      <c r="A66" s="9">
        <v>51181</v>
      </c>
      <c r="B66" s="8">
        <v>0</v>
      </c>
      <c r="C66" s="8">
        <v>0</v>
      </c>
      <c r="D66" s="8">
        <f t="shared" si="0"/>
        <v>0</v>
      </c>
      <c r="E66" s="15">
        <f t="shared" si="1"/>
        <v>0</v>
      </c>
    </row>
    <row r="67" spans="1:5" hidden="1" x14ac:dyDescent="0.25">
      <c r="A67" s="9">
        <v>51363</v>
      </c>
      <c r="B67" s="8">
        <v>0</v>
      </c>
      <c r="C67" s="8">
        <v>0</v>
      </c>
      <c r="D67" s="8">
        <f t="shared" si="0"/>
        <v>0</v>
      </c>
      <c r="E67" s="15">
        <f t="shared" si="1"/>
        <v>0</v>
      </c>
    </row>
    <row r="68" spans="1:5" hidden="1" x14ac:dyDescent="0.25">
      <c r="A68" s="9">
        <v>51547</v>
      </c>
      <c r="B68" s="8">
        <v>0</v>
      </c>
      <c r="C68" s="8">
        <v>0</v>
      </c>
      <c r="D68" s="8">
        <f t="shared" si="0"/>
        <v>0</v>
      </c>
      <c r="E68" s="15">
        <f t="shared" si="1"/>
        <v>0</v>
      </c>
    </row>
    <row r="69" spans="1:5" hidden="1" x14ac:dyDescent="0.25">
      <c r="A69" s="9">
        <v>51728</v>
      </c>
      <c r="B69" s="8">
        <v>0</v>
      </c>
      <c r="C69" s="8">
        <v>0</v>
      </c>
      <c r="D69" s="8">
        <f t="shared" si="0"/>
        <v>0</v>
      </c>
      <c r="E69" s="15">
        <f t="shared" si="1"/>
        <v>0</v>
      </c>
    </row>
    <row r="70" spans="1:5" hidden="1" x14ac:dyDescent="0.25">
      <c r="A70" s="9">
        <v>51912</v>
      </c>
      <c r="B70" s="8">
        <v>0</v>
      </c>
      <c r="C70" s="8">
        <v>0</v>
      </c>
      <c r="D70" s="8">
        <f t="shared" si="0"/>
        <v>0</v>
      </c>
      <c r="E70" s="15">
        <f t="shared" si="1"/>
        <v>0</v>
      </c>
    </row>
    <row r="71" spans="1:5" hidden="1" x14ac:dyDescent="0.25">
      <c r="A71" s="9">
        <v>52093</v>
      </c>
      <c r="B71" s="8">
        <v>0</v>
      </c>
      <c r="C71" s="8">
        <v>0</v>
      </c>
      <c r="D71" s="8">
        <f t="shared" si="0"/>
        <v>0</v>
      </c>
      <c r="E71" s="15">
        <f t="shared" si="1"/>
        <v>0</v>
      </c>
    </row>
    <row r="72" spans="1:5" hidden="1" x14ac:dyDescent="0.25">
      <c r="A72" s="9">
        <v>52277</v>
      </c>
      <c r="B72" s="8">
        <v>0</v>
      </c>
      <c r="C72" s="8">
        <v>0</v>
      </c>
      <c r="D72" s="8">
        <f t="shared" si="0"/>
        <v>0</v>
      </c>
      <c r="E72" s="15">
        <f t="shared" si="1"/>
        <v>0</v>
      </c>
    </row>
    <row r="73" spans="1:5" hidden="1" x14ac:dyDescent="0.25">
      <c r="A73" s="9">
        <v>52458</v>
      </c>
      <c r="B73" s="8">
        <v>0</v>
      </c>
      <c r="C73" s="8">
        <v>0</v>
      </c>
      <c r="D73" s="8">
        <f t="shared" si="0"/>
        <v>0</v>
      </c>
      <c r="E73" s="15">
        <f t="shared" si="1"/>
        <v>0</v>
      </c>
    </row>
    <row r="74" spans="1:5" hidden="1" x14ac:dyDescent="0.25">
      <c r="A74" s="9">
        <v>52642</v>
      </c>
      <c r="B74" s="8">
        <v>0</v>
      </c>
      <c r="C74" s="8">
        <v>0</v>
      </c>
      <c r="D74" s="8">
        <f t="shared" ref="D74:D103" si="2">B74+C74</f>
        <v>0</v>
      </c>
      <c r="E74" s="15">
        <f t="shared" si="1"/>
        <v>0</v>
      </c>
    </row>
    <row r="75" spans="1:5" hidden="1" x14ac:dyDescent="0.25">
      <c r="A75" s="9">
        <v>52824</v>
      </c>
      <c r="B75" s="8">
        <v>0</v>
      </c>
      <c r="C75" s="8">
        <v>0</v>
      </c>
      <c r="D75" s="8">
        <f t="shared" si="2"/>
        <v>0</v>
      </c>
      <c r="E75" s="15">
        <f t="shared" si="1"/>
        <v>0</v>
      </c>
    </row>
    <row r="76" spans="1:5" hidden="1" x14ac:dyDescent="0.25">
      <c r="A76" s="9">
        <v>53008</v>
      </c>
      <c r="B76" s="8">
        <v>0</v>
      </c>
      <c r="C76" s="8">
        <v>0</v>
      </c>
      <c r="D76" s="8">
        <f t="shared" si="2"/>
        <v>0</v>
      </c>
      <c r="E76" s="15">
        <f t="shared" si="1"/>
        <v>0</v>
      </c>
    </row>
    <row r="77" spans="1:5" hidden="1" x14ac:dyDescent="0.25">
      <c r="A77" s="9">
        <v>53189</v>
      </c>
      <c r="B77" s="8">
        <v>0</v>
      </c>
      <c r="C77" s="8">
        <v>0</v>
      </c>
      <c r="D77" s="8">
        <f t="shared" si="2"/>
        <v>0</v>
      </c>
      <c r="E77" s="15">
        <f t="shared" si="1"/>
        <v>0</v>
      </c>
    </row>
    <row r="78" spans="1:5" hidden="1" x14ac:dyDescent="0.25">
      <c r="A78" s="9">
        <v>53373</v>
      </c>
      <c r="B78" s="8">
        <v>0</v>
      </c>
      <c r="C78" s="8">
        <v>0</v>
      </c>
      <c r="D78" s="8">
        <f t="shared" si="2"/>
        <v>0</v>
      </c>
      <c r="E78" s="15">
        <f t="shared" si="1"/>
        <v>0</v>
      </c>
    </row>
    <row r="79" spans="1:5" hidden="1" x14ac:dyDescent="0.25">
      <c r="A79" s="9">
        <v>53554</v>
      </c>
      <c r="B79" s="8">
        <v>0</v>
      </c>
      <c r="C79" s="8">
        <v>0</v>
      </c>
      <c r="D79" s="8">
        <f t="shared" si="2"/>
        <v>0</v>
      </c>
      <c r="E79" s="15">
        <f t="shared" si="1"/>
        <v>0</v>
      </c>
    </row>
    <row r="80" spans="1:5" hidden="1" x14ac:dyDescent="0.25">
      <c r="A80" s="9">
        <v>53738</v>
      </c>
      <c r="B80" s="8">
        <v>0</v>
      </c>
      <c r="C80" s="8">
        <v>0</v>
      </c>
      <c r="D80" s="8">
        <f t="shared" si="2"/>
        <v>0</v>
      </c>
      <c r="E80" s="15">
        <f t="shared" si="1"/>
        <v>0</v>
      </c>
    </row>
    <row r="81" spans="1:5" hidden="1" x14ac:dyDescent="0.25">
      <c r="A81" s="9">
        <v>53919</v>
      </c>
      <c r="B81" s="8">
        <v>0</v>
      </c>
      <c r="C81" s="8">
        <v>0</v>
      </c>
      <c r="D81" s="8">
        <f t="shared" si="2"/>
        <v>0</v>
      </c>
      <c r="E81" s="15">
        <f t="shared" si="1"/>
        <v>0</v>
      </c>
    </row>
    <row r="82" spans="1:5" hidden="1" x14ac:dyDescent="0.25">
      <c r="A82" s="9">
        <v>54103</v>
      </c>
      <c r="B82" s="8">
        <v>0</v>
      </c>
      <c r="C82" s="8">
        <v>0</v>
      </c>
      <c r="D82" s="8">
        <f t="shared" si="2"/>
        <v>0</v>
      </c>
      <c r="E82" s="15">
        <f t="shared" si="1"/>
        <v>0</v>
      </c>
    </row>
    <row r="83" spans="1:5" hidden="1" x14ac:dyDescent="0.25">
      <c r="A83" s="9">
        <v>54285</v>
      </c>
      <c r="B83" s="8">
        <v>0</v>
      </c>
      <c r="C83" s="8">
        <v>0</v>
      </c>
      <c r="D83" s="8">
        <f t="shared" si="2"/>
        <v>0</v>
      </c>
      <c r="E83" s="15">
        <f t="shared" si="1"/>
        <v>0</v>
      </c>
    </row>
    <row r="84" spans="1:5" hidden="1" x14ac:dyDescent="0.25">
      <c r="A84" s="9">
        <v>54469</v>
      </c>
      <c r="B84" s="8">
        <v>0</v>
      </c>
      <c r="C84" s="8">
        <v>0</v>
      </c>
      <c r="D84" s="8">
        <f t="shared" si="2"/>
        <v>0</v>
      </c>
      <c r="E84" s="15">
        <f t="shared" si="1"/>
        <v>0</v>
      </c>
    </row>
    <row r="85" spans="1:5" hidden="1" x14ac:dyDescent="0.25">
      <c r="A85" s="9">
        <v>54650</v>
      </c>
      <c r="B85" s="8">
        <v>0</v>
      </c>
      <c r="C85" s="8">
        <v>0</v>
      </c>
      <c r="D85" s="8">
        <f t="shared" si="2"/>
        <v>0</v>
      </c>
      <c r="E85" s="15">
        <f t="shared" si="1"/>
        <v>0</v>
      </c>
    </row>
    <row r="86" spans="1:5" hidden="1" x14ac:dyDescent="0.25">
      <c r="A86" s="9">
        <v>54834</v>
      </c>
      <c r="B86" s="8">
        <v>0</v>
      </c>
      <c r="C86" s="8">
        <v>0</v>
      </c>
      <c r="D86" s="8">
        <f t="shared" si="2"/>
        <v>0</v>
      </c>
      <c r="E86" s="15">
        <f t="shared" si="1"/>
        <v>0</v>
      </c>
    </row>
    <row r="87" spans="1:5" hidden="1" x14ac:dyDescent="0.25">
      <c r="A87" s="9">
        <v>55015</v>
      </c>
      <c r="B87" s="8">
        <v>0</v>
      </c>
      <c r="C87" s="8">
        <v>0</v>
      </c>
      <c r="D87" s="8">
        <f t="shared" si="2"/>
        <v>0</v>
      </c>
      <c r="E87" s="15">
        <f t="shared" si="1"/>
        <v>0</v>
      </c>
    </row>
    <row r="88" spans="1:5" hidden="1" x14ac:dyDescent="0.25">
      <c r="A88" s="9">
        <v>55199</v>
      </c>
      <c r="B88" s="8">
        <v>0</v>
      </c>
      <c r="C88" s="8">
        <v>0</v>
      </c>
      <c r="D88" s="8">
        <f t="shared" si="2"/>
        <v>0</v>
      </c>
      <c r="E88" s="15">
        <f t="shared" si="1"/>
        <v>0</v>
      </c>
    </row>
    <row r="89" spans="1:5" hidden="1" x14ac:dyDescent="0.25">
      <c r="A89" s="9">
        <v>55380</v>
      </c>
      <c r="B89" s="8">
        <v>0</v>
      </c>
      <c r="C89" s="8">
        <v>0</v>
      </c>
      <c r="D89" s="8">
        <f t="shared" si="2"/>
        <v>0</v>
      </c>
      <c r="E89" s="15">
        <f t="shared" si="1"/>
        <v>0</v>
      </c>
    </row>
    <row r="90" spans="1:5" hidden="1" x14ac:dyDescent="0.25">
      <c r="A90" s="9">
        <v>55564</v>
      </c>
      <c r="B90" s="8">
        <v>0</v>
      </c>
      <c r="C90" s="8">
        <v>0</v>
      </c>
      <c r="D90" s="8">
        <f t="shared" si="2"/>
        <v>0</v>
      </c>
      <c r="E90" s="15">
        <f t="shared" si="1"/>
        <v>0</v>
      </c>
    </row>
    <row r="91" spans="1:5" hidden="1" x14ac:dyDescent="0.25">
      <c r="A91" s="9">
        <v>55746</v>
      </c>
      <c r="B91" s="8">
        <v>0</v>
      </c>
      <c r="C91" s="8">
        <v>0</v>
      </c>
      <c r="D91" s="8">
        <f t="shared" si="2"/>
        <v>0</v>
      </c>
      <c r="E91" s="15">
        <f t="shared" si="1"/>
        <v>0</v>
      </c>
    </row>
    <row r="92" spans="1:5" hidden="1" x14ac:dyDescent="0.25">
      <c r="A92" s="9">
        <v>55930</v>
      </c>
      <c r="B92" s="8">
        <v>0</v>
      </c>
      <c r="C92" s="8">
        <v>0</v>
      </c>
      <c r="D92" s="8">
        <f t="shared" si="2"/>
        <v>0</v>
      </c>
      <c r="E92" s="15">
        <f t="shared" si="1"/>
        <v>0</v>
      </c>
    </row>
    <row r="93" spans="1:5" hidden="1" x14ac:dyDescent="0.25">
      <c r="A93" s="9">
        <v>56111</v>
      </c>
      <c r="B93" s="8">
        <v>0</v>
      </c>
      <c r="C93" s="8">
        <v>0</v>
      </c>
      <c r="D93" s="8">
        <f t="shared" si="2"/>
        <v>0</v>
      </c>
      <c r="E93" s="15">
        <f t="shared" si="1"/>
        <v>0</v>
      </c>
    </row>
    <row r="94" spans="1:5" hidden="1" x14ac:dyDescent="0.25">
      <c r="A94" s="9">
        <v>56295</v>
      </c>
      <c r="B94" s="8">
        <v>0</v>
      </c>
      <c r="C94" s="8">
        <v>0</v>
      </c>
      <c r="D94" s="8">
        <f t="shared" si="2"/>
        <v>0</v>
      </c>
      <c r="E94" s="15">
        <f t="shared" si="1"/>
        <v>0</v>
      </c>
    </row>
    <row r="95" spans="1:5" hidden="1" x14ac:dyDescent="0.25">
      <c r="A95" s="9">
        <v>56476</v>
      </c>
      <c r="B95" s="8">
        <v>0</v>
      </c>
      <c r="C95" s="8">
        <v>0</v>
      </c>
      <c r="D95" s="8">
        <f t="shared" si="2"/>
        <v>0</v>
      </c>
      <c r="E95" s="15">
        <f t="shared" si="1"/>
        <v>0</v>
      </c>
    </row>
    <row r="96" spans="1:5" hidden="1" x14ac:dyDescent="0.25">
      <c r="A96" s="9">
        <v>56660</v>
      </c>
      <c r="B96" s="8">
        <v>0</v>
      </c>
      <c r="C96" s="8">
        <v>0</v>
      </c>
      <c r="D96" s="8">
        <f t="shared" si="2"/>
        <v>0</v>
      </c>
      <c r="E96" s="15">
        <f t="shared" si="1"/>
        <v>0</v>
      </c>
    </row>
    <row r="97" spans="1:5" hidden="1" x14ac:dyDescent="0.25">
      <c r="A97" s="9">
        <v>56841</v>
      </c>
      <c r="B97" s="8">
        <v>0</v>
      </c>
      <c r="C97" s="8">
        <v>0</v>
      </c>
      <c r="D97" s="8">
        <f t="shared" si="2"/>
        <v>0</v>
      </c>
      <c r="E97" s="15">
        <f t="shared" si="1"/>
        <v>0</v>
      </c>
    </row>
    <row r="98" spans="1:5" hidden="1" x14ac:dyDescent="0.25">
      <c r="A98" s="9">
        <v>57025</v>
      </c>
      <c r="B98" s="8">
        <v>0</v>
      </c>
      <c r="C98" s="8">
        <v>0</v>
      </c>
      <c r="D98" s="8">
        <f t="shared" si="2"/>
        <v>0</v>
      </c>
      <c r="E98" s="15">
        <f t="shared" si="1"/>
        <v>0</v>
      </c>
    </row>
    <row r="99" spans="1:5" hidden="1" x14ac:dyDescent="0.25">
      <c r="A99" s="9">
        <v>57207</v>
      </c>
      <c r="B99" s="8">
        <v>0</v>
      </c>
      <c r="C99" s="8">
        <v>0</v>
      </c>
      <c r="D99" s="8">
        <f t="shared" si="2"/>
        <v>0</v>
      </c>
      <c r="E99" s="15">
        <f t="shared" si="1"/>
        <v>0</v>
      </c>
    </row>
    <row r="100" spans="1:5" hidden="1" x14ac:dyDescent="0.25">
      <c r="A100" s="9">
        <v>57391</v>
      </c>
      <c r="B100" s="8">
        <v>0</v>
      </c>
      <c r="C100" s="8">
        <v>0</v>
      </c>
      <c r="D100" s="8">
        <f t="shared" si="2"/>
        <v>0</v>
      </c>
      <c r="E100" s="15">
        <f t="shared" si="1"/>
        <v>0</v>
      </c>
    </row>
    <row r="101" spans="1:5" hidden="1" x14ac:dyDescent="0.25">
      <c r="A101" s="9">
        <v>57572</v>
      </c>
      <c r="B101" s="8">
        <v>0</v>
      </c>
      <c r="C101" s="8">
        <v>0</v>
      </c>
      <c r="D101" s="8">
        <f t="shared" si="2"/>
        <v>0</v>
      </c>
      <c r="E101" s="15">
        <f t="shared" si="1"/>
        <v>0</v>
      </c>
    </row>
    <row r="102" spans="1:5" hidden="1" x14ac:dyDescent="0.25">
      <c r="A102" s="9">
        <v>57756</v>
      </c>
      <c r="B102" s="8">
        <v>0</v>
      </c>
      <c r="C102" s="8">
        <v>0</v>
      </c>
      <c r="D102" s="8">
        <f t="shared" si="2"/>
        <v>0</v>
      </c>
      <c r="E102" s="15">
        <f t="shared" si="1"/>
        <v>0</v>
      </c>
    </row>
    <row r="103" spans="1:5" hidden="1" x14ac:dyDescent="0.25">
      <c r="A103" s="9">
        <v>57937</v>
      </c>
      <c r="B103" s="8">
        <v>0</v>
      </c>
      <c r="C103" s="8">
        <v>0</v>
      </c>
      <c r="D103" s="8">
        <f t="shared" si="2"/>
        <v>0</v>
      </c>
      <c r="E103" s="15">
        <f t="shared" si="1"/>
        <v>0</v>
      </c>
    </row>
    <row r="104" spans="1:5" ht="13.8" thickBot="1" x14ac:dyDescent="0.3">
      <c r="A104" s="30" t="s">
        <v>4</v>
      </c>
      <c r="B104" s="10">
        <f>SUM(B32:B57)</f>
        <v>0</v>
      </c>
      <c r="C104" s="10">
        <f t="shared" ref="C104:E104" si="3">SUM(C32:C57)</f>
        <v>0</v>
      </c>
      <c r="D104" s="10">
        <f t="shared" si="3"/>
        <v>0</v>
      </c>
      <c r="E104" s="10">
        <f t="shared" si="3"/>
        <v>0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07"/>
  <sheetViews>
    <sheetView workbookViewId="0">
      <selection activeCell="C35" sqref="C35:C36"/>
    </sheetView>
  </sheetViews>
  <sheetFormatPr defaultRowHeight="13.2" x14ac:dyDescent="0.25"/>
  <cols>
    <col min="2" max="3" width="12.88671875" bestFit="1" customWidth="1"/>
    <col min="4" max="4" width="13.88671875" bestFit="1" customWidth="1"/>
    <col min="5" max="5" width="2.33203125" hidden="1" customWidth="1"/>
    <col min="6" max="8" width="13.88671875" hidden="1" customWidth="1"/>
    <col min="9" max="9" width="2.33203125" hidden="1" customWidth="1"/>
    <col min="10" max="10" width="13.88671875" hidden="1" customWidth="1"/>
    <col min="11" max="11" width="13.88671875" bestFit="1" customWidth="1"/>
  </cols>
  <sheetData>
    <row r="1" spans="1:13" x14ac:dyDescent="0.25">
      <c r="B1" s="160" t="s">
        <v>8</v>
      </c>
      <c r="C1" s="160"/>
      <c r="D1" s="160"/>
      <c r="E1" s="160"/>
      <c r="F1" s="160"/>
      <c r="G1" s="160"/>
      <c r="H1" s="160"/>
      <c r="I1" s="160"/>
      <c r="J1" s="160"/>
      <c r="K1" s="160"/>
    </row>
    <row r="2" spans="1:13" x14ac:dyDescent="0.25">
      <c r="A2" s="2"/>
    </row>
    <row r="3" spans="1:13" x14ac:dyDescent="0.25">
      <c r="B3" s="159" t="s">
        <v>44</v>
      </c>
      <c r="C3" s="159"/>
      <c r="D3" s="159"/>
      <c r="E3" s="159"/>
      <c r="F3" s="159"/>
      <c r="G3" s="159"/>
      <c r="H3" s="159"/>
      <c r="I3" s="159"/>
      <c r="J3" s="159"/>
      <c r="K3" s="159"/>
    </row>
    <row r="4" spans="1:13" ht="13.8" thickBot="1" x14ac:dyDescent="0.3">
      <c r="B4" s="158" t="s">
        <v>43</v>
      </c>
      <c r="C4" s="158"/>
      <c r="D4" s="158"/>
      <c r="E4" s="158"/>
      <c r="F4" s="158"/>
      <c r="G4" s="158"/>
      <c r="H4" s="158"/>
      <c r="I4" s="158"/>
      <c r="J4" s="158"/>
      <c r="K4" s="158"/>
    </row>
    <row r="5" spans="1:1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3" x14ac:dyDescent="0.25">
      <c r="B6" s="26"/>
      <c r="C6" s="26"/>
      <c r="D6" s="26"/>
      <c r="E6" s="26"/>
      <c r="F6" s="26"/>
      <c r="G6" s="26"/>
      <c r="H6" s="26"/>
      <c r="I6" s="26"/>
      <c r="J6" s="26"/>
    </row>
    <row r="7" spans="1:13" ht="14.4" x14ac:dyDescent="0.35">
      <c r="A7" s="16"/>
      <c r="B7" s="16"/>
      <c r="C7" s="16"/>
      <c r="D7" s="16"/>
      <c r="E7" s="16"/>
      <c r="F7" s="16"/>
      <c r="G7" s="27" t="s">
        <v>11</v>
      </c>
      <c r="H7" s="27"/>
      <c r="I7" s="16"/>
      <c r="J7" s="27" t="s">
        <v>12</v>
      </c>
      <c r="K7" s="27" t="s">
        <v>4</v>
      </c>
      <c r="L7" s="7"/>
      <c r="M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6</v>
      </c>
      <c r="E8" s="16"/>
      <c r="F8" s="16" t="s">
        <v>2</v>
      </c>
      <c r="G8" s="16" t="s">
        <v>3</v>
      </c>
      <c r="H8" s="16" t="s">
        <v>6</v>
      </c>
      <c r="I8" s="16"/>
      <c r="J8" s="16" t="s">
        <v>6</v>
      </c>
      <c r="K8" s="16" t="s">
        <v>7</v>
      </c>
      <c r="L8" s="7"/>
      <c r="M8" s="7"/>
    </row>
    <row r="9" spans="1:13" ht="14.4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23"/>
      <c r="F10" s="23"/>
      <c r="G10" s="23"/>
      <c r="H10" s="23"/>
      <c r="I10" s="23"/>
      <c r="J10" s="23"/>
      <c r="K10" s="45">
        <v>0</v>
      </c>
      <c r="M10" s="54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23"/>
      <c r="F11" s="23"/>
      <c r="G11" s="23"/>
      <c r="H11" s="23"/>
      <c r="I11" s="23"/>
      <c r="J11" s="23"/>
      <c r="K11" s="45">
        <f>+D10+D11</f>
        <v>0</v>
      </c>
      <c r="M11" s="54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23"/>
      <c r="F12" s="23"/>
      <c r="G12" s="23"/>
      <c r="H12" s="23"/>
      <c r="I12" s="23"/>
      <c r="J12" s="23"/>
      <c r="K12" s="45">
        <v>0</v>
      </c>
      <c r="M12" s="54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8"/>
      <c r="F13" s="8"/>
      <c r="G13" s="8"/>
      <c r="H13" s="8"/>
      <c r="I13" s="8"/>
      <c r="J13" s="8"/>
      <c r="K13" s="15">
        <f>+D12+D13</f>
        <v>0</v>
      </c>
      <c r="M13" s="54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8"/>
      <c r="F14" s="8"/>
      <c r="G14" s="8"/>
      <c r="H14" s="8"/>
      <c r="I14" s="8"/>
      <c r="J14" s="8"/>
      <c r="K14" s="15">
        <v>0</v>
      </c>
      <c r="M14" s="54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8"/>
      <c r="F15" s="8"/>
      <c r="G15" s="8"/>
      <c r="H15" s="8"/>
      <c r="I15" s="8"/>
      <c r="J15" s="8"/>
      <c r="K15" s="15">
        <f>+D14+D15</f>
        <v>0</v>
      </c>
      <c r="M15" s="54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23"/>
      <c r="F16" s="23"/>
      <c r="G16" s="23"/>
      <c r="H16" s="23"/>
      <c r="I16" s="23"/>
      <c r="J16" s="23"/>
      <c r="K16" s="45">
        <v>0</v>
      </c>
      <c r="M16" s="54"/>
    </row>
    <row r="17" spans="1:13" hidden="1" x14ac:dyDescent="0.25">
      <c r="A17" s="9">
        <v>42231</v>
      </c>
      <c r="B17" s="8">
        <v>45000</v>
      </c>
      <c r="C17" s="15">
        <v>13594.93</v>
      </c>
      <c r="D17" s="8">
        <f t="shared" si="0"/>
        <v>58594.93</v>
      </c>
      <c r="E17" s="8"/>
      <c r="F17" s="8"/>
      <c r="G17" s="8"/>
      <c r="H17" s="8"/>
      <c r="I17" s="8"/>
      <c r="J17" s="8"/>
      <c r="K17" s="15">
        <f>+D16+D17</f>
        <v>58594.93</v>
      </c>
      <c r="M17" s="54"/>
    </row>
    <row r="18" spans="1:13" hidden="1" x14ac:dyDescent="0.25">
      <c r="A18" s="9">
        <v>42415</v>
      </c>
      <c r="B18" s="23">
        <v>35000</v>
      </c>
      <c r="C18" s="45">
        <v>32618.75</v>
      </c>
      <c r="D18" s="23">
        <f t="shared" si="0"/>
        <v>67618.75</v>
      </c>
      <c r="E18" s="23"/>
      <c r="F18" s="23"/>
      <c r="G18" s="23"/>
      <c r="H18" s="23"/>
      <c r="I18" s="23"/>
      <c r="J18" s="23"/>
      <c r="K18" s="45">
        <v>0</v>
      </c>
      <c r="M18" s="54"/>
    </row>
    <row r="19" spans="1:13" hidden="1" x14ac:dyDescent="0.25">
      <c r="A19" s="9">
        <v>42597</v>
      </c>
      <c r="B19" s="8">
        <v>0</v>
      </c>
      <c r="C19" s="15">
        <v>32268.75</v>
      </c>
      <c r="D19" s="8">
        <f t="shared" si="0"/>
        <v>32268.75</v>
      </c>
      <c r="E19" s="8"/>
      <c r="F19" s="8"/>
      <c r="G19" s="8"/>
      <c r="H19" s="8"/>
      <c r="I19" s="8"/>
      <c r="J19" s="8"/>
      <c r="K19" s="15">
        <f>+D18+D19</f>
        <v>99887.5</v>
      </c>
      <c r="M19" s="54"/>
    </row>
    <row r="20" spans="1:13" hidden="1" x14ac:dyDescent="0.25">
      <c r="A20" s="9">
        <v>42781</v>
      </c>
      <c r="B20" s="23">
        <v>440000</v>
      </c>
      <c r="C20" s="45">
        <v>32268.75</v>
      </c>
      <c r="D20" s="23">
        <f t="shared" si="0"/>
        <v>472268.75</v>
      </c>
      <c r="E20" s="23"/>
      <c r="F20" s="23">
        <v>0</v>
      </c>
      <c r="G20" s="23">
        <v>0</v>
      </c>
      <c r="H20" s="23">
        <f t="shared" ref="H20:H83" si="1">F20+G20</f>
        <v>0</v>
      </c>
      <c r="I20" s="23"/>
      <c r="J20" s="23">
        <f>D20+H20</f>
        <v>472268.75</v>
      </c>
      <c r="K20" s="45">
        <v>0</v>
      </c>
      <c r="M20" s="54"/>
    </row>
    <row r="21" spans="1:13" hidden="1" x14ac:dyDescent="0.25">
      <c r="A21" s="9">
        <v>42962</v>
      </c>
      <c r="B21" s="8">
        <v>0</v>
      </c>
      <c r="C21" s="15">
        <v>26768.75</v>
      </c>
      <c r="D21" s="8">
        <f t="shared" si="0"/>
        <v>26768.75</v>
      </c>
      <c r="E21" s="8"/>
      <c r="F21" s="8">
        <v>0</v>
      </c>
      <c r="G21" s="8">
        <v>0</v>
      </c>
      <c r="H21" s="8">
        <f t="shared" si="1"/>
        <v>0</v>
      </c>
      <c r="I21" s="8"/>
      <c r="J21" s="8">
        <f>D21+H21</f>
        <v>26768.75</v>
      </c>
      <c r="K21" s="15">
        <f>+J20+J21</f>
        <v>499037.5</v>
      </c>
      <c r="M21" s="54"/>
    </row>
    <row r="22" spans="1:13" hidden="1" x14ac:dyDescent="0.25">
      <c r="A22" s="9">
        <v>43146</v>
      </c>
      <c r="B22" s="23">
        <v>0</v>
      </c>
      <c r="C22" s="45">
        <v>26768.75</v>
      </c>
      <c r="D22" s="23">
        <f t="shared" si="0"/>
        <v>26768.75</v>
      </c>
      <c r="E22" s="23"/>
      <c r="F22" s="23">
        <v>414997.2</v>
      </c>
      <c r="G22" s="23">
        <v>95002.799999999988</v>
      </c>
      <c r="H22" s="23">
        <f t="shared" si="1"/>
        <v>510000</v>
      </c>
      <c r="I22" s="23"/>
      <c r="J22" s="23">
        <f t="shared" ref="J22:J85" si="2">D22+H22</f>
        <v>536768.75</v>
      </c>
      <c r="K22" s="45">
        <v>0</v>
      </c>
      <c r="M22" s="54"/>
    </row>
    <row r="23" spans="1:13" hidden="1" x14ac:dyDescent="0.25">
      <c r="A23" s="9">
        <v>43327</v>
      </c>
      <c r="B23" s="8">
        <v>0</v>
      </c>
      <c r="C23" s="15">
        <v>26768.75</v>
      </c>
      <c r="D23" s="8">
        <f t="shared" si="0"/>
        <v>26768.75</v>
      </c>
      <c r="E23" s="8"/>
      <c r="F23" s="8">
        <v>0</v>
      </c>
      <c r="G23" s="8">
        <v>0</v>
      </c>
      <c r="H23" s="8">
        <f t="shared" si="1"/>
        <v>0</v>
      </c>
      <c r="I23" s="8"/>
      <c r="J23" s="8">
        <f t="shared" si="2"/>
        <v>26768.75</v>
      </c>
      <c r="K23" s="15">
        <f t="shared" ref="K23:K85" si="3">+J22+J23</f>
        <v>563537.5</v>
      </c>
      <c r="M23" s="54"/>
    </row>
    <row r="24" spans="1:13" hidden="1" x14ac:dyDescent="0.25">
      <c r="A24" s="9">
        <v>43511</v>
      </c>
      <c r="B24" s="23">
        <v>225000</v>
      </c>
      <c r="C24" s="45">
        <v>26768.75</v>
      </c>
      <c r="D24" s="23">
        <f t="shared" si="0"/>
        <v>251768.75</v>
      </c>
      <c r="E24" s="23"/>
      <c r="F24" s="23">
        <v>0</v>
      </c>
      <c r="G24" s="23">
        <v>0</v>
      </c>
      <c r="H24" s="23">
        <f t="shared" si="1"/>
        <v>0</v>
      </c>
      <c r="I24" s="23"/>
      <c r="J24" s="23">
        <f t="shared" si="2"/>
        <v>251768.75</v>
      </c>
      <c r="K24" s="45"/>
      <c r="M24" s="54"/>
    </row>
    <row r="25" spans="1:13" hidden="1" x14ac:dyDescent="0.25">
      <c r="A25" s="9">
        <v>43692</v>
      </c>
      <c r="B25" s="8">
        <v>0</v>
      </c>
      <c r="C25" s="15">
        <v>23675</v>
      </c>
      <c r="D25" s="8">
        <f t="shared" si="0"/>
        <v>23675</v>
      </c>
      <c r="E25" s="8"/>
      <c r="F25" s="8">
        <v>0</v>
      </c>
      <c r="G25" s="8">
        <v>0</v>
      </c>
      <c r="H25" s="8">
        <f t="shared" si="1"/>
        <v>0</v>
      </c>
      <c r="I25" s="8"/>
      <c r="J25" s="8">
        <f t="shared" si="2"/>
        <v>23675</v>
      </c>
      <c r="K25" s="45">
        <f t="shared" si="3"/>
        <v>275443.75</v>
      </c>
      <c r="M25" s="54"/>
    </row>
    <row r="26" spans="1:13" hidden="1" x14ac:dyDescent="0.25">
      <c r="A26" s="9">
        <v>43876</v>
      </c>
      <c r="B26" s="23">
        <v>0</v>
      </c>
      <c r="C26" s="45">
        <v>23675</v>
      </c>
      <c r="D26" s="23">
        <f t="shared" si="0"/>
        <v>23675</v>
      </c>
      <c r="E26" s="23"/>
      <c r="F26" s="23">
        <v>0</v>
      </c>
      <c r="G26" s="23">
        <v>0</v>
      </c>
      <c r="H26" s="23">
        <f t="shared" si="1"/>
        <v>0</v>
      </c>
      <c r="I26" s="23"/>
      <c r="J26" s="23">
        <f t="shared" si="2"/>
        <v>23675</v>
      </c>
      <c r="K26" s="45">
        <v>0</v>
      </c>
      <c r="M26" s="54"/>
    </row>
    <row r="27" spans="1:13" hidden="1" x14ac:dyDescent="0.25">
      <c r="A27" s="9">
        <v>44058</v>
      </c>
      <c r="B27" s="8">
        <v>0</v>
      </c>
      <c r="C27" s="15">
        <v>23675</v>
      </c>
      <c r="D27" s="8">
        <f t="shared" si="0"/>
        <v>23675</v>
      </c>
      <c r="E27" s="8"/>
      <c r="F27" s="8">
        <v>0</v>
      </c>
      <c r="G27" s="8">
        <v>0</v>
      </c>
      <c r="H27" s="8">
        <f t="shared" si="1"/>
        <v>0</v>
      </c>
      <c r="I27" s="8"/>
      <c r="J27" s="8">
        <f t="shared" si="2"/>
        <v>23675</v>
      </c>
      <c r="K27" s="15">
        <f t="shared" si="3"/>
        <v>47350</v>
      </c>
      <c r="M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23"/>
      <c r="F28" s="23">
        <v>0</v>
      </c>
      <c r="G28" s="23">
        <v>0</v>
      </c>
      <c r="H28" s="23">
        <f t="shared" si="1"/>
        <v>0</v>
      </c>
      <c r="I28" s="23"/>
      <c r="J28" s="23">
        <f t="shared" si="2"/>
        <v>0</v>
      </c>
      <c r="K28" s="45">
        <v>0</v>
      </c>
      <c r="M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8"/>
      <c r="F29" s="8">
        <v>0</v>
      </c>
      <c r="G29" s="8">
        <v>0</v>
      </c>
      <c r="H29" s="8">
        <f t="shared" si="1"/>
        <v>0</v>
      </c>
      <c r="I29" s="8"/>
      <c r="J29" s="8">
        <f t="shared" si="2"/>
        <v>0</v>
      </c>
      <c r="K29" s="15">
        <f t="shared" si="3"/>
        <v>0</v>
      </c>
      <c r="M29" s="54"/>
    </row>
    <row r="30" spans="1:13" hidden="1" x14ac:dyDescent="0.25">
      <c r="A30" s="9">
        <v>44607</v>
      </c>
      <c r="B30" s="23">
        <v>185000</v>
      </c>
      <c r="C30" s="45">
        <v>21050</v>
      </c>
      <c r="D30" s="23">
        <f t="shared" si="0"/>
        <v>206050</v>
      </c>
      <c r="E30" s="23"/>
      <c r="F30" s="23">
        <v>0</v>
      </c>
      <c r="G30" s="23">
        <v>0</v>
      </c>
      <c r="H30" s="23">
        <f t="shared" si="1"/>
        <v>0</v>
      </c>
      <c r="I30" s="23"/>
      <c r="J30" s="23">
        <f t="shared" si="2"/>
        <v>206050</v>
      </c>
      <c r="K30" s="45">
        <v>0</v>
      </c>
      <c r="M30" s="54"/>
    </row>
    <row r="31" spans="1:13" hidden="1" x14ac:dyDescent="0.25">
      <c r="A31" s="9">
        <v>44788</v>
      </c>
      <c r="B31" s="8">
        <v>0</v>
      </c>
      <c r="C31" s="15">
        <v>18275</v>
      </c>
      <c r="D31" s="8">
        <f t="shared" si="0"/>
        <v>18275</v>
      </c>
      <c r="E31" s="8"/>
      <c r="F31" s="8">
        <v>0</v>
      </c>
      <c r="G31" s="8">
        <v>0</v>
      </c>
      <c r="H31" s="8">
        <f t="shared" si="1"/>
        <v>0</v>
      </c>
      <c r="I31" s="8"/>
      <c r="J31" s="8">
        <f t="shared" si="2"/>
        <v>18275</v>
      </c>
      <c r="K31" s="15">
        <f t="shared" si="3"/>
        <v>224325</v>
      </c>
      <c r="M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23"/>
      <c r="F32" s="23">
        <v>0</v>
      </c>
      <c r="G32" s="23">
        <v>0</v>
      </c>
      <c r="H32" s="23">
        <f t="shared" si="1"/>
        <v>0</v>
      </c>
      <c r="I32" s="23"/>
      <c r="J32" s="23">
        <f t="shared" si="2"/>
        <v>0</v>
      </c>
      <c r="K32" s="45">
        <v>0</v>
      </c>
      <c r="M32" s="54"/>
    </row>
    <row r="33" spans="1:13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8"/>
      <c r="F33" s="8">
        <v>0</v>
      </c>
      <c r="G33" s="8">
        <v>0</v>
      </c>
      <c r="H33" s="8">
        <f t="shared" si="1"/>
        <v>0</v>
      </c>
      <c r="I33" s="8"/>
      <c r="J33" s="8">
        <f t="shared" si="2"/>
        <v>0</v>
      </c>
      <c r="K33" s="15">
        <f t="shared" si="3"/>
        <v>0</v>
      </c>
      <c r="M33" s="54"/>
    </row>
    <row r="34" spans="1:13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23"/>
      <c r="F34" s="23">
        <v>0</v>
      </c>
      <c r="G34" s="23">
        <v>0</v>
      </c>
      <c r="H34" s="23">
        <f t="shared" si="1"/>
        <v>0</v>
      </c>
      <c r="I34" s="23"/>
      <c r="J34" s="23">
        <f t="shared" si="2"/>
        <v>0</v>
      </c>
      <c r="K34" s="45">
        <v>0</v>
      </c>
      <c r="M34" s="54"/>
    </row>
    <row r="35" spans="1:13" x14ac:dyDescent="0.25">
      <c r="A35" s="9">
        <v>45519</v>
      </c>
      <c r="B35" s="23">
        <v>0</v>
      </c>
      <c r="C35" s="45">
        <v>12350</v>
      </c>
      <c r="D35" s="23">
        <f t="shared" si="0"/>
        <v>12350</v>
      </c>
      <c r="E35" s="23"/>
      <c r="F35" s="23">
        <v>0</v>
      </c>
      <c r="G35" s="23">
        <v>0</v>
      </c>
      <c r="H35" s="23">
        <f t="shared" si="1"/>
        <v>0</v>
      </c>
      <c r="I35" s="23"/>
      <c r="J35" s="23">
        <f t="shared" si="2"/>
        <v>12350</v>
      </c>
      <c r="K35" s="45">
        <v>0</v>
      </c>
      <c r="M35" s="54"/>
    </row>
    <row r="36" spans="1:13" x14ac:dyDescent="0.25">
      <c r="A36" s="9">
        <v>45703</v>
      </c>
      <c r="B36" s="8">
        <v>210000</v>
      </c>
      <c r="C36" s="15">
        <v>12350</v>
      </c>
      <c r="D36" s="8">
        <f t="shared" si="0"/>
        <v>222350</v>
      </c>
      <c r="E36" s="8"/>
      <c r="F36" s="8">
        <v>0</v>
      </c>
      <c r="G36" s="8">
        <v>0</v>
      </c>
      <c r="H36" s="8">
        <f t="shared" si="1"/>
        <v>0</v>
      </c>
      <c r="I36" s="8"/>
      <c r="J36" s="8">
        <f t="shared" si="2"/>
        <v>222350</v>
      </c>
      <c r="K36" s="15">
        <f>+D35+D36</f>
        <v>234700</v>
      </c>
      <c r="M36" s="54"/>
    </row>
    <row r="37" spans="1:13" x14ac:dyDescent="0.25">
      <c r="A37" s="9">
        <v>45884</v>
      </c>
      <c r="B37" s="8">
        <v>0</v>
      </c>
      <c r="C37" s="15">
        <v>9200</v>
      </c>
      <c r="D37" s="8">
        <f t="shared" si="0"/>
        <v>9200</v>
      </c>
      <c r="E37" s="8"/>
      <c r="F37" s="8">
        <v>0</v>
      </c>
      <c r="G37" s="8">
        <v>0</v>
      </c>
      <c r="H37" s="8">
        <f t="shared" si="1"/>
        <v>0</v>
      </c>
      <c r="I37" s="8"/>
      <c r="J37" s="8">
        <f t="shared" si="2"/>
        <v>9200</v>
      </c>
      <c r="K37" s="15">
        <v>0</v>
      </c>
      <c r="M37" s="54"/>
    </row>
    <row r="38" spans="1:13" x14ac:dyDescent="0.25">
      <c r="A38" s="9">
        <v>46068</v>
      </c>
      <c r="B38" s="8">
        <v>215000</v>
      </c>
      <c r="C38" s="15">
        <v>9200</v>
      </c>
      <c r="D38" s="8">
        <f t="shared" si="0"/>
        <v>224200</v>
      </c>
      <c r="E38" s="8"/>
      <c r="F38" s="8">
        <v>0</v>
      </c>
      <c r="G38" s="8">
        <v>0</v>
      </c>
      <c r="H38" s="8">
        <f t="shared" si="1"/>
        <v>0</v>
      </c>
      <c r="I38" s="8"/>
      <c r="J38" s="8">
        <f t="shared" si="2"/>
        <v>224200</v>
      </c>
      <c r="K38" s="15">
        <f>+D37+D38</f>
        <v>233400</v>
      </c>
      <c r="M38" s="54"/>
    </row>
    <row r="39" spans="1:13" x14ac:dyDescent="0.25">
      <c r="A39" s="9">
        <v>46249</v>
      </c>
      <c r="B39" s="8">
        <v>0</v>
      </c>
      <c r="C39" s="15">
        <v>5975</v>
      </c>
      <c r="D39" s="8">
        <f t="shared" si="0"/>
        <v>5975</v>
      </c>
      <c r="E39" s="8"/>
      <c r="F39" s="8">
        <v>0</v>
      </c>
      <c r="G39" s="8">
        <v>0</v>
      </c>
      <c r="H39" s="8">
        <f t="shared" si="1"/>
        <v>0</v>
      </c>
      <c r="I39" s="8"/>
      <c r="J39" s="8">
        <f t="shared" si="2"/>
        <v>5975</v>
      </c>
      <c r="K39" s="15">
        <v>0</v>
      </c>
      <c r="M39" s="54"/>
    </row>
    <row r="40" spans="1:13" x14ac:dyDescent="0.25">
      <c r="A40" s="9">
        <v>46433</v>
      </c>
      <c r="B40" s="8">
        <v>225000</v>
      </c>
      <c r="C40" s="15">
        <v>5975</v>
      </c>
      <c r="D40" s="8">
        <f t="shared" si="0"/>
        <v>230975</v>
      </c>
      <c r="E40" s="8"/>
      <c r="F40" s="8">
        <v>0</v>
      </c>
      <c r="G40" s="8">
        <v>0</v>
      </c>
      <c r="H40" s="8">
        <f t="shared" si="1"/>
        <v>0</v>
      </c>
      <c r="I40" s="8"/>
      <c r="J40" s="8">
        <f t="shared" si="2"/>
        <v>230975</v>
      </c>
      <c r="K40" s="15">
        <f>+D39+D40</f>
        <v>236950</v>
      </c>
      <c r="M40" s="54"/>
    </row>
    <row r="41" spans="1:13" x14ac:dyDescent="0.25">
      <c r="A41" s="9">
        <v>46614</v>
      </c>
      <c r="B41" s="8">
        <v>0</v>
      </c>
      <c r="C41" s="15">
        <v>3162.5</v>
      </c>
      <c r="D41" s="8">
        <f t="shared" si="0"/>
        <v>3162.5</v>
      </c>
      <c r="E41" s="8"/>
      <c r="F41" s="8">
        <v>0</v>
      </c>
      <c r="G41" s="8">
        <v>0</v>
      </c>
      <c r="H41" s="8">
        <f t="shared" si="1"/>
        <v>0</v>
      </c>
      <c r="I41" s="8"/>
      <c r="J41" s="8">
        <f t="shared" si="2"/>
        <v>3162.5</v>
      </c>
      <c r="K41" s="15">
        <v>0</v>
      </c>
      <c r="M41" s="54"/>
    </row>
    <row r="42" spans="1:13" x14ac:dyDescent="0.25">
      <c r="A42" s="9">
        <v>46798</v>
      </c>
      <c r="B42" s="8">
        <v>230000</v>
      </c>
      <c r="C42" s="15">
        <v>3162.5</v>
      </c>
      <c r="D42" s="8">
        <f t="shared" si="0"/>
        <v>233162.5</v>
      </c>
      <c r="E42" s="8"/>
      <c r="F42" s="8">
        <v>0</v>
      </c>
      <c r="G42" s="8">
        <v>0</v>
      </c>
      <c r="H42" s="8">
        <f t="shared" si="1"/>
        <v>0</v>
      </c>
      <c r="I42" s="8"/>
      <c r="J42" s="8">
        <f t="shared" si="2"/>
        <v>233162.5</v>
      </c>
      <c r="K42" s="15">
        <f>+D41+D42</f>
        <v>236325</v>
      </c>
      <c r="M42" s="54"/>
    </row>
    <row r="43" spans="1:13" hidden="1" x14ac:dyDescent="0.25">
      <c r="A43" s="9">
        <v>46980</v>
      </c>
      <c r="B43" s="8">
        <v>0</v>
      </c>
      <c r="C43" s="15">
        <v>0</v>
      </c>
      <c r="D43" s="8">
        <f t="shared" si="0"/>
        <v>0</v>
      </c>
      <c r="E43" s="8"/>
      <c r="F43" s="8">
        <v>0</v>
      </c>
      <c r="G43" s="8">
        <v>0</v>
      </c>
      <c r="H43" s="8">
        <f t="shared" si="1"/>
        <v>0</v>
      </c>
      <c r="I43" s="8"/>
      <c r="J43" s="8">
        <f t="shared" si="2"/>
        <v>0</v>
      </c>
      <c r="K43" s="15">
        <v>0</v>
      </c>
      <c r="M43" s="54"/>
    </row>
    <row r="44" spans="1:13" hidden="1" x14ac:dyDescent="0.25">
      <c r="A44" s="9">
        <v>47164</v>
      </c>
      <c r="B44" s="8">
        <v>0</v>
      </c>
      <c r="C44" s="15">
        <v>0</v>
      </c>
      <c r="D44" s="8">
        <f t="shared" si="0"/>
        <v>0</v>
      </c>
      <c r="E44" s="8"/>
      <c r="F44" s="8">
        <v>0</v>
      </c>
      <c r="G44" s="8">
        <v>0</v>
      </c>
      <c r="H44" s="8">
        <f t="shared" si="1"/>
        <v>0</v>
      </c>
      <c r="I44" s="8"/>
      <c r="J44" s="8">
        <f t="shared" si="2"/>
        <v>0</v>
      </c>
      <c r="K44" s="15">
        <v>0</v>
      </c>
      <c r="M44" s="54"/>
    </row>
    <row r="45" spans="1:13" hidden="1" x14ac:dyDescent="0.25">
      <c r="A45" s="9">
        <v>47345</v>
      </c>
      <c r="B45" s="8">
        <v>0</v>
      </c>
      <c r="C45" s="15">
        <v>0</v>
      </c>
      <c r="D45" s="8">
        <f t="shared" si="0"/>
        <v>0</v>
      </c>
      <c r="E45" s="8"/>
      <c r="F45" s="8">
        <v>0</v>
      </c>
      <c r="G45" s="8">
        <v>0</v>
      </c>
      <c r="H45" s="8">
        <f t="shared" si="1"/>
        <v>0</v>
      </c>
      <c r="I45" s="8"/>
      <c r="J45" s="8">
        <f t="shared" si="2"/>
        <v>0</v>
      </c>
      <c r="K45" s="15">
        <f t="shared" si="3"/>
        <v>0</v>
      </c>
      <c r="M45" s="54"/>
    </row>
    <row r="46" spans="1:13" hidden="1" x14ac:dyDescent="0.25">
      <c r="A46" s="9">
        <v>47529</v>
      </c>
      <c r="B46" s="8">
        <v>0</v>
      </c>
      <c r="C46" s="15">
        <v>0</v>
      </c>
      <c r="D46" s="8">
        <f t="shared" si="0"/>
        <v>0</v>
      </c>
      <c r="E46" s="8"/>
      <c r="F46" s="8">
        <v>0</v>
      </c>
      <c r="G46" s="8">
        <v>0</v>
      </c>
      <c r="H46" s="8">
        <f t="shared" si="1"/>
        <v>0</v>
      </c>
      <c r="I46" s="8"/>
      <c r="J46" s="8">
        <f t="shared" si="2"/>
        <v>0</v>
      </c>
      <c r="K46" s="15">
        <v>0</v>
      </c>
      <c r="M46" s="54"/>
    </row>
    <row r="47" spans="1:13" hidden="1" x14ac:dyDescent="0.25">
      <c r="A47" s="9">
        <v>47710</v>
      </c>
      <c r="B47" s="8">
        <v>0</v>
      </c>
      <c r="C47" s="15">
        <v>0</v>
      </c>
      <c r="D47" s="8">
        <f t="shared" si="0"/>
        <v>0</v>
      </c>
      <c r="E47" s="8"/>
      <c r="F47" s="8">
        <v>0</v>
      </c>
      <c r="G47" s="8">
        <v>0</v>
      </c>
      <c r="H47" s="8">
        <f t="shared" si="1"/>
        <v>0</v>
      </c>
      <c r="I47" s="8"/>
      <c r="J47" s="8">
        <f t="shared" si="2"/>
        <v>0</v>
      </c>
      <c r="K47" s="15">
        <f t="shared" si="3"/>
        <v>0</v>
      </c>
      <c r="M47" s="54"/>
    </row>
    <row r="48" spans="1:13" hidden="1" x14ac:dyDescent="0.25">
      <c r="A48" s="9">
        <v>47894</v>
      </c>
      <c r="B48" s="8">
        <v>0</v>
      </c>
      <c r="C48" s="15">
        <v>0</v>
      </c>
      <c r="D48" s="8">
        <f t="shared" si="0"/>
        <v>0</v>
      </c>
      <c r="E48" s="8"/>
      <c r="F48" s="8">
        <v>0</v>
      </c>
      <c r="G48" s="8">
        <v>0</v>
      </c>
      <c r="H48" s="8">
        <f t="shared" si="1"/>
        <v>0</v>
      </c>
      <c r="I48" s="8"/>
      <c r="J48" s="8">
        <f t="shared" si="2"/>
        <v>0</v>
      </c>
      <c r="K48" s="15">
        <v>0</v>
      </c>
      <c r="M48" s="54"/>
    </row>
    <row r="49" spans="1:13" hidden="1" x14ac:dyDescent="0.25">
      <c r="A49" s="9">
        <v>48075</v>
      </c>
      <c r="B49" s="8">
        <v>0</v>
      </c>
      <c r="C49" s="15">
        <v>0</v>
      </c>
      <c r="D49" s="8">
        <f t="shared" si="0"/>
        <v>0</v>
      </c>
      <c r="E49" s="8"/>
      <c r="F49" s="8">
        <v>0</v>
      </c>
      <c r="G49" s="8">
        <v>0</v>
      </c>
      <c r="H49" s="8">
        <f t="shared" si="1"/>
        <v>0</v>
      </c>
      <c r="I49" s="8"/>
      <c r="J49" s="8">
        <f t="shared" si="2"/>
        <v>0</v>
      </c>
      <c r="K49" s="15">
        <f t="shared" si="3"/>
        <v>0</v>
      </c>
      <c r="M49" s="54"/>
    </row>
    <row r="50" spans="1:13" hidden="1" x14ac:dyDescent="0.25">
      <c r="A50" s="9">
        <v>48259</v>
      </c>
      <c r="B50" s="8">
        <v>0</v>
      </c>
      <c r="C50" s="15">
        <v>0</v>
      </c>
      <c r="D50" s="8">
        <f t="shared" si="0"/>
        <v>0</v>
      </c>
      <c r="E50" s="8"/>
      <c r="F50" s="8">
        <v>0</v>
      </c>
      <c r="G50" s="8">
        <v>0</v>
      </c>
      <c r="H50" s="8">
        <f t="shared" si="1"/>
        <v>0</v>
      </c>
      <c r="I50" s="8"/>
      <c r="J50" s="8">
        <f t="shared" si="2"/>
        <v>0</v>
      </c>
      <c r="K50" s="15">
        <v>0</v>
      </c>
      <c r="M50" s="54"/>
    </row>
    <row r="51" spans="1:13" hidden="1" x14ac:dyDescent="0.25">
      <c r="A51" s="9">
        <v>48441</v>
      </c>
      <c r="B51" s="8">
        <v>0</v>
      </c>
      <c r="C51" s="15">
        <v>0</v>
      </c>
      <c r="D51" s="8">
        <f t="shared" si="0"/>
        <v>0</v>
      </c>
      <c r="E51" s="8"/>
      <c r="F51" s="8">
        <v>0</v>
      </c>
      <c r="G51" s="8">
        <v>0</v>
      </c>
      <c r="H51" s="8">
        <f t="shared" si="1"/>
        <v>0</v>
      </c>
      <c r="I51" s="8"/>
      <c r="J51" s="8">
        <f t="shared" si="2"/>
        <v>0</v>
      </c>
      <c r="K51" s="15">
        <f t="shared" si="3"/>
        <v>0</v>
      </c>
      <c r="M51" s="54"/>
    </row>
    <row r="52" spans="1:13" hidden="1" x14ac:dyDescent="0.25">
      <c r="A52" s="9">
        <v>48625</v>
      </c>
      <c r="B52" s="8">
        <v>0</v>
      </c>
      <c r="C52" s="15">
        <v>0</v>
      </c>
      <c r="D52" s="8">
        <f t="shared" si="0"/>
        <v>0</v>
      </c>
      <c r="E52" s="8"/>
      <c r="F52" s="8">
        <v>0</v>
      </c>
      <c r="G52" s="8">
        <v>0</v>
      </c>
      <c r="H52" s="8">
        <f t="shared" si="1"/>
        <v>0</v>
      </c>
      <c r="I52" s="8"/>
      <c r="J52" s="8">
        <f t="shared" si="2"/>
        <v>0</v>
      </c>
      <c r="K52" s="15">
        <v>0</v>
      </c>
      <c r="M52" s="54"/>
    </row>
    <row r="53" spans="1:13" hidden="1" x14ac:dyDescent="0.25">
      <c r="A53" s="9">
        <v>48806</v>
      </c>
      <c r="B53" s="8">
        <v>0</v>
      </c>
      <c r="C53" s="15">
        <v>0</v>
      </c>
      <c r="D53" s="8">
        <f t="shared" si="0"/>
        <v>0</v>
      </c>
      <c r="E53" s="8"/>
      <c r="F53" s="8">
        <v>0</v>
      </c>
      <c r="G53" s="8">
        <v>0</v>
      </c>
      <c r="H53" s="8">
        <f t="shared" si="1"/>
        <v>0</v>
      </c>
      <c r="I53" s="8"/>
      <c r="J53" s="8">
        <f t="shared" si="2"/>
        <v>0</v>
      </c>
      <c r="K53" s="15">
        <f t="shared" si="3"/>
        <v>0</v>
      </c>
      <c r="M53" s="54"/>
    </row>
    <row r="54" spans="1:13" hidden="1" x14ac:dyDescent="0.25">
      <c r="A54" s="9">
        <v>48990</v>
      </c>
      <c r="B54" s="8">
        <v>0</v>
      </c>
      <c r="C54" s="15">
        <v>0</v>
      </c>
      <c r="D54" s="8">
        <f t="shared" si="0"/>
        <v>0</v>
      </c>
      <c r="E54" s="8"/>
      <c r="F54" s="8">
        <v>0</v>
      </c>
      <c r="G54" s="8">
        <v>0</v>
      </c>
      <c r="H54" s="8">
        <f t="shared" si="1"/>
        <v>0</v>
      </c>
      <c r="I54" s="8"/>
      <c r="J54" s="8">
        <f t="shared" si="2"/>
        <v>0</v>
      </c>
      <c r="K54" s="15">
        <v>0</v>
      </c>
      <c r="M54" s="54"/>
    </row>
    <row r="55" spans="1:13" hidden="1" x14ac:dyDescent="0.25">
      <c r="A55" s="9">
        <v>49171</v>
      </c>
      <c r="B55" s="8">
        <v>0</v>
      </c>
      <c r="C55" s="15">
        <v>0</v>
      </c>
      <c r="D55" s="8">
        <f t="shared" si="0"/>
        <v>0</v>
      </c>
      <c r="E55" s="8"/>
      <c r="F55" s="8">
        <v>0</v>
      </c>
      <c r="G55" s="8">
        <v>0</v>
      </c>
      <c r="H55" s="8">
        <f t="shared" si="1"/>
        <v>0</v>
      </c>
      <c r="I55" s="8"/>
      <c r="J55" s="8">
        <f t="shared" si="2"/>
        <v>0</v>
      </c>
      <c r="K55" s="15">
        <f t="shared" si="3"/>
        <v>0</v>
      </c>
      <c r="M55" s="54"/>
    </row>
    <row r="56" spans="1:13" hidden="1" x14ac:dyDescent="0.25">
      <c r="A56" s="9">
        <v>49355</v>
      </c>
      <c r="B56" s="8">
        <v>0</v>
      </c>
      <c r="C56" s="15">
        <v>0</v>
      </c>
      <c r="D56" s="8">
        <f t="shared" si="0"/>
        <v>0</v>
      </c>
      <c r="E56" s="8"/>
      <c r="F56" s="8">
        <v>0</v>
      </c>
      <c r="G56" s="8">
        <v>0</v>
      </c>
      <c r="H56" s="8">
        <f t="shared" si="1"/>
        <v>0</v>
      </c>
      <c r="I56" s="8"/>
      <c r="J56" s="8">
        <f t="shared" si="2"/>
        <v>0</v>
      </c>
      <c r="K56" s="15">
        <v>0</v>
      </c>
      <c r="M56" s="54"/>
    </row>
    <row r="57" spans="1:13" hidden="1" x14ac:dyDescent="0.25">
      <c r="A57" s="9">
        <v>49536</v>
      </c>
      <c r="B57" s="8">
        <v>0</v>
      </c>
      <c r="C57" s="15">
        <v>0</v>
      </c>
      <c r="D57" s="8">
        <f t="shared" si="0"/>
        <v>0</v>
      </c>
      <c r="E57" s="8"/>
      <c r="F57" s="8">
        <v>0</v>
      </c>
      <c r="G57" s="8">
        <v>0</v>
      </c>
      <c r="H57" s="8">
        <f t="shared" si="1"/>
        <v>0</v>
      </c>
      <c r="I57" s="8"/>
      <c r="J57" s="8">
        <f t="shared" si="2"/>
        <v>0</v>
      </c>
      <c r="K57" s="15">
        <f t="shared" si="3"/>
        <v>0</v>
      </c>
      <c r="M57" s="54"/>
    </row>
    <row r="58" spans="1:13" hidden="1" x14ac:dyDescent="0.25">
      <c r="A58" s="9">
        <v>49720</v>
      </c>
      <c r="B58" s="8">
        <v>0</v>
      </c>
      <c r="C58" s="15">
        <v>0</v>
      </c>
      <c r="D58" s="8">
        <f t="shared" si="0"/>
        <v>0</v>
      </c>
      <c r="E58" s="8"/>
      <c r="F58" s="8">
        <v>0</v>
      </c>
      <c r="G58" s="8">
        <v>0</v>
      </c>
      <c r="H58" s="8">
        <f t="shared" si="1"/>
        <v>0</v>
      </c>
      <c r="I58" s="8"/>
      <c r="J58" s="8">
        <f t="shared" si="2"/>
        <v>0</v>
      </c>
      <c r="K58" s="15">
        <v>0</v>
      </c>
    </row>
    <row r="59" spans="1:13" hidden="1" x14ac:dyDescent="0.25">
      <c r="A59" s="9">
        <v>49902</v>
      </c>
      <c r="B59" s="8">
        <v>0</v>
      </c>
      <c r="C59" s="15">
        <v>0</v>
      </c>
      <c r="D59" s="8">
        <f t="shared" si="0"/>
        <v>0</v>
      </c>
      <c r="E59" s="8"/>
      <c r="F59" s="8">
        <v>0</v>
      </c>
      <c r="G59" s="8">
        <v>0</v>
      </c>
      <c r="H59" s="8">
        <f t="shared" si="1"/>
        <v>0</v>
      </c>
      <c r="I59" s="8"/>
      <c r="J59" s="8">
        <f t="shared" si="2"/>
        <v>0</v>
      </c>
      <c r="K59" s="15">
        <f t="shared" si="3"/>
        <v>0</v>
      </c>
    </row>
    <row r="60" spans="1:13" hidden="1" x14ac:dyDescent="0.25">
      <c r="A60" s="9">
        <v>50086</v>
      </c>
      <c r="B60" s="8">
        <v>0</v>
      </c>
      <c r="C60" s="15">
        <v>0</v>
      </c>
      <c r="D60" s="8">
        <f t="shared" si="0"/>
        <v>0</v>
      </c>
      <c r="E60" s="8"/>
      <c r="F60" s="8">
        <v>0</v>
      </c>
      <c r="G60" s="8">
        <v>0</v>
      </c>
      <c r="H60" s="8">
        <f t="shared" si="1"/>
        <v>0</v>
      </c>
      <c r="I60" s="8"/>
      <c r="J60" s="8">
        <f t="shared" si="2"/>
        <v>0</v>
      </c>
      <c r="K60" s="15">
        <v>0</v>
      </c>
    </row>
    <row r="61" spans="1:13" hidden="1" x14ac:dyDescent="0.25">
      <c r="A61" s="9">
        <v>50267</v>
      </c>
      <c r="B61" s="8">
        <v>0</v>
      </c>
      <c r="C61" s="15">
        <v>0</v>
      </c>
      <c r="D61" s="8">
        <f t="shared" si="0"/>
        <v>0</v>
      </c>
      <c r="E61" s="8"/>
      <c r="F61" s="8">
        <v>0</v>
      </c>
      <c r="G61" s="8">
        <v>0</v>
      </c>
      <c r="H61" s="8">
        <f t="shared" si="1"/>
        <v>0</v>
      </c>
      <c r="I61" s="8"/>
      <c r="J61" s="8">
        <f t="shared" si="2"/>
        <v>0</v>
      </c>
      <c r="K61" s="15">
        <f t="shared" si="3"/>
        <v>0</v>
      </c>
    </row>
    <row r="62" spans="1:13" hidden="1" x14ac:dyDescent="0.25">
      <c r="A62" s="9">
        <v>50451</v>
      </c>
      <c r="B62" s="8">
        <v>0</v>
      </c>
      <c r="C62" s="15">
        <v>0</v>
      </c>
      <c r="D62" s="8">
        <f t="shared" si="0"/>
        <v>0</v>
      </c>
      <c r="E62" s="8"/>
      <c r="F62" s="8">
        <v>0</v>
      </c>
      <c r="G62" s="8">
        <v>0</v>
      </c>
      <c r="H62" s="8">
        <f t="shared" si="1"/>
        <v>0</v>
      </c>
      <c r="I62" s="8"/>
      <c r="J62" s="8">
        <f t="shared" si="2"/>
        <v>0</v>
      </c>
      <c r="K62" s="15">
        <v>0</v>
      </c>
    </row>
    <row r="63" spans="1:13" hidden="1" x14ac:dyDescent="0.25">
      <c r="A63" s="9">
        <v>50632</v>
      </c>
      <c r="B63" s="8">
        <v>0</v>
      </c>
      <c r="C63" s="15">
        <v>0</v>
      </c>
      <c r="D63" s="8">
        <f t="shared" si="0"/>
        <v>0</v>
      </c>
      <c r="E63" s="8"/>
      <c r="F63" s="8">
        <v>0</v>
      </c>
      <c r="G63" s="8">
        <v>0</v>
      </c>
      <c r="H63" s="8">
        <f t="shared" si="1"/>
        <v>0</v>
      </c>
      <c r="I63" s="8"/>
      <c r="J63" s="8">
        <f t="shared" si="2"/>
        <v>0</v>
      </c>
      <c r="K63" s="15">
        <f t="shared" si="3"/>
        <v>0</v>
      </c>
    </row>
    <row r="64" spans="1:13" hidden="1" x14ac:dyDescent="0.25">
      <c r="A64" s="9">
        <v>50816</v>
      </c>
      <c r="B64" s="8">
        <v>0</v>
      </c>
      <c r="C64" s="15">
        <v>0</v>
      </c>
      <c r="D64" s="8">
        <f t="shared" si="0"/>
        <v>0</v>
      </c>
      <c r="E64" s="8"/>
      <c r="F64" s="8">
        <v>0</v>
      </c>
      <c r="G64" s="8">
        <v>0</v>
      </c>
      <c r="H64" s="8">
        <f t="shared" si="1"/>
        <v>0</v>
      </c>
      <c r="I64" s="8"/>
      <c r="J64" s="8">
        <f t="shared" si="2"/>
        <v>0</v>
      </c>
      <c r="K64" s="15">
        <v>0</v>
      </c>
    </row>
    <row r="65" spans="1:11" hidden="1" x14ac:dyDescent="0.25">
      <c r="A65" s="9">
        <v>50997</v>
      </c>
      <c r="B65" s="8">
        <v>0</v>
      </c>
      <c r="C65" s="15">
        <v>0</v>
      </c>
      <c r="D65" s="8">
        <f t="shared" si="0"/>
        <v>0</v>
      </c>
      <c r="E65" s="8"/>
      <c r="F65" s="8">
        <v>0</v>
      </c>
      <c r="G65" s="8">
        <v>0</v>
      </c>
      <c r="H65" s="8">
        <f t="shared" si="1"/>
        <v>0</v>
      </c>
      <c r="I65" s="8"/>
      <c r="J65" s="8">
        <f t="shared" si="2"/>
        <v>0</v>
      </c>
      <c r="K65" s="15">
        <f t="shared" si="3"/>
        <v>0</v>
      </c>
    </row>
    <row r="66" spans="1:11" hidden="1" x14ac:dyDescent="0.25">
      <c r="A66" s="9">
        <v>51181</v>
      </c>
      <c r="B66" s="8">
        <v>0</v>
      </c>
      <c r="C66" s="15">
        <v>0</v>
      </c>
      <c r="D66" s="8">
        <f t="shared" si="0"/>
        <v>0</v>
      </c>
      <c r="E66" s="8"/>
      <c r="F66" s="8">
        <v>0</v>
      </c>
      <c r="G66" s="8">
        <v>0</v>
      </c>
      <c r="H66" s="8">
        <f t="shared" si="1"/>
        <v>0</v>
      </c>
      <c r="I66" s="8"/>
      <c r="J66" s="8">
        <f t="shared" si="2"/>
        <v>0</v>
      </c>
      <c r="K66" s="15">
        <v>0</v>
      </c>
    </row>
    <row r="67" spans="1:11" hidden="1" x14ac:dyDescent="0.25">
      <c r="A67" s="9">
        <v>51363</v>
      </c>
      <c r="B67" s="8">
        <v>0</v>
      </c>
      <c r="C67" s="15">
        <v>0</v>
      </c>
      <c r="D67" s="8">
        <f t="shared" si="0"/>
        <v>0</v>
      </c>
      <c r="E67" s="8"/>
      <c r="F67" s="8">
        <v>0</v>
      </c>
      <c r="G67" s="8">
        <v>0</v>
      </c>
      <c r="H67" s="8">
        <f t="shared" si="1"/>
        <v>0</v>
      </c>
      <c r="I67" s="8"/>
      <c r="J67" s="8">
        <f t="shared" si="2"/>
        <v>0</v>
      </c>
      <c r="K67" s="15">
        <f t="shared" si="3"/>
        <v>0</v>
      </c>
    </row>
    <row r="68" spans="1:11" hidden="1" x14ac:dyDescent="0.25">
      <c r="A68" s="9">
        <v>51547</v>
      </c>
      <c r="B68" s="8">
        <v>0</v>
      </c>
      <c r="C68" s="15">
        <v>0</v>
      </c>
      <c r="D68" s="8">
        <f t="shared" si="0"/>
        <v>0</v>
      </c>
      <c r="E68" s="8"/>
      <c r="F68" s="8">
        <v>0</v>
      </c>
      <c r="G68" s="8">
        <v>0</v>
      </c>
      <c r="H68" s="8">
        <f t="shared" si="1"/>
        <v>0</v>
      </c>
      <c r="I68" s="8"/>
      <c r="J68" s="8">
        <f t="shared" si="2"/>
        <v>0</v>
      </c>
      <c r="K68" s="15">
        <v>0</v>
      </c>
    </row>
    <row r="69" spans="1:11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8"/>
      <c r="F69" s="8">
        <v>0</v>
      </c>
      <c r="G69" s="8">
        <v>0</v>
      </c>
      <c r="H69" s="8">
        <f t="shared" si="1"/>
        <v>0</v>
      </c>
      <c r="I69" s="8"/>
      <c r="J69" s="8">
        <f t="shared" si="2"/>
        <v>0</v>
      </c>
      <c r="K69" s="15">
        <f t="shared" si="3"/>
        <v>0</v>
      </c>
    </row>
    <row r="70" spans="1:11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8"/>
      <c r="F70" s="8">
        <v>0</v>
      </c>
      <c r="G70" s="8">
        <v>0</v>
      </c>
      <c r="H70" s="8">
        <f t="shared" si="1"/>
        <v>0</v>
      </c>
      <c r="I70" s="8"/>
      <c r="J70" s="8">
        <f t="shared" si="2"/>
        <v>0</v>
      </c>
      <c r="K70" s="15">
        <v>0</v>
      </c>
    </row>
    <row r="71" spans="1:11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8"/>
      <c r="F71" s="8">
        <v>0</v>
      </c>
      <c r="G71" s="8">
        <v>0</v>
      </c>
      <c r="H71" s="8">
        <f t="shared" si="1"/>
        <v>0</v>
      </c>
      <c r="I71" s="8"/>
      <c r="J71" s="8">
        <f t="shared" si="2"/>
        <v>0</v>
      </c>
      <c r="K71" s="15">
        <f t="shared" si="3"/>
        <v>0</v>
      </c>
    </row>
    <row r="72" spans="1:11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8"/>
      <c r="F72" s="8">
        <v>0</v>
      </c>
      <c r="G72" s="8">
        <v>0</v>
      </c>
      <c r="H72" s="8">
        <f t="shared" si="1"/>
        <v>0</v>
      </c>
      <c r="I72" s="8"/>
      <c r="J72" s="8">
        <f t="shared" si="2"/>
        <v>0</v>
      </c>
      <c r="K72" s="15">
        <v>0</v>
      </c>
    </row>
    <row r="73" spans="1:11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8"/>
      <c r="F73" s="8">
        <v>0</v>
      </c>
      <c r="G73" s="8">
        <v>0</v>
      </c>
      <c r="H73" s="8">
        <f t="shared" si="1"/>
        <v>0</v>
      </c>
      <c r="I73" s="8"/>
      <c r="J73" s="8">
        <f t="shared" si="2"/>
        <v>0</v>
      </c>
      <c r="K73" s="15">
        <f t="shared" si="3"/>
        <v>0</v>
      </c>
    </row>
    <row r="74" spans="1:11" hidden="1" x14ac:dyDescent="0.25">
      <c r="A74" s="9">
        <v>52642</v>
      </c>
      <c r="B74" s="8">
        <v>0</v>
      </c>
      <c r="C74" s="15">
        <v>0</v>
      </c>
      <c r="D74" s="8">
        <f t="shared" ref="D74:D103" si="4">B74+C74</f>
        <v>0</v>
      </c>
      <c r="E74" s="8"/>
      <c r="F74" s="8">
        <v>0</v>
      </c>
      <c r="G74" s="8">
        <v>0</v>
      </c>
      <c r="H74" s="8">
        <f t="shared" si="1"/>
        <v>0</v>
      </c>
      <c r="I74" s="8"/>
      <c r="J74" s="8">
        <f t="shared" si="2"/>
        <v>0</v>
      </c>
      <c r="K74" s="15">
        <v>0</v>
      </c>
    </row>
    <row r="75" spans="1:11" hidden="1" x14ac:dyDescent="0.25">
      <c r="A75" s="9">
        <v>52824</v>
      </c>
      <c r="B75" s="8">
        <v>0</v>
      </c>
      <c r="C75" s="15">
        <v>0</v>
      </c>
      <c r="D75" s="8">
        <f t="shared" si="4"/>
        <v>0</v>
      </c>
      <c r="E75" s="8"/>
      <c r="F75" s="8">
        <v>0</v>
      </c>
      <c r="G75" s="8">
        <v>0</v>
      </c>
      <c r="H75" s="8">
        <f t="shared" si="1"/>
        <v>0</v>
      </c>
      <c r="I75" s="8"/>
      <c r="J75" s="8">
        <f t="shared" si="2"/>
        <v>0</v>
      </c>
      <c r="K75" s="15">
        <f t="shared" si="3"/>
        <v>0</v>
      </c>
    </row>
    <row r="76" spans="1:11" hidden="1" x14ac:dyDescent="0.25">
      <c r="A76" s="9">
        <v>53008</v>
      </c>
      <c r="B76" s="8">
        <v>0</v>
      </c>
      <c r="C76" s="15">
        <v>0</v>
      </c>
      <c r="D76" s="8">
        <f t="shared" si="4"/>
        <v>0</v>
      </c>
      <c r="E76" s="8"/>
      <c r="F76" s="8">
        <v>0</v>
      </c>
      <c r="G76" s="8">
        <v>0</v>
      </c>
      <c r="H76" s="8">
        <f t="shared" si="1"/>
        <v>0</v>
      </c>
      <c r="I76" s="8"/>
      <c r="J76" s="8">
        <f t="shared" si="2"/>
        <v>0</v>
      </c>
      <c r="K76" s="15">
        <v>0</v>
      </c>
    </row>
    <row r="77" spans="1:11" hidden="1" x14ac:dyDescent="0.25">
      <c r="A77" s="9">
        <v>53189</v>
      </c>
      <c r="B77" s="8">
        <v>0</v>
      </c>
      <c r="C77" s="15">
        <v>0</v>
      </c>
      <c r="D77" s="8">
        <f t="shared" si="4"/>
        <v>0</v>
      </c>
      <c r="E77" s="8"/>
      <c r="F77" s="8">
        <v>0</v>
      </c>
      <c r="G77" s="8">
        <v>0</v>
      </c>
      <c r="H77" s="8">
        <f t="shared" si="1"/>
        <v>0</v>
      </c>
      <c r="I77" s="8"/>
      <c r="J77" s="8">
        <f t="shared" si="2"/>
        <v>0</v>
      </c>
      <c r="K77" s="15">
        <f t="shared" si="3"/>
        <v>0</v>
      </c>
    </row>
    <row r="78" spans="1:11" hidden="1" x14ac:dyDescent="0.25">
      <c r="A78" s="9">
        <v>53373</v>
      </c>
      <c r="B78" s="8">
        <v>0</v>
      </c>
      <c r="C78" s="15">
        <v>0</v>
      </c>
      <c r="D78" s="8">
        <f t="shared" si="4"/>
        <v>0</v>
      </c>
      <c r="E78" s="8"/>
      <c r="F78" s="8">
        <v>0</v>
      </c>
      <c r="G78" s="8">
        <v>0</v>
      </c>
      <c r="H78" s="8">
        <f t="shared" si="1"/>
        <v>0</v>
      </c>
      <c r="I78" s="8"/>
      <c r="J78" s="8">
        <f t="shared" si="2"/>
        <v>0</v>
      </c>
      <c r="K78" s="15">
        <v>0</v>
      </c>
    </row>
    <row r="79" spans="1:11" hidden="1" x14ac:dyDescent="0.25">
      <c r="A79" s="9">
        <v>53554</v>
      </c>
      <c r="B79" s="8">
        <v>0</v>
      </c>
      <c r="C79" s="15">
        <v>0</v>
      </c>
      <c r="D79" s="8">
        <f t="shared" si="4"/>
        <v>0</v>
      </c>
      <c r="E79" s="8"/>
      <c r="F79" s="8">
        <v>0</v>
      </c>
      <c r="G79" s="8">
        <v>0</v>
      </c>
      <c r="H79" s="8">
        <f t="shared" si="1"/>
        <v>0</v>
      </c>
      <c r="I79" s="8"/>
      <c r="J79" s="8">
        <f t="shared" si="2"/>
        <v>0</v>
      </c>
      <c r="K79" s="15">
        <f t="shared" si="3"/>
        <v>0</v>
      </c>
    </row>
    <row r="80" spans="1:11" hidden="1" x14ac:dyDescent="0.25">
      <c r="A80" s="9">
        <v>53738</v>
      </c>
      <c r="B80" s="8">
        <v>0</v>
      </c>
      <c r="C80" s="15">
        <v>0</v>
      </c>
      <c r="D80" s="8">
        <f t="shared" si="4"/>
        <v>0</v>
      </c>
      <c r="E80" s="8"/>
      <c r="F80" s="8">
        <v>0</v>
      </c>
      <c r="G80" s="8">
        <v>0</v>
      </c>
      <c r="H80" s="8">
        <f t="shared" si="1"/>
        <v>0</v>
      </c>
      <c r="I80" s="8"/>
      <c r="J80" s="8">
        <f t="shared" si="2"/>
        <v>0</v>
      </c>
      <c r="K80" s="15">
        <v>0</v>
      </c>
    </row>
    <row r="81" spans="1:11" hidden="1" x14ac:dyDescent="0.25">
      <c r="A81" s="9">
        <v>53919</v>
      </c>
      <c r="B81" s="8">
        <v>0</v>
      </c>
      <c r="C81" s="15">
        <v>0</v>
      </c>
      <c r="D81" s="8">
        <f t="shared" si="4"/>
        <v>0</v>
      </c>
      <c r="E81" s="8"/>
      <c r="F81" s="8">
        <v>0</v>
      </c>
      <c r="G81" s="8">
        <v>0</v>
      </c>
      <c r="H81" s="8">
        <f t="shared" si="1"/>
        <v>0</v>
      </c>
      <c r="I81" s="8"/>
      <c r="J81" s="8">
        <f t="shared" si="2"/>
        <v>0</v>
      </c>
      <c r="K81" s="15">
        <f t="shared" si="3"/>
        <v>0</v>
      </c>
    </row>
    <row r="82" spans="1:11" hidden="1" x14ac:dyDescent="0.25">
      <c r="A82" s="9">
        <v>54103</v>
      </c>
      <c r="B82" s="8">
        <v>0</v>
      </c>
      <c r="C82" s="15">
        <v>0</v>
      </c>
      <c r="D82" s="8">
        <f t="shared" si="4"/>
        <v>0</v>
      </c>
      <c r="E82" s="8"/>
      <c r="F82" s="8">
        <v>0</v>
      </c>
      <c r="G82" s="8">
        <v>0</v>
      </c>
      <c r="H82" s="8">
        <f t="shared" si="1"/>
        <v>0</v>
      </c>
      <c r="I82" s="8"/>
      <c r="J82" s="8">
        <f t="shared" si="2"/>
        <v>0</v>
      </c>
      <c r="K82" s="15">
        <v>0</v>
      </c>
    </row>
    <row r="83" spans="1:11" hidden="1" x14ac:dyDescent="0.25">
      <c r="A83" s="9">
        <v>54285</v>
      </c>
      <c r="B83" s="8">
        <v>0</v>
      </c>
      <c r="C83" s="15">
        <v>0</v>
      </c>
      <c r="D83" s="8">
        <f t="shared" si="4"/>
        <v>0</v>
      </c>
      <c r="E83" s="8"/>
      <c r="F83" s="8">
        <v>0</v>
      </c>
      <c r="G83" s="8">
        <v>0</v>
      </c>
      <c r="H83" s="8">
        <f t="shared" si="1"/>
        <v>0</v>
      </c>
      <c r="I83" s="8"/>
      <c r="J83" s="8">
        <f t="shared" si="2"/>
        <v>0</v>
      </c>
      <c r="K83" s="15">
        <f t="shared" si="3"/>
        <v>0</v>
      </c>
    </row>
    <row r="84" spans="1:11" hidden="1" x14ac:dyDescent="0.25">
      <c r="A84" s="9">
        <v>54469</v>
      </c>
      <c r="B84" s="8">
        <v>0</v>
      </c>
      <c r="C84" s="15">
        <v>0</v>
      </c>
      <c r="D84" s="8">
        <f t="shared" si="4"/>
        <v>0</v>
      </c>
      <c r="E84" s="8"/>
      <c r="F84" s="8">
        <v>0</v>
      </c>
      <c r="G84" s="8">
        <v>0</v>
      </c>
      <c r="H84" s="8">
        <f t="shared" ref="H84:H103" si="5">F84+G84</f>
        <v>0</v>
      </c>
      <c r="I84" s="8"/>
      <c r="J84" s="8">
        <f t="shared" si="2"/>
        <v>0</v>
      </c>
      <c r="K84" s="15">
        <v>0</v>
      </c>
    </row>
    <row r="85" spans="1:11" hidden="1" x14ac:dyDescent="0.25">
      <c r="A85" s="9">
        <v>54650</v>
      </c>
      <c r="B85" s="8">
        <v>0</v>
      </c>
      <c r="C85" s="15">
        <v>0</v>
      </c>
      <c r="D85" s="8">
        <f t="shared" si="4"/>
        <v>0</v>
      </c>
      <c r="E85" s="8"/>
      <c r="F85" s="8">
        <v>0</v>
      </c>
      <c r="G85" s="8">
        <v>0</v>
      </c>
      <c r="H85" s="8">
        <f t="shared" si="5"/>
        <v>0</v>
      </c>
      <c r="I85" s="8"/>
      <c r="J85" s="8">
        <f t="shared" si="2"/>
        <v>0</v>
      </c>
      <c r="K85" s="15">
        <f t="shared" si="3"/>
        <v>0</v>
      </c>
    </row>
    <row r="86" spans="1:11" hidden="1" x14ac:dyDescent="0.25">
      <c r="A86" s="9">
        <v>54834</v>
      </c>
      <c r="B86" s="8">
        <v>0</v>
      </c>
      <c r="C86" s="15">
        <v>0</v>
      </c>
      <c r="D86" s="8">
        <f t="shared" si="4"/>
        <v>0</v>
      </c>
      <c r="E86" s="8"/>
      <c r="F86" s="8">
        <v>0</v>
      </c>
      <c r="G86" s="8">
        <v>0</v>
      </c>
      <c r="H86" s="8">
        <f t="shared" si="5"/>
        <v>0</v>
      </c>
      <c r="I86" s="8"/>
      <c r="J86" s="8">
        <f t="shared" ref="J86:J103" si="6">D86+H86</f>
        <v>0</v>
      </c>
      <c r="K86" s="15">
        <v>0</v>
      </c>
    </row>
    <row r="87" spans="1:11" hidden="1" x14ac:dyDescent="0.25">
      <c r="A87" s="9">
        <v>55015</v>
      </c>
      <c r="B87" s="8">
        <v>0</v>
      </c>
      <c r="C87" s="15">
        <v>0</v>
      </c>
      <c r="D87" s="8">
        <f t="shared" si="4"/>
        <v>0</v>
      </c>
      <c r="E87" s="8"/>
      <c r="F87" s="8">
        <v>0</v>
      </c>
      <c r="G87" s="8">
        <v>0</v>
      </c>
      <c r="H87" s="8">
        <f t="shared" si="5"/>
        <v>0</v>
      </c>
      <c r="I87" s="8"/>
      <c r="J87" s="8">
        <f t="shared" si="6"/>
        <v>0</v>
      </c>
      <c r="K87" s="15">
        <f t="shared" ref="K87:K103" si="7">+J86+J87</f>
        <v>0</v>
      </c>
    </row>
    <row r="88" spans="1:11" hidden="1" x14ac:dyDescent="0.25">
      <c r="A88" s="9">
        <v>55199</v>
      </c>
      <c r="B88" s="8">
        <v>0</v>
      </c>
      <c r="C88" s="15">
        <v>0</v>
      </c>
      <c r="D88" s="8">
        <f t="shared" si="4"/>
        <v>0</v>
      </c>
      <c r="E88" s="8"/>
      <c r="F88" s="8">
        <v>0</v>
      </c>
      <c r="G88" s="8">
        <v>0</v>
      </c>
      <c r="H88" s="8">
        <f t="shared" si="5"/>
        <v>0</v>
      </c>
      <c r="I88" s="8"/>
      <c r="J88" s="8">
        <f t="shared" si="6"/>
        <v>0</v>
      </c>
      <c r="K88" s="15">
        <v>0</v>
      </c>
    </row>
    <row r="89" spans="1:11" hidden="1" x14ac:dyDescent="0.25">
      <c r="A89" s="9">
        <v>55380</v>
      </c>
      <c r="B89" s="8">
        <v>0</v>
      </c>
      <c r="C89" s="15">
        <v>0</v>
      </c>
      <c r="D89" s="8">
        <f t="shared" si="4"/>
        <v>0</v>
      </c>
      <c r="E89" s="8"/>
      <c r="F89" s="8">
        <v>0</v>
      </c>
      <c r="G89" s="8">
        <v>0</v>
      </c>
      <c r="H89" s="8">
        <f t="shared" si="5"/>
        <v>0</v>
      </c>
      <c r="I89" s="8"/>
      <c r="J89" s="8">
        <f t="shared" si="6"/>
        <v>0</v>
      </c>
      <c r="K89" s="15">
        <f t="shared" si="7"/>
        <v>0</v>
      </c>
    </row>
    <row r="90" spans="1:11" hidden="1" x14ac:dyDescent="0.25">
      <c r="A90" s="9">
        <v>55564</v>
      </c>
      <c r="B90" s="8">
        <v>0</v>
      </c>
      <c r="C90" s="15">
        <v>0</v>
      </c>
      <c r="D90" s="8">
        <f t="shared" si="4"/>
        <v>0</v>
      </c>
      <c r="E90" s="8"/>
      <c r="F90" s="8">
        <v>0</v>
      </c>
      <c r="G90" s="8">
        <v>0</v>
      </c>
      <c r="H90" s="8">
        <f t="shared" si="5"/>
        <v>0</v>
      </c>
      <c r="I90" s="8"/>
      <c r="J90" s="8">
        <f t="shared" si="6"/>
        <v>0</v>
      </c>
      <c r="K90" s="15">
        <v>0</v>
      </c>
    </row>
    <row r="91" spans="1:11" hidden="1" x14ac:dyDescent="0.25">
      <c r="A91" s="9">
        <v>55746</v>
      </c>
      <c r="B91" s="8">
        <v>0</v>
      </c>
      <c r="C91" s="15">
        <v>0</v>
      </c>
      <c r="D91" s="8">
        <f t="shared" si="4"/>
        <v>0</v>
      </c>
      <c r="E91" s="8"/>
      <c r="F91" s="8">
        <v>0</v>
      </c>
      <c r="G91" s="8">
        <v>0</v>
      </c>
      <c r="H91" s="8">
        <f t="shared" si="5"/>
        <v>0</v>
      </c>
      <c r="I91" s="8"/>
      <c r="J91" s="8">
        <f t="shared" si="6"/>
        <v>0</v>
      </c>
      <c r="K91" s="15">
        <f t="shared" si="7"/>
        <v>0</v>
      </c>
    </row>
    <row r="92" spans="1:11" hidden="1" x14ac:dyDescent="0.25">
      <c r="A92" s="9">
        <v>55930</v>
      </c>
      <c r="B92" s="8">
        <v>0</v>
      </c>
      <c r="C92" s="15">
        <v>0</v>
      </c>
      <c r="D92" s="8">
        <f t="shared" si="4"/>
        <v>0</v>
      </c>
      <c r="E92" s="8"/>
      <c r="F92" s="8">
        <v>0</v>
      </c>
      <c r="G92" s="8">
        <v>0</v>
      </c>
      <c r="H92" s="8">
        <f t="shared" si="5"/>
        <v>0</v>
      </c>
      <c r="I92" s="8"/>
      <c r="J92" s="8">
        <f t="shared" si="6"/>
        <v>0</v>
      </c>
      <c r="K92" s="15">
        <v>0</v>
      </c>
    </row>
    <row r="93" spans="1:11" hidden="1" x14ac:dyDescent="0.25">
      <c r="A93" s="9">
        <v>56111</v>
      </c>
      <c r="B93" s="8">
        <v>0</v>
      </c>
      <c r="C93" s="15">
        <v>0</v>
      </c>
      <c r="D93" s="8">
        <f t="shared" si="4"/>
        <v>0</v>
      </c>
      <c r="E93" s="8"/>
      <c r="F93" s="8">
        <v>0</v>
      </c>
      <c r="G93" s="8">
        <v>0</v>
      </c>
      <c r="H93" s="8">
        <f t="shared" si="5"/>
        <v>0</v>
      </c>
      <c r="I93" s="8"/>
      <c r="J93" s="8">
        <f t="shared" si="6"/>
        <v>0</v>
      </c>
      <c r="K93" s="15">
        <f t="shared" si="7"/>
        <v>0</v>
      </c>
    </row>
    <row r="94" spans="1:11" hidden="1" x14ac:dyDescent="0.25">
      <c r="A94" s="9">
        <v>56295</v>
      </c>
      <c r="B94" s="8">
        <v>0</v>
      </c>
      <c r="C94" s="15">
        <v>0</v>
      </c>
      <c r="D94" s="8">
        <f t="shared" si="4"/>
        <v>0</v>
      </c>
      <c r="E94" s="8"/>
      <c r="F94" s="8">
        <v>0</v>
      </c>
      <c r="G94" s="8">
        <v>0</v>
      </c>
      <c r="H94" s="8">
        <f t="shared" si="5"/>
        <v>0</v>
      </c>
      <c r="I94" s="8"/>
      <c r="J94" s="8">
        <f t="shared" si="6"/>
        <v>0</v>
      </c>
      <c r="K94" s="15">
        <v>0</v>
      </c>
    </row>
    <row r="95" spans="1:11" hidden="1" x14ac:dyDescent="0.25">
      <c r="A95" s="9">
        <v>56476</v>
      </c>
      <c r="B95" s="8">
        <v>0</v>
      </c>
      <c r="C95" s="15">
        <v>0</v>
      </c>
      <c r="D95" s="8">
        <f t="shared" si="4"/>
        <v>0</v>
      </c>
      <c r="E95" s="8"/>
      <c r="F95" s="8">
        <v>0</v>
      </c>
      <c r="G95" s="8">
        <v>0</v>
      </c>
      <c r="H95" s="8">
        <f t="shared" si="5"/>
        <v>0</v>
      </c>
      <c r="I95" s="8"/>
      <c r="J95" s="8">
        <f t="shared" si="6"/>
        <v>0</v>
      </c>
      <c r="K95" s="15">
        <f t="shared" si="7"/>
        <v>0</v>
      </c>
    </row>
    <row r="96" spans="1:11" hidden="1" x14ac:dyDescent="0.25">
      <c r="A96" s="9">
        <v>56660</v>
      </c>
      <c r="B96" s="8">
        <v>0</v>
      </c>
      <c r="C96" s="15">
        <v>0</v>
      </c>
      <c r="D96" s="8">
        <f t="shared" si="4"/>
        <v>0</v>
      </c>
      <c r="E96" s="8"/>
      <c r="F96" s="8">
        <v>0</v>
      </c>
      <c r="G96" s="8">
        <v>0</v>
      </c>
      <c r="H96" s="8">
        <f t="shared" si="5"/>
        <v>0</v>
      </c>
      <c r="I96" s="8"/>
      <c r="J96" s="8">
        <f t="shared" si="6"/>
        <v>0</v>
      </c>
      <c r="K96" s="15">
        <v>0</v>
      </c>
    </row>
    <row r="97" spans="1:11" hidden="1" x14ac:dyDescent="0.25">
      <c r="A97" s="9">
        <v>56841</v>
      </c>
      <c r="B97" s="8">
        <v>0</v>
      </c>
      <c r="C97" s="15">
        <v>0</v>
      </c>
      <c r="D97" s="8">
        <f t="shared" si="4"/>
        <v>0</v>
      </c>
      <c r="E97" s="8"/>
      <c r="F97" s="8">
        <v>0</v>
      </c>
      <c r="G97" s="8">
        <v>0</v>
      </c>
      <c r="H97" s="8">
        <f t="shared" si="5"/>
        <v>0</v>
      </c>
      <c r="I97" s="8"/>
      <c r="J97" s="8">
        <f t="shared" si="6"/>
        <v>0</v>
      </c>
      <c r="K97" s="15">
        <f t="shared" si="7"/>
        <v>0</v>
      </c>
    </row>
    <row r="98" spans="1:11" hidden="1" x14ac:dyDescent="0.25">
      <c r="A98" s="9">
        <v>57025</v>
      </c>
      <c r="B98" s="8">
        <v>0</v>
      </c>
      <c r="C98" s="15">
        <v>0</v>
      </c>
      <c r="D98" s="8">
        <f t="shared" si="4"/>
        <v>0</v>
      </c>
      <c r="E98" s="8"/>
      <c r="F98" s="8">
        <v>0</v>
      </c>
      <c r="G98" s="8">
        <v>0</v>
      </c>
      <c r="H98" s="8">
        <f t="shared" si="5"/>
        <v>0</v>
      </c>
      <c r="I98" s="8"/>
      <c r="J98" s="8">
        <f t="shared" si="6"/>
        <v>0</v>
      </c>
      <c r="K98" s="15">
        <v>0</v>
      </c>
    </row>
    <row r="99" spans="1:11" hidden="1" x14ac:dyDescent="0.25">
      <c r="A99" s="9">
        <v>57207</v>
      </c>
      <c r="B99" s="8">
        <v>0</v>
      </c>
      <c r="C99" s="15">
        <v>0</v>
      </c>
      <c r="D99" s="8">
        <f t="shared" si="4"/>
        <v>0</v>
      </c>
      <c r="E99" s="8"/>
      <c r="F99" s="8">
        <v>0</v>
      </c>
      <c r="G99" s="8">
        <v>0</v>
      </c>
      <c r="H99" s="8">
        <f t="shared" si="5"/>
        <v>0</v>
      </c>
      <c r="I99" s="8"/>
      <c r="J99" s="8">
        <f t="shared" si="6"/>
        <v>0</v>
      </c>
      <c r="K99" s="15">
        <f t="shared" si="7"/>
        <v>0</v>
      </c>
    </row>
    <row r="100" spans="1:11" hidden="1" x14ac:dyDescent="0.25">
      <c r="A100" s="9">
        <v>57391</v>
      </c>
      <c r="B100" s="8">
        <v>0</v>
      </c>
      <c r="C100" s="15">
        <v>0</v>
      </c>
      <c r="D100" s="8">
        <f t="shared" si="4"/>
        <v>0</v>
      </c>
      <c r="E100" s="8"/>
      <c r="F100" s="8">
        <v>0</v>
      </c>
      <c r="G100" s="8">
        <v>0</v>
      </c>
      <c r="H100" s="8">
        <f t="shared" si="5"/>
        <v>0</v>
      </c>
      <c r="I100" s="8"/>
      <c r="J100" s="8">
        <f t="shared" si="6"/>
        <v>0</v>
      </c>
      <c r="K100" s="15">
        <v>0</v>
      </c>
    </row>
    <row r="101" spans="1:11" hidden="1" x14ac:dyDescent="0.25">
      <c r="A101" s="9">
        <v>57572</v>
      </c>
      <c r="B101" s="8">
        <v>0</v>
      </c>
      <c r="C101" s="15">
        <v>0</v>
      </c>
      <c r="D101" s="8">
        <f t="shared" si="4"/>
        <v>0</v>
      </c>
      <c r="E101" s="8"/>
      <c r="F101" s="8">
        <v>0</v>
      </c>
      <c r="G101" s="8">
        <v>0</v>
      </c>
      <c r="H101" s="8">
        <f t="shared" si="5"/>
        <v>0</v>
      </c>
      <c r="I101" s="8"/>
      <c r="J101" s="8">
        <f t="shared" si="6"/>
        <v>0</v>
      </c>
      <c r="K101" s="15">
        <f t="shared" si="7"/>
        <v>0</v>
      </c>
    </row>
    <row r="102" spans="1:11" hidden="1" x14ac:dyDescent="0.25">
      <c r="A102" s="9">
        <v>57756</v>
      </c>
      <c r="B102" s="8">
        <v>0</v>
      </c>
      <c r="C102" s="15">
        <v>0</v>
      </c>
      <c r="D102" s="8">
        <f t="shared" si="4"/>
        <v>0</v>
      </c>
      <c r="E102" s="8"/>
      <c r="F102" s="8">
        <v>0</v>
      </c>
      <c r="G102" s="8">
        <v>0</v>
      </c>
      <c r="H102" s="8">
        <f t="shared" si="5"/>
        <v>0</v>
      </c>
      <c r="I102" s="8"/>
      <c r="J102" s="8">
        <f t="shared" si="6"/>
        <v>0</v>
      </c>
      <c r="K102" s="15">
        <v>0</v>
      </c>
    </row>
    <row r="103" spans="1:11" hidden="1" x14ac:dyDescent="0.25">
      <c r="A103" s="9">
        <v>57937</v>
      </c>
      <c r="B103" s="8">
        <v>0</v>
      </c>
      <c r="C103" s="15">
        <v>0</v>
      </c>
      <c r="D103" s="8">
        <f t="shared" si="4"/>
        <v>0</v>
      </c>
      <c r="E103" s="8"/>
      <c r="F103" s="8">
        <v>0</v>
      </c>
      <c r="G103" s="8">
        <v>0</v>
      </c>
      <c r="H103" s="8">
        <f t="shared" si="5"/>
        <v>0</v>
      </c>
      <c r="I103" s="8"/>
      <c r="J103" s="8">
        <f t="shared" si="6"/>
        <v>0</v>
      </c>
      <c r="K103" s="15">
        <f t="shared" si="7"/>
        <v>0</v>
      </c>
    </row>
    <row r="104" spans="1:11" ht="13.8" thickBot="1" x14ac:dyDescent="0.3">
      <c r="A104" s="30" t="s">
        <v>4</v>
      </c>
      <c r="B104" s="10">
        <f>SUM(B35:B43)</f>
        <v>880000</v>
      </c>
      <c r="C104" s="10">
        <f t="shared" ref="C104:K104" si="8">SUM(C35:C43)</f>
        <v>61375</v>
      </c>
      <c r="D104" s="10">
        <f t="shared" si="8"/>
        <v>941375</v>
      </c>
      <c r="E104" s="10">
        <f t="shared" si="8"/>
        <v>0</v>
      </c>
      <c r="F104" s="10">
        <f t="shared" si="8"/>
        <v>0</v>
      </c>
      <c r="G104" s="10">
        <f t="shared" si="8"/>
        <v>0</v>
      </c>
      <c r="H104" s="10">
        <f t="shared" si="8"/>
        <v>0</v>
      </c>
      <c r="I104" s="10">
        <f t="shared" si="8"/>
        <v>0</v>
      </c>
      <c r="J104" s="10">
        <f t="shared" si="8"/>
        <v>941375</v>
      </c>
      <c r="K104" s="10">
        <f t="shared" si="8"/>
        <v>941375</v>
      </c>
    </row>
    <row r="105" spans="1:11" ht="13.8" thickTop="1" x14ac:dyDescent="0.25"/>
    <row r="107" spans="1:11" x14ac:dyDescent="0.25">
      <c r="B107" s="11"/>
    </row>
  </sheetData>
  <mergeCells count="3">
    <mergeCell ref="B3:K3"/>
    <mergeCell ref="B4:K4"/>
    <mergeCell ref="B1:K1"/>
  </mergeCells>
  <pageMargins left="0.7" right="0.7" top="0.75" bottom="0.75" header="0.3" footer="0.3"/>
  <pageSetup orientation="portrait" r:id="rId1"/>
  <ignoredErrors>
    <ignoredError sqref="B104:K10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06"/>
  <sheetViews>
    <sheetView workbookViewId="0">
      <selection activeCell="C35" sqref="C35:C37"/>
    </sheetView>
  </sheetViews>
  <sheetFormatPr defaultRowHeight="13.2" x14ac:dyDescent="0.25"/>
  <cols>
    <col min="2" max="3" width="12.88671875" bestFit="1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45</v>
      </c>
      <c r="C3" s="159"/>
      <c r="D3" s="159"/>
    </row>
    <row r="4" spans="1:13" ht="13.8" thickBot="1" x14ac:dyDescent="0.3">
      <c r="B4" s="158" t="s">
        <v>43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50000</v>
      </c>
      <c r="C18" s="45">
        <v>96075</v>
      </c>
      <c r="D18" s="23">
        <f t="shared" si="0"/>
        <v>146075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95325</v>
      </c>
      <c r="D19" s="8">
        <f t="shared" si="0"/>
        <v>95325</v>
      </c>
      <c r="E19" s="15">
        <f>+D18+D19</f>
        <v>241400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50000</v>
      </c>
      <c r="C20" s="45">
        <v>95325</v>
      </c>
      <c r="D20" s="23">
        <f t="shared" si="0"/>
        <v>145325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94575</v>
      </c>
      <c r="D21" s="8">
        <f t="shared" si="0"/>
        <v>94575</v>
      </c>
      <c r="E21" s="15">
        <f>+D20+D21</f>
        <v>239900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55000</v>
      </c>
      <c r="C22" s="45">
        <v>94575</v>
      </c>
      <c r="D22" s="23">
        <f t="shared" si="0"/>
        <v>149575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93750</v>
      </c>
      <c r="D23" s="8">
        <f t="shared" si="0"/>
        <v>93750</v>
      </c>
      <c r="E23" s="15">
        <f>+D22+D23</f>
        <v>243325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780000</v>
      </c>
      <c r="C24" s="45">
        <v>93750</v>
      </c>
      <c r="D24" s="23">
        <f t="shared" si="0"/>
        <v>873750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0</v>
      </c>
      <c r="C25" s="15">
        <v>82050</v>
      </c>
      <c r="D25" s="8">
        <f t="shared" si="0"/>
        <v>82050</v>
      </c>
      <c r="E25" s="45">
        <f>+D24+D25</f>
        <v>955800</v>
      </c>
      <c r="G25" s="54"/>
    </row>
    <row r="26" spans="1:13" hidden="1" x14ac:dyDescent="0.25">
      <c r="A26" s="9">
        <v>43876</v>
      </c>
      <c r="B26" s="23">
        <v>980000</v>
      </c>
      <c r="C26" s="45">
        <v>82050</v>
      </c>
      <c r="D26" s="23">
        <f t="shared" si="0"/>
        <v>1062050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67350</v>
      </c>
      <c r="D27" s="8">
        <f t="shared" si="0"/>
        <v>67350</v>
      </c>
      <c r="E27" s="15">
        <f>+D26+D27</f>
        <v>1129400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180000</v>
      </c>
      <c r="C30" s="45">
        <v>56400</v>
      </c>
      <c r="D30" s="23">
        <f t="shared" si="0"/>
        <v>236400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53700</v>
      </c>
      <c r="D31" s="8">
        <f t="shared" si="0"/>
        <v>53700</v>
      </c>
      <c r="E31" s="15">
        <f>+D30+D31</f>
        <v>290100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48000</v>
      </c>
      <c r="D35" s="23">
        <f t="shared" si="0"/>
        <v>48000</v>
      </c>
      <c r="E35" s="45">
        <v>0</v>
      </c>
      <c r="G35" s="54"/>
    </row>
    <row r="36" spans="1:7" x14ac:dyDescent="0.25">
      <c r="A36" s="9">
        <v>45703</v>
      </c>
      <c r="B36" s="8">
        <v>205000</v>
      </c>
      <c r="C36" s="15">
        <v>48000</v>
      </c>
      <c r="D36" s="8">
        <f t="shared" si="0"/>
        <v>253000</v>
      </c>
      <c r="E36" s="15">
        <f>+D35+D36</f>
        <v>301000</v>
      </c>
      <c r="G36" s="54"/>
    </row>
    <row r="37" spans="1:7" x14ac:dyDescent="0.25">
      <c r="A37" s="9">
        <v>45884</v>
      </c>
      <c r="B37" s="8">
        <v>0</v>
      </c>
      <c r="C37" s="15">
        <v>44925</v>
      </c>
      <c r="D37" s="8">
        <f t="shared" si="0"/>
        <v>44925</v>
      </c>
      <c r="E37" s="15">
        <v>0</v>
      </c>
      <c r="G37" s="54"/>
    </row>
    <row r="38" spans="1:7" x14ac:dyDescent="0.25">
      <c r="A38" s="9">
        <v>46068</v>
      </c>
      <c r="B38" s="8">
        <v>970000</v>
      </c>
      <c r="C38" s="15">
        <v>44925</v>
      </c>
      <c r="D38" s="8">
        <f t="shared" si="0"/>
        <v>1014925</v>
      </c>
      <c r="E38" s="15">
        <f>+D37+D38</f>
        <v>1059850</v>
      </c>
      <c r="G38" s="54"/>
    </row>
    <row r="39" spans="1:7" x14ac:dyDescent="0.25">
      <c r="A39" s="9">
        <v>46249</v>
      </c>
      <c r="B39" s="8">
        <v>0</v>
      </c>
      <c r="C39" s="15">
        <v>30375</v>
      </c>
      <c r="D39" s="8">
        <f t="shared" si="0"/>
        <v>30375</v>
      </c>
      <c r="E39" s="15">
        <v>0</v>
      </c>
      <c r="G39" s="54"/>
    </row>
    <row r="40" spans="1:7" x14ac:dyDescent="0.25">
      <c r="A40" s="9">
        <v>46433</v>
      </c>
      <c r="B40" s="8">
        <v>970000</v>
      </c>
      <c r="C40" s="15">
        <v>30375</v>
      </c>
      <c r="D40" s="8">
        <f t="shared" si="0"/>
        <v>1000375</v>
      </c>
      <c r="E40" s="15">
        <f>+D39+D40</f>
        <v>1030750</v>
      </c>
      <c r="G40" s="54"/>
    </row>
    <row r="41" spans="1:7" x14ac:dyDescent="0.25">
      <c r="A41" s="9">
        <v>46614</v>
      </c>
      <c r="B41" s="8">
        <v>0</v>
      </c>
      <c r="C41" s="15">
        <v>15825</v>
      </c>
      <c r="D41" s="8">
        <f t="shared" si="0"/>
        <v>15825</v>
      </c>
      <c r="E41" s="15">
        <v>0</v>
      </c>
      <c r="G41" s="54"/>
    </row>
    <row r="42" spans="1:7" x14ac:dyDescent="0.25">
      <c r="A42" s="9">
        <v>46798</v>
      </c>
      <c r="B42" s="8">
        <v>230000</v>
      </c>
      <c r="C42" s="15">
        <v>15825</v>
      </c>
      <c r="D42" s="8">
        <f t="shared" si="0"/>
        <v>245825</v>
      </c>
      <c r="E42" s="15">
        <f>+D41+D42</f>
        <v>261650</v>
      </c>
      <c r="G42" s="54"/>
    </row>
    <row r="43" spans="1:7" x14ac:dyDescent="0.25">
      <c r="A43" s="9">
        <v>46980</v>
      </c>
      <c r="B43" s="8">
        <v>0</v>
      </c>
      <c r="C43" s="15">
        <v>12375</v>
      </c>
      <c r="D43" s="8">
        <f t="shared" si="0"/>
        <v>12375</v>
      </c>
      <c r="E43" s="15">
        <v>0</v>
      </c>
      <c r="G43" s="54"/>
    </row>
    <row r="44" spans="1:7" x14ac:dyDescent="0.25">
      <c r="A44" s="9">
        <v>47164</v>
      </c>
      <c r="B44" s="8">
        <v>225000</v>
      </c>
      <c r="C44" s="15">
        <v>12375</v>
      </c>
      <c r="D44" s="8">
        <f t="shared" si="0"/>
        <v>237375</v>
      </c>
      <c r="E44" s="15">
        <f>+D43+D44</f>
        <v>249750</v>
      </c>
      <c r="G44" s="54"/>
    </row>
    <row r="45" spans="1:7" x14ac:dyDescent="0.25">
      <c r="A45" s="9">
        <v>47345</v>
      </c>
      <c r="B45" s="8">
        <v>0</v>
      </c>
      <c r="C45" s="15">
        <v>9000</v>
      </c>
      <c r="D45" s="8">
        <f t="shared" si="0"/>
        <v>9000</v>
      </c>
      <c r="E45" s="15">
        <v>0</v>
      </c>
      <c r="G45" s="54"/>
    </row>
    <row r="46" spans="1:7" x14ac:dyDescent="0.25">
      <c r="A46" s="9">
        <v>47529</v>
      </c>
      <c r="B46" s="8">
        <v>215000</v>
      </c>
      <c r="C46" s="15">
        <v>9000</v>
      </c>
      <c r="D46" s="8">
        <f t="shared" si="0"/>
        <v>224000</v>
      </c>
      <c r="E46" s="15">
        <f>+D45+D46</f>
        <v>233000</v>
      </c>
      <c r="G46" s="54"/>
    </row>
    <row r="47" spans="1:7" x14ac:dyDescent="0.25">
      <c r="A47" s="9">
        <v>47710</v>
      </c>
      <c r="B47" s="8">
        <v>0</v>
      </c>
      <c r="C47" s="15">
        <v>5775</v>
      </c>
      <c r="D47" s="8">
        <f t="shared" si="0"/>
        <v>5775</v>
      </c>
      <c r="E47" s="15">
        <v>0</v>
      </c>
      <c r="G47" s="54"/>
    </row>
    <row r="48" spans="1:7" x14ac:dyDescent="0.25">
      <c r="A48" s="9">
        <v>47894</v>
      </c>
      <c r="B48" s="8">
        <v>200000</v>
      </c>
      <c r="C48" s="15">
        <v>5775</v>
      </c>
      <c r="D48" s="8">
        <f t="shared" si="0"/>
        <v>205775</v>
      </c>
      <c r="E48" s="15">
        <f>+D47+D48</f>
        <v>211550</v>
      </c>
      <c r="G48" s="54"/>
    </row>
    <row r="49" spans="1:7" x14ac:dyDescent="0.25">
      <c r="A49" s="9">
        <v>48075</v>
      </c>
      <c r="B49" s="8">
        <v>0</v>
      </c>
      <c r="C49" s="15">
        <v>2775</v>
      </c>
      <c r="D49" s="8">
        <f t="shared" si="0"/>
        <v>2775</v>
      </c>
      <c r="E49" s="15">
        <v>0</v>
      </c>
      <c r="G49" s="54"/>
    </row>
    <row r="50" spans="1:7" x14ac:dyDescent="0.25">
      <c r="A50" s="9">
        <v>48259</v>
      </c>
      <c r="B50" s="8">
        <v>95000</v>
      </c>
      <c r="C50" s="15">
        <v>2775</v>
      </c>
      <c r="D50" s="8">
        <f t="shared" si="0"/>
        <v>97775</v>
      </c>
      <c r="E50" s="15">
        <f>+D49+D50</f>
        <v>100550</v>
      </c>
      <c r="G50" s="54"/>
    </row>
    <row r="51" spans="1:7" x14ac:dyDescent="0.25">
      <c r="A51" s="9">
        <v>48441</v>
      </c>
      <c r="B51" s="8">
        <v>0</v>
      </c>
      <c r="C51" s="15">
        <v>1350</v>
      </c>
      <c r="D51" s="8">
        <f t="shared" si="0"/>
        <v>1350</v>
      </c>
      <c r="E51" s="15">
        <v>0</v>
      </c>
      <c r="G51" s="54"/>
    </row>
    <row r="52" spans="1:7" x14ac:dyDescent="0.25">
      <c r="A52" s="9">
        <v>48625</v>
      </c>
      <c r="B52" s="8">
        <v>90000</v>
      </c>
      <c r="C52" s="15">
        <v>1350</v>
      </c>
      <c r="D52" s="8">
        <f t="shared" si="0"/>
        <v>91350</v>
      </c>
      <c r="E52" s="15">
        <f>+D51+D52</f>
        <v>92700</v>
      </c>
      <c r="G52" s="54"/>
    </row>
    <row r="53" spans="1:7" hidden="1" x14ac:dyDescent="0.25">
      <c r="A53" s="9">
        <v>48806</v>
      </c>
      <c r="B53" s="8">
        <v>0</v>
      </c>
      <c r="C53" s="15">
        <v>0</v>
      </c>
      <c r="D53" s="8">
        <f t="shared" si="0"/>
        <v>0</v>
      </c>
      <c r="E53" s="15">
        <v>0</v>
      </c>
      <c r="G53" s="54"/>
    </row>
    <row r="54" spans="1:7" hidden="1" x14ac:dyDescent="0.25">
      <c r="A54" s="9">
        <v>48990</v>
      </c>
      <c r="B54" s="8">
        <v>0</v>
      </c>
      <c r="C54" s="15">
        <v>0</v>
      </c>
      <c r="D54" s="8">
        <f t="shared" si="0"/>
        <v>0</v>
      </c>
      <c r="E54" s="8">
        <v>0</v>
      </c>
      <c r="G54" s="54"/>
    </row>
    <row r="55" spans="1:7" hidden="1" x14ac:dyDescent="0.25">
      <c r="A55" s="9">
        <v>49171</v>
      </c>
      <c r="B55" s="8">
        <v>0</v>
      </c>
      <c r="C55" s="15">
        <v>0</v>
      </c>
      <c r="D55" s="8">
        <f t="shared" si="0"/>
        <v>0</v>
      </c>
      <c r="E55" s="15">
        <f>D55+D54</f>
        <v>0</v>
      </c>
      <c r="G55" s="54"/>
    </row>
    <row r="56" spans="1:7" hidden="1" x14ac:dyDescent="0.25">
      <c r="A56" s="9">
        <v>49355</v>
      </c>
      <c r="B56" s="8">
        <v>0</v>
      </c>
      <c r="C56" s="15">
        <v>0</v>
      </c>
      <c r="D56" s="8">
        <f t="shared" si="0"/>
        <v>0</v>
      </c>
      <c r="E56" s="15">
        <f>D56+D55</f>
        <v>0</v>
      </c>
      <c r="G56" s="54"/>
    </row>
    <row r="57" spans="1:7" hidden="1" x14ac:dyDescent="0.25">
      <c r="A57" s="9">
        <v>49536</v>
      </c>
      <c r="B57" s="8">
        <v>0</v>
      </c>
      <c r="C57" s="15">
        <v>0</v>
      </c>
      <c r="D57" s="8">
        <f t="shared" si="0"/>
        <v>0</v>
      </c>
      <c r="E57" s="15">
        <f t="shared" ref="E57:E103" si="1">D57+D56</f>
        <v>0</v>
      </c>
      <c r="G57" s="54"/>
    </row>
    <row r="58" spans="1:7" hidden="1" x14ac:dyDescent="0.25">
      <c r="A58" s="9">
        <v>49720</v>
      </c>
      <c r="B58" s="8">
        <v>0</v>
      </c>
      <c r="C58" s="15">
        <v>0</v>
      </c>
      <c r="D58" s="8">
        <f t="shared" si="0"/>
        <v>0</v>
      </c>
      <c r="E58" s="15">
        <f t="shared" si="1"/>
        <v>0</v>
      </c>
    </row>
    <row r="59" spans="1:7" hidden="1" x14ac:dyDescent="0.25">
      <c r="A59" s="9">
        <v>49902</v>
      </c>
      <c r="B59" s="8">
        <v>0</v>
      </c>
      <c r="C59" s="15">
        <v>0</v>
      </c>
      <c r="D59" s="8">
        <f t="shared" si="0"/>
        <v>0</v>
      </c>
      <c r="E59" s="15">
        <f t="shared" si="1"/>
        <v>0</v>
      </c>
    </row>
    <row r="60" spans="1:7" hidden="1" x14ac:dyDescent="0.25">
      <c r="A60" s="9">
        <v>50086</v>
      </c>
      <c r="B60" s="8">
        <v>0</v>
      </c>
      <c r="C60" s="15">
        <v>0</v>
      </c>
      <c r="D60" s="8">
        <f t="shared" si="0"/>
        <v>0</v>
      </c>
      <c r="E60" s="15">
        <f t="shared" si="1"/>
        <v>0</v>
      </c>
    </row>
    <row r="61" spans="1:7" hidden="1" x14ac:dyDescent="0.25">
      <c r="A61" s="9">
        <v>50267</v>
      </c>
      <c r="B61" s="8">
        <v>0</v>
      </c>
      <c r="C61" s="15">
        <v>0</v>
      </c>
      <c r="D61" s="8">
        <f t="shared" si="0"/>
        <v>0</v>
      </c>
      <c r="E61" s="15">
        <f t="shared" si="1"/>
        <v>0</v>
      </c>
    </row>
    <row r="62" spans="1:7" hidden="1" x14ac:dyDescent="0.25">
      <c r="A62" s="9">
        <v>50451</v>
      </c>
      <c r="B62" s="8">
        <v>0</v>
      </c>
      <c r="C62" s="15">
        <v>0</v>
      </c>
      <c r="D62" s="8">
        <f t="shared" si="0"/>
        <v>0</v>
      </c>
      <c r="E62" s="15">
        <f t="shared" si="1"/>
        <v>0</v>
      </c>
    </row>
    <row r="63" spans="1:7" hidden="1" x14ac:dyDescent="0.25">
      <c r="A63" s="9">
        <v>50632</v>
      </c>
      <c r="B63" s="8">
        <v>0</v>
      </c>
      <c r="C63" s="15">
        <v>0</v>
      </c>
      <c r="D63" s="8">
        <f t="shared" si="0"/>
        <v>0</v>
      </c>
      <c r="E63" s="15">
        <f t="shared" si="1"/>
        <v>0</v>
      </c>
    </row>
    <row r="64" spans="1:7" hidden="1" x14ac:dyDescent="0.25">
      <c r="A64" s="9">
        <v>50816</v>
      </c>
      <c r="B64" s="8">
        <v>0</v>
      </c>
      <c r="C64" s="15">
        <v>0</v>
      </c>
      <c r="D64" s="8">
        <f t="shared" si="0"/>
        <v>0</v>
      </c>
      <c r="E64" s="15">
        <f t="shared" si="1"/>
        <v>0</v>
      </c>
    </row>
    <row r="65" spans="1:5" hidden="1" x14ac:dyDescent="0.25">
      <c r="A65" s="9">
        <v>50997</v>
      </c>
      <c r="B65" s="8">
        <v>0</v>
      </c>
      <c r="C65" s="15">
        <v>0</v>
      </c>
      <c r="D65" s="8">
        <f t="shared" si="0"/>
        <v>0</v>
      </c>
      <c r="E65" s="15">
        <f t="shared" si="1"/>
        <v>0</v>
      </c>
    </row>
    <row r="66" spans="1:5" hidden="1" x14ac:dyDescent="0.25">
      <c r="A66" s="9">
        <v>51181</v>
      </c>
      <c r="B66" s="8">
        <v>0</v>
      </c>
      <c r="C66" s="15">
        <v>0</v>
      </c>
      <c r="D66" s="8">
        <f t="shared" si="0"/>
        <v>0</v>
      </c>
      <c r="E66" s="15">
        <f t="shared" si="1"/>
        <v>0</v>
      </c>
    </row>
    <row r="67" spans="1:5" hidden="1" x14ac:dyDescent="0.25">
      <c r="A67" s="9">
        <v>51363</v>
      </c>
      <c r="B67" s="8">
        <v>0</v>
      </c>
      <c r="C67" s="15">
        <v>0</v>
      </c>
      <c r="D67" s="8">
        <f t="shared" si="0"/>
        <v>0</v>
      </c>
      <c r="E67" s="15">
        <f t="shared" si="1"/>
        <v>0</v>
      </c>
    </row>
    <row r="68" spans="1:5" hidden="1" x14ac:dyDescent="0.25">
      <c r="A68" s="9">
        <v>51547</v>
      </c>
      <c r="B68" s="8">
        <v>0</v>
      </c>
      <c r="C68" s="15">
        <v>0</v>
      </c>
      <c r="D68" s="8">
        <f t="shared" si="0"/>
        <v>0</v>
      </c>
      <c r="E68" s="15">
        <f t="shared" si="1"/>
        <v>0</v>
      </c>
    </row>
    <row r="69" spans="1:5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15">
        <f t="shared" si="1"/>
        <v>0</v>
      </c>
    </row>
    <row r="70" spans="1:5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15">
        <f t="shared" si="1"/>
        <v>0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5">
        <f t="shared" si="1"/>
        <v>0</v>
      </c>
    </row>
    <row r="72" spans="1:5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5">
        <f t="shared" si="1"/>
        <v>0</v>
      </c>
    </row>
    <row r="73" spans="1:5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5">
        <f t="shared" si="1"/>
        <v>0</v>
      </c>
    </row>
    <row r="74" spans="1:5" hidden="1" x14ac:dyDescent="0.25">
      <c r="A74" s="9">
        <v>52642</v>
      </c>
      <c r="B74" s="8">
        <v>0</v>
      </c>
      <c r="C74" s="15">
        <v>0</v>
      </c>
      <c r="D74" s="8">
        <f t="shared" ref="D74:D103" si="2">B74+C74</f>
        <v>0</v>
      </c>
      <c r="E74" s="15">
        <f t="shared" si="1"/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2"/>
        <v>0</v>
      </c>
      <c r="E75" s="15">
        <f t="shared" si="1"/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2"/>
        <v>0</v>
      </c>
      <c r="E76" s="15">
        <f t="shared" si="1"/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2"/>
        <v>0</v>
      </c>
      <c r="E77" s="15">
        <f t="shared" si="1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2"/>
        <v>0</v>
      </c>
      <c r="E78" s="15">
        <f t="shared" si="1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2"/>
        <v>0</v>
      </c>
      <c r="E79" s="15">
        <f t="shared" si="1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2"/>
        <v>0</v>
      </c>
      <c r="E80" s="15">
        <f t="shared" si="1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2"/>
        <v>0</v>
      </c>
      <c r="E81" s="15">
        <f t="shared" si="1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2"/>
        <v>0</v>
      </c>
      <c r="E82" s="15">
        <f t="shared" si="1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2"/>
        <v>0</v>
      </c>
      <c r="E83" s="15">
        <f t="shared" si="1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2"/>
        <v>0</v>
      </c>
      <c r="E84" s="15">
        <f t="shared" si="1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2"/>
        <v>0</v>
      </c>
      <c r="E85" s="15">
        <f t="shared" si="1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2"/>
        <v>0</v>
      </c>
      <c r="E86" s="15">
        <f t="shared" si="1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2"/>
        <v>0</v>
      </c>
      <c r="E87" s="15">
        <f t="shared" si="1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2"/>
        <v>0</v>
      </c>
      <c r="E88" s="15">
        <f t="shared" si="1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2"/>
        <v>0</v>
      </c>
      <c r="E89" s="15">
        <f t="shared" si="1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2"/>
        <v>0</v>
      </c>
      <c r="E90" s="15">
        <f t="shared" si="1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2"/>
        <v>0</v>
      </c>
      <c r="E91" s="15">
        <f t="shared" si="1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2"/>
        <v>0</v>
      </c>
      <c r="E92" s="15">
        <f t="shared" si="1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2"/>
        <v>0</v>
      </c>
      <c r="E93" s="15">
        <f t="shared" si="1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2"/>
        <v>0</v>
      </c>
      <c r="E94" s="15">
        <f t="shared" si="1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2"/>
        <v>0</v>
      </c>
      <c r="E95" s="15">
        <f t="shared" si="1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2"/>
        <v>0</v>
      </c>
      <c r="E96" s="15">
        <f t="shared" si="1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2"/>
        <v>0</v>
      </c>
      <c r="E97" s="15">
        <f t="shared" si="1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2"/>
        <v>0</v>
      </c>
      <c r="E98" s="15">
        <f t="shared" si="1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2"/>
        <v>0</v>
      </c>
      <c r="E99" s="15">
        <f t="shared" si="1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2"/>
        <v>0</v>
      </c>
      <c r="E100" s="15">
        <f t="shared" si="1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2"/>
        <v>0</v>
      </c>
      <c r="E101" s="15">
        <f t="shared" si="1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2"/>
        <v>0</v>
      </c>
      <c r="E102" s="15">
        <f t="shared" si="1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2"/>
        <v>0</v>
      </c>
      <c r="E103" s="15">
        <f t="shared" si="1"/>
        <v>0</v>
      </c>
    </row>
    <row r="104" spans="1:5" ht="13.8" thickBot="1" x14ac:dyDescent="0.3">
      <c r="A104" s="30" t="s">
        <v>4</v>
      </c>
      <c r="B104" s="10">
        <f>SUM(B32:B53)</f>
        <v>3200000</v>
      </c>
      <c r="C104" s="10">
        <f t="shared" ref="C104:E104" si="3">SUM(C32:C53)</f>
        <v>340800</v>
      </c>
      <c r="D104" s="10">
        <f t="shared" si="3"/>
        <v>3540800</v>
      </c>
      <c r="E104" s="10">
        <f t="shared" si="3"/>
        <v>3540800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06"/>
  <sheetViews>
    <sheetView zoomScaleNormal="100" workbookViewId="0">
      <selection activeCell="C35" sqref="C35:C36"/>
    </sheetView>
  </sheetViews>
  <sheetFormatPr defaultRowHeight="13.2" x14ac:dyDescent="0.25"/>
  <cols>
    <col min="2" max="2" width="14" customWidth="1"/>
    <col min="3" max="3" width="12.88671875" bestFit="1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46</v>
      </c>
      <c r="C3" s="159"/>
      <c r="D3" s="159"/>
    </row>
    <row r="4" spans="1:13" ht="13.8" thickBot="1" x14ac:dyDescent="0.3">
      <c r="B4" s="158" t="s">
        <v>43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425000</v>
      </c>
      <c r="C18" s="45">
        <v>82455.69</v>
      </c>
      <c r="D18" s="23">
        <f t="shared" si="0"/>
        <v>507455.69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330943.75</v>
      </c>
      <c r="D19" s="8">
        <f t="shared" si="0"/>
        <v>330943.75</v>
      </c>
      <c r="E19" s="15">
        <f>+D18+D19</f>
        <v>838399.44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505000</v>
      </c>
      <c r="C20" s="45">
        <v>330943.75</v>
      </c>
      <c r="D20" s="23">
        <f t="shared" si="0"/>
        <v>835943.75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323368.75</v>
      </c>
      <c r="D21" s="8">
        <f t="shared" si="0"/>
        <v>323368.75</v>
      </c>
      <c r="E21" s="15">
        <f>+D20+D21</f>
        <v>1159312.5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1550000</v>
      </c>
      <c r="C22" s="45">
        <v>323368.75</v>
      </c>
      <c r="D22" s="23">
        <f t="shared" si="0"/>
        <v>1873368.75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292368.75</v>
      </c>
      <c r="D23" s="8">
        <f t="shared" si="0"/>
        <v>292368.75</v>
      </c>
      <c r="E23" s="15">
        <f>+D22+D23</f>
        <v>2165737.5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1400000</v>
      </c>
      <c r="C24" s="45">
        <v>292368.75</v>
      </c>
      <c r="D24" s="23">
        <f t="shared" si="0"/>
        <v>1692368.75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0</v>
      </c>
      <c r="C25" s="15">
        <v>264368.75</v>
      </c>
      <c r="D25" s="8">
        <f t="shared" si="0"/>
        <v>264368.75</v>
      </c>
      <c r="E25" s="45">
        <f>+D24+D25</f>
        <v>1956737.5</v>
      </c>
      <c r="G25" s="54"/>
    </row>
    <row r="26" spans="1:13" hidden="1" x14ac:dyDescent="0.25">
      <c r="A26" s="9">
        <v>43876</v>
      </c>
      <c r="B26" s="23">
        <v>1050000</v>
      </c>
      <c r="C26" s="45">
        <v>264368.75</v>
      </c>
      <c r="D26" s="23">
        <f t="shared" si="0"/>
        <v>1314368.75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243368.75</v>
      </c>
      <c r="D27" s="8">
        <f t="shared" si="0"/>
        <v>243368.75</v>
      </c>
      <c r="E27" s="15">
        <f>+D26+D27</f>
        <v>1557737.5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745000</v>
      </c>
      <c r="C30" s="45">
        <v>240418.75</v>
      </c>
      <c r="D30" s="23">
        <f t="shared" si="0"/>
        <v>985418.75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225518.75</v>
      </c>
      <c r="D31" s="8">
        <f t="shared" si="0"/>
        <v>225518.75</v>
      </c>
      <c r="E31" s="15">
        <f>+D30+D31</f>
        <v>1210937.5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74000</v>
      </c>
      <c r="D35" s="23">
        <f t="shared" si="0"/>
        <v>74000</v>
      </c>
      <c r="E35" s="45">
        <v>0</v>
      </c>
      <c r="G35" s="54"/>
    </row>
    <row r="36" spans="1:7" x14ac:dyDescent="0.25">
      <c r="A36" s="9">
        <v>45703</v>
      </c>
      <c r="B36" s="8">
        <v>2330000</v>
      </c>
      <c r="C36" s="15">
        <v>74000</v>
      </c>
      <c r="D36" s="8">
        <f t="shared" si="0"/>
        <v>2404000</v>
      </c>
      <c r="E36" s="15">
        <f>+D35+D36</f>
        <v>2478000</v>
      </c>
      <c r="G36" s="54"/>
    </row>
    <row r="37" spans="1:7" x14ac:dyDescent="0.25">
      <c r="A37" s="9">
        <v>45884</v>
      </c>
      <c r="B37" s="8">
        <v>0</v>
      </c>
      <c r="C37" s="15">
        <v>27400</v>
      </c>
      <c r="D37" s="8">
        <f t="shared" si="0"/>
        <v>27400</v>
      </c>
      <c r="E37" s="15">
        <v>0</v>
      </c>
      <c r="G37" s="54"/>
    </row>
    <row r="38" spans="1:7" x14ac:dyDescent="0.25">
      <c r="A38" s="9">
        <v>46068</v>
      </c>
      <c r="B38" s="8">
        <v>1370000</v>
      </c>
      <c r="C38" s="15">
        <v>27400</v>
      </c>
      <c r="D38" s="8">
        <f t="shared" si="0"/>
        <v>1397400</v>
      </c>
      <c r="E38" s="15">
        <f>+D37+D38</f>
        <v>1424800</v>
      </c>
      <c r="G38" s="54"/>
    </row>
    <row r="39" spans="1:7" hidden="1" x14ac:dyDescent="0.25">
      <c r="A39" s="9">
        <v>46249</v>
      </c>
      <c r="B39" s="8">
        <v>0</v>
      </c>
      <c r="C39" s="15">
        <v>0</v>
      </c>
      <c r="D39" s="8">
        <f t="shared" si="0"/>
        <v>0</v>
      </c>
      <c r="E39" s="15">
        <v>0</v>
      </c>
      <c r="G39" s="54"/>
    </row>
    <row r="40" spans="1:7" hidden="1" x14ac:dyDescent="0.25">
      <c r="A40" s="9">
        <v>46433</v>
      </c>
      <c r="B40" s="8">
        <v>0</v>
      </c>
      <c r="C40" s="15">
        <v>0</v>
      </c>
      <c r="D40" s="8">
        <f t="shared" si="0"/>
        <v>0</v>
      </c>
      <c r="E40" s="15">
        <f>+D39+D40</f>
        <v>0</v>
      </c>
      <c r="G40" s="54"/>
    </row>
    <row r="41" spans="1:7" hidden="1" x14ac:dyDescent="0.25">
      <c r="A41" s="9">
        <v>46614</v>
      </c>
      <c r="B41" s="8">
        <v>0</v>
      </c>
      <c r="C41" s="15">
        <v>0</v>
      </c>
      <c r="D41" s="8">
        <f t="shared" si="0"/>
        <v>0</v>
      </c>
      <c r="E41" s="15">
        <v>0</v>
      </c>
      <c r="G41" s="54"/>
    </row>
    <row r="42" spans="1:7" hidden="1" x14ac:dyDescent="0.25">
      <c r="A42" s="9">
        <v>46798</v>
      </c>
      <c r="B42" s="8">
        <v>0</v>
      </c>
      <c r="C42" s="15">
        <v>0</v>
      </c>
      <c r="D42" s="8">
        <f t="shared" si="0"/>
        <v>0</v>
      </c>
      <c r="E42" s="15">
        <f>+D41+D42</f>
        <v>0</v>
      </c>
      <c r="G42" s="54"/>
    </row>
    <row r="43" spans="1:7" hidden="1" x14ac:dyDescent="0.25">
      <c r="A43" s="9">
        <v>46980</v>
      </c>
      <c r="B43" s="8">
        <v>0</v>
      </c>
      <c r="C43" s="15">
        <v>0</v>
      </c>
      <c r="D43" s="8">
        <f t="shared" si="0"/>
        <v>0</v>
      </c>
      <c r="E43" s="15">
        <v>0</v>
      </c>
      <c r="G43" s="54"/>
    </row>
    <row r="44" spans="1:7" hidden="1" x14ac:dyDescent="0.25">
      <c r="A44" s="9">
        <v>47164</v>
      </c>
      <c r="B44" s="8">
        <v>0</v>
      </c>
      <c r="C44" s="15">
        <v>0</v>
      </c>
      <c r="D44" s="8">
        <f t="shared" si="0"/>
        <v>0</v>
      </c>
      <c r="E44" s="15">
        <f>+D43+D44</f>
        <v>0</v>
      </c>
      <c r="G44" s="54"/>
    </row>
    <row r="45" spans="1:7" hidden="1" x14ac:dyDescent="0.25">
      <c r="A45" s="9">
        <v>47345</v>
      </c>
      <c r="B45" s="8">
        <v>0</v>
      </c>
      <c r="C45" s="15">
        <v>0</v>
      </c>
      <c r="D45" s="8">
        <f t="shared" si="0"/>
        <v>0</v>
      </c>
      <c r="E45" s="15">
        <v>0</v>
      </c>
      <c r="G45" s="54"/>
    </row>
    <row r="46" spans="1:7" hidden="1" x14ac:dyDescent="0.25">
      <c r="A46" s="9">
        <v>47529</v>
      </c>
      <c r="B46" s="8">
        <v>0</v>
      </c>
      <c r="C46" s="15">
        <v>0</v>
      </c>
      <c r="D46" s="8">
        <f t="shared" si="0"/>
        <v>0</v>
      </c>
      <c r="E46" s="15">
        <f>+D45+D46</f>
        <v>0</v>
      </c>
      <c r="G46" s="54"/>
    </row>
    <row r="47" spans="1:7" hidden="1" x14ac:dyDescent="0.25">
      <c r="A47" s="9">
        <v>47710</v>
      </c>
      <c r="B47" s="8">
        <v>0</v>
      </c>
      <c r="C47" s="15">
        <v>0</v>
      </c>
      <c r="D47" s="8">
        <f t="shared" si="0"/>
        <v>0</v>
      </c>
      <c r="E47" s="15">
        <v>0</v>
      </c>
      <c r="G47" s="54"/>
    </row>
    <row r="48" spans="1:7" hidden="1" x14ac:dyDescent="0.25">
      <c r="A48" s="9">
        <v>47894</v>
      </c>
      <c r="B48" s="8">
        <v>0</v>
      </c>
      <c r="C48" s="15">
        <v>0</v>
      </c>
      <c r="D48" s="8">
        <f t="shared" si="0"/>
        <v>0</v>
      </c>
      <c r="E48" s="15">
        <f>+D47+D48</f>
        <v>0</v>
      </c>
      <c r="G48" s="54"/>
    </row>
    <row r="49" spans="1:7" hidden="1" x14ac:dyDescent="0.25">
      <c r="A49" s="9">
        <v>48075</v>
      </c>
      <c r="B49" s="8">
        <v>0</v>
      </c>
      <c r="C49" s="15">
        <v>0</v>
      </c>
      <c r="D49" s="8">
        <f t="shared" si="0"/>
        <v>0</v>
      </c>
      <c r="E49" s="15">
        <v>0</v>
      </c>
      <c r="G49" s="54"/>
    </row>
    <row r="50" spans="1:7" hidden="1" x14ac:dyDescent="0.25">
      <c r="A50" s="9">
        <v>48259</v>
      </c>
      <c r="B50" s="8">
        <v>0</v>
      </c>
      <c r="C50" s="15">
        <v>0</v>
      </c>
      <c r="D50" s="8">
        <f t="shared" si="0"/>
        <v>0</v>
      </c>
      <c r="E50" s="15">
        <f>+D49+D50</f>
        <v>0</v>
      </c>
      <c r="G50" s="54"/>
    </row>
    <row r="51" spans="1:7" hidden="1" x14ac:dyDescent="0.25">
      <c r="A51" s="9">
        <v>48441</v>
      </c>
      <c r="B51" s="8">
        <v>0</v>
      </c>
      <c r="C51" s="15">
        <v>0</v>
      </c>
      <c r="D51" s="8">
        <f t="shared" si="0"/>
        <v>0</v>
      </c>
      <c r="E51" s="15">
        <v>0</v>
      </c>
      <c r="G51" s="54"/>
    </row>
    <row r="52" spans="1:7" hidden="1" x14ac:dyDescent="0.25">
      <c r="A52" s="9">
        <v>48625</v>
      </c>
      <c r="B52" s="8">
        <v>0</v>
      </c>
      <c r="C52" s="15">
        <v>0</v>
      </c>
      <c r="D52" s="8">
        <f t="shared" si="0"/>
        <v>0</v>
      </c>
      <c r="E52" s="15">
        <f>+D51+D52</f>
        <v>0</v>
      </c>
      <c r="G52" s="54"/>
    </row>
    <row r="53" spans="1:7" hidden="1" x14ac:dyDescent="0.25">
      <c r="A53" s="9">
        <v>48806</v>
      </c>
      <c r="B53" s="8">
        <v>0</v>
      </c>
      <c r="C53" s="15">
        <v>0</v>
      </c>
      <c r="D53" s="8">
        <f t="shared" si="0"/>
        <v>0</v>
      </c>
      <c r="E53" s="15">
        <v>0</v>
      </c>
      <c r="G53" s="54"/>
    </row>
    <row r="54" spans="1:7" hidden="1" x14ac:dyDescent="0.25">
      <c r="A54" s="9">
        <v>48990</v>
      </c>
      <c r="B54" s="8">
        <v>0</v>
      </c>
      <c r="C54" s="15">
        <v>0</v>
      </c>
      <c r="D54" s="8">
        <f t="shared" si="0"/>
        <v>0</v>
      </c>
      <c r="E54" s="8">
        <v>0</v>
      </c>
      <c r="G54" s="54"/>
    </row>
    <row r="55" spans="1:7" hidden="1" x14ac:dyDescent="0.25">
      <c r="A55" s="9">
        <v>49171</v>
      </c>
      <c r="B55" s="8">
        <v>0</v>
      </c>
      <c r="C55" s="15">
        <v>0</v>
      </c>
      <c r="D55" s="8">
        <f t="shared" si="0"/>
        <v>0</v>
      </c>
      <c r="E55" s="15">
        <f>D55+D54</f>
        <v>0</v>
      </c>
      <c r="G55" s="54"/>
    </row>
    <row r="56" spans="1:7" hidden="1" x14ac:dyDescent="0.25">
      <c r="A56" s="9">
        <v>49355</v>
      </c>
      <c r="B56" s="8">
        <v>0</v>
      </c>
      <c r="C56" s="15">
        <v>0</v>
      </c>
      <c r="D56" s="8">
        <f t="shared" si="0"/>
        <v>0</v>
      </c>
      <c r="E56" s="15">
        <f>D56+D55</f>
        <v>0</v>
      </c>
      <c r="G56" s="54"/>
    </row>
    <row r="57" spans="1:7" hidden="1" x14ac:dyDescent="0.25">
      <c r="A57" s="9">
        <v>49536</v>
      </c>
      <c r="B57" s="8">
        <v>0</v>
      </c>
      <c r="C57" s="15">
        <v>0</v>
      </c>
      <c r="D57" s="8">
        <f t="shared" si="0"/>
        <v>0</v>
      </c>
      <c r="E57" s="15">
        <f t="shared" ref="E57:E103" si="1">D57+D56</f>
        <v>0</v>
      </c>
      <c r="G57" s="54"/>
    </row>
    <row r="58" spans="1:7" hidden="1" x14ac:dyDescent="0.25">
      <c r="A58" s="9">
        <v>49720</v>
      </c>
      <c r="B58" s="8">
        <v>0</v>
      </c>
      <c r="C58" s="15">
        <v>0</v>
      </c>
      <c r="D58" s="8">
        <f t="shared" si="0"/>
        <v>0</v>
      </c>
      <c r="E58" s="15">
        <f t="shared" si="1"/>
        <v>0</v>
      </c>
    </row>
    <row r="59" spans="1:7" hidden="1" x14ac:dyDescent="0.25">
      <c r="A59" s="9">
        <v>49902</v>
      </c>
      <c r="B59" s="8">
        <v>0</v>
      </c>
      <c r="C59" s="15">
        <v>0</v>
      </c>
      <c r="D59" s="8">
        <f t="shared" si="0"/>
        <v>0</v>
      </c>
      <c r="E59" s="15">
        <f t="shared" si="1"/>
        <v>0</v>
      </c>
    </row>
    <row r="60" spans="1:7" hidden="1" x14ac:dyDescent="0.25">
      <c r="A60" s="9">
        <v>50086</v>
      </c>
      <c r="B60" s="8">
        <v>0</v>
      </c>
      <c r="C60" s="15">
        <v>0</v>
      </c>
      <c r="D60" s="8">
        <f t="shared" si="0"/>
        <v>0</v>
      </c>
      <c r="E60" s="15">
        <f t="shared" si="1"/>
        <v>0</v>
      </c>
    </row>
    <row r="61" spans="1:7" hidden="1" x14ac:dyDescent="0.25">
      <c r="A61" s="9">
        <v>50267</v>
      </c>
      <c r="B61" s="8">
        <v>0</v>
      </c>
      <c r="C61" s="15">
        <v>0</v>
      </c>
      <c r="D61" s="8">
        <f t="shared" si="0"/>
        <v>0</v>
      </c>
      <c r="E61" s="15">
        <f t="shared" si="1"/>
        <v>0</v>
      </c>
    </row>
    <row r="62" spans="1:7" hidden="1" x14ac:dyDescent="0.25">
      <c r="A62" s="9">
        <v>50451</v>
      </c>
      <c r="B62" s="8">
        <v>0</v>
      </c>
      <c r="C62" s="15">
        <v>0</v>
      </c>
      <c r="D62" s="8">
        <f t="shared" si="0"/>
        <v>0</v>
      </c>
      <c r="E62" s="15">
        <f t="shared" si="1"/>
        <v>0</v>
      </c>
    </row>
    <row r="63" spans="1:7" hidden="1" x14ac:dyDescent="0.25">
      <c r="A63" s="9">
        <v>50632</v>
      </c>
      <c r="B63" s="8">
        <v>0</v>
      </c>
      <c r="C63" s="15">
        <v>0</v>
      </c>
      <c r="D63" s="8">
        <f t="shared" si="0"/>
        <v>0</v>
      </c>
      <c r="E63" s="15">
        <f t="shared" si="1"/>
        <v>0</v>
      </c>
    </row>
    <row r="64" spans="1:7" hidden="1" x14ac:dyDescent="0.25">
      <c r="A64" s="9">
        <v>50816</v>
      </c>
      <c r="B64" s="8">
        <v>0</v>
      </c>
      <c r="C64" s="15">
        <v>0</v>
      </c>
      <c r="D64" s="8">
        <f t="shared" si="0"/>
        <v>0</v>
      </c>
      <c r="E64" s="15">
        <f t="shared" si="1"/>
        <v>0</v>
      </c>
    </row>
    <row r="65" spans="1:5" hidden="1" x14ac:dyDescent="0.25">
      <c r="A65" s="9">
        <v>50997</v>
      </c>
      <c r="B65" s="8">
        <v>0</v>
      </c>
      <c r="C65" s="15">
        <v>0</v>
      </c>
      <c r="D65" s="8">
        <f t="shared" si="0"/>
        <v>0</v>
      </c>
      <c r="E65" s="15">
        <f t="shared" si="1"/>
        <v>0</v>
      </c>
    </row>
    <row r="66" spans="1:5" hidden="1" x14ac:dyDescent="0.25">
      <c r="A66" s="9">
        <v>51181</v>
      </c>
      <c r="B66" s="8">
        <v>0</v>
      </c>
      <c r="C66" s="15">
        <v>0</v>
      </c>
      <c r="D66" s="8">
        <f t="shared" si="0"/>
        <v>0</v>
      </c>
      <c r="E66" s="15">
        <f t="shared" si="1"/>
        <v>0</v>
      </c>
    </row>
    <row r="67" spans="1:5" hidden="1" x14ac:dyDescent="0.25">
      <c r="A67" s="9">
        <v>51363</v>
      </c>
      <c r="B67" s="8">
        <v>0</v>
      </c>
      <c r="C67" s="15">
        <v>0</v>
      </c>
      <c r="D67" s="8">
        <f t="shared" si="0"/>
        <v>0</v>
      </c>
      <c r="E67" s="15">
        <f t="shared" si="1"/>
        <v>0</v>
      </c>
    </row>
    <row r="68" spans="1:5" hidden="1" x14ac:dyDescent="0.25">
      <c r="A68" s="9">
        <v>51547</v>
      </c>
      <c r="B68" s="8">
        <v>0</v>
      </c>
      <c r="C68" s="15">
        <v>0</v>
      </c>
      <c r="D68" s="8">
        <f t="shared" si="0"/>
        <v>0</v>
      </c>
      <c r="E68" s="15">
        <f t="shared" si="1"/>
        <v>0</v>
      </c>
    </row>
    <row r="69" spans="1:5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15">
        <f t="shared" si="1"/>
        <v>0</v>
      </c>
    </row>
    <row r="70" spans="1:5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15">
        <f t="shared" si="1"/>
        <v>0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5">
        <f t="shared" si="1"/>
        <v>0</v>
      </c>
    </row>
    <row r="72" spans="1:5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5">
        <f t="shared" si="1"/>
        <v>0</v>
      </c>
    </row>
    <row r="73" spans="1:5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5">
        <f t="shared" si="1"/>
        <v>0</v>
      </c>
    </row>
    <row r="74" spans="1:5" hidden="1" x14ac:dyDescent="0.25">
      <c r="A74" s="9">
        <v>52642</v>
      </c>
      <c r="B74" s="8">
        <v>0</v>
      </c>
      <c r="C74" s="15">
        <v>0</v>
      </c>
      <c r="D74" s="8">
        <f t="shared" ref="D74:D103" si="2">B74+C74</f>
        <v>0</v>
      </c>
      <c r="E74" s="15">
        <f t="shared" si="1"/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2"/>
        <v>0</v>
      </c>
      <c r="E75" s="15">
        <f t="shared" si="1"/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2"/>
        <v>0</v>
      </c>
      <c r="E76" s="15">
        <f t="shared" si="1"/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2"/>
        <v>0</v>
      </c>
      <c r="E77" s="15">
        <f t="shared" si="1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2"/>
        <v>0</v>
      </c>
      <c r="E78" s="15">
        <f t="shared" si="1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2"/>
        <v>0</v>
      </c>
      <c r="E79" s="15">
        <f t="shared" si="1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2"/>
        <v>0</v>
      </c>
      <c r="E80" s="15">
        <f t="shared" si="1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2"/>
        <v>0</v>
      </c>
      <c r="E81" s="15">
        <f t="shared" si="1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2"/>
        <v>0</v>
      </c>
      <c r="E82" s="15">
        <f t="shared" si="1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2"/>
        <v>0</v>
      </c>
      <c r="E83" s="15">
        <f t="shared" si="1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2"/>
        <v>0</v>
      </c>
      <c r="E84" s="15">
        <f t="shared" si="1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2"/>
        <v>0</v>
      </c>
      <c r="E85" s="15">
        <f t="shared" si="1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2"/>
        <v>0</v>
      </c>
      <c r="E86" s="15">
        <f t="shared" si="1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2"/>
        <v>0</v>
      </c>
      <c r="E87" s="15">
        <f t="shared" si="1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2"/>
        <v>0</v>
      </c>
      <c r="E88" s="15">
        <f t="shared" si="1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2"/>
        <v>0</v>
      </c>
      <c r="E89" s="15">
        <f t="shared" si="1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2"/>
        <v>0</v>
      </c>
      <c r="E90" s="15">
        <f t="shared" si="1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2"/>
        <v>0</v>
      </c>
      <c r="E91" s="15">
        <f t="shared" si="1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2"/>
        <v>0</v>
      </c>
      <c r="E92" s="15">
        <f t="shared" si="1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2"/>
        <v>0</v>
      </c>
      <c r="E93" s="15">
        <f t="shared" si="1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2"/>
        <v>0</v>
      </c>
      <c r="E94" s="15">
        <f t="shared" si="1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2"/>
        <v>0</v>
      </c>
      <c r="E95" s="15">
        <f t="shared" si="1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2"/>
        <v>0</v>
      </c>
      <c r="E96" s="15">
        <f t="shared" si="1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2"/>
        <v>0</v>
      </c>
      <c r="E97" s="15">
        <f t="shared" si="1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2"/>
        <v>0</v>
      </c>
      <c r="E98" s="15">
        <f t="shared" si="1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2"/>
        <v>0</v>
      </c>
      <c r="E99" s="15">
        <f t="shared" si="1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2"/>
        <v>0</v>
      </c>
      <c r="E100" s="15">
        <f t="shared" si="1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2"/>
        <v>0</v>
      </c>
      <c r="E101" s="15">
        <f t="shared" si="1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2"/>
        <v>0</v>
      </c>
      <c r="E102" s="15">
        <f t="shared" si="1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2"/>
        <v>0</v>
      </c>
      <c r="E103" s="15">
        <f t="shared" si="1"/>
        <v>0</v>
      </c>
    </row>
    <row r="104" spans="1:5" ht="13.8" thickBot="1" x14ac:dyDescent="0.3">
      <c r="A104" s="30" t="s">
        <v>4</v>
      </c>
      <c r="B104" s="10">
        <f>SUM(B32:B55)</f>
        <v>3700000</v>
      </c>
      <c r="C104" s="10">
        <f t="shared" ref="C104:E104" si="3">SUM(C32:C55)</f>
        <v>202800</v>
      </c>
      <c r="D104" s="10">
        <f t="shared" si="3"/>
        <v>3902800</v>
      </c>
      <c r="E104" s="10">
        <f t="shared" si="3"/>
        <v>3902800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06"/>
  <sheetViews>
    <sheetView workbookViewId="0">
      <selection activeCell="C35" sqref="C35:C36"/>
    </sheetView>
  </sheetViews>
  <sheetFormatPr defaultRowHeight="13.2" x14ac:dyDescent="0.25"/>
  <cols>
    <col min="2" max="2" width="14.44140625" customWidth="1"/>
    <col min="3" max="3" width="12.88671875" bestFit="1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49</v>
      </c>
      <c r="C3" s="159"/>
      <c r="D3" s="159"/>
    </row>
    <row r="4" spans="1:13" ht="13.8" thickBot="1" x14ac:dyDescent="0.3">
      <c r="B4" s="158" t="s">
        <v>43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425000</v>
      </c>
      <c r="C18" s="45">
        <v>82455.69</v>
      </c>
      <c r="D18" s="23">
        <f t="shared" si="0"/>
        <v>507455.69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330943.75</v>
      </c>
      <c r="D19" s="8">
        <f t="shared" si="0"/>
        <v>330943.75</v>
      </c>
      <c r="E19" s="15">
        <f>+D18+D19</f>
        <v>838399.44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55000</v>
      </c>
      <c r="C20" s="45">
        <v>58315.83</v>
      </c>
      <c r="D20" s="23">
        <f t="shared" si="0"/>
        <v>113315.83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99556.25</v>
      </c>
      <c r="D21" s="8">
        <f t="shared" si="0"/>
        <v>99556.25</v>
      </c>
      <c r="E21" s="15">
        <f>+D20+D21</f>
        <v>212872.08000000002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2205000</v>
      </c>
      <c r="C22" s="45">
        <v>99556.25</v>
      </c>
      <c r="D22" s="23">
        <f t="shared" si="0"/>
        <v>2304556.25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55456.25</v>
      </c>
      <c r="D23" s="8">
        <f t="shared" si="0"/>
        <v>55456.25</v>
      </c>
      <c r="E23" s="15">
        <f>+D22+D23</f>
        <v>2360012.5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100000</v>
      </c>
      <c r="C24" s="45">
        <v>55456.25</v>
      </c>
      <c r="D24" s="23">
        <f t="shared" si="0"/>
        <v>155456.25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0</v>
      </c>
      <c r="C25" s="15">
        <v>52956.25</v>
      </c>
      <c r="D25" s="8">
        <f t="shared" si="0"/>
        <v>52956.25</v>
      </c>
      <c r="E25" s="45">
        <f>+D24+D25</f>
        <v>208412.5</v>
      </c>
      <c r="G25" s="54"/>
    </row>
    <row r="26" spans="1:13" hidden="1" x14ac:dyDescent="0.25">
      <c r="A26" s="9">
        <v>43876</v>
      </c>
      <c r="B26" s="23">
        <v>100000</v>
      </c>
      <c r="C26" s="45">
        <v>52956.25</v>
      </c>
      <c r="D26" s="23">
        <f t="shared" si="0"/>
        <v>152956.25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50456.25</v>
      </c>
      <c r="D27" s="8">
        <f t="shared" si="0"/>
        <v>50456.25</v>
      </c>
      <c r="E27" s="15">
        <f>+D26+D27</f>
        <v>203412.5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170000</v>
      </c>
      <c r="C30" s="45">
        <v>46331.25</v>
      </c>
      <c r="D30" s="23">
        <f t="shared" si="0"/>
        <v>216331.25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42081.25</v>
      </c>
      <c r="D31" s="8">
        <f t="shared" si="0"/>
        <v>42081.25</v>
      </c>
      <c r="E31" s="15">
        <f>+D30+D31</f>
        <v>258412.5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33081.25</v>
      </c>
      <c r="D35" s="23">
        <f t="shared" si="0"/>
        <v>33081.25</v>
      </c>
      <c r="E35" s="45">
        <v>0</v>
      </c>
      <c r="G35" s="54"/>
    </row>
    <row r="36" spans="1:7" x14ac:dyDescent="0.25">
      <c r="A36" s="9">
        <v>45703</v>
      </c>
      <c r="B36" s="8">
        <v>130000</v>
      </c>
      <c r="C36" s="15">
        <v>33081.25</v>
      </c>
      <c r="D36" s="8">
        <f t="shared" si="0"/>
        <v>163081.25</v>
      </c>
      <c r="E36" s="15">
        <f>+D35+D36</f>
        <v>196162.5</v>
      </c>
      <c r="G36" s="54"/>
    </row>
    <row r="37" spans="1:7" x14ac:dyDescent="0.25">
      <c r="A37" s="9">
        <v>45884</v>
      </c>
      <c r="B37" s="8">
        <v>0</v>
      </c>
      <c r="C37" s="15">
        <v>29831.25</v>
      </c>
      <c r="D37" s="8">
        <f t="shared" si="0"/>
        <v>29831.25</v>
      </c>
      <c r="E37" s="15">
        <v>0</v>
      </c>
      <c r="G37" s="54"/>
    </row>
    <row r="38" spans="1:7" x14ac:dyDescent="0.25">
      <c r="A38" s="9">
        <v>46068</v>
      </c>
      <c r="B38" s="8">
        <v>0</v>
      </c>
      <c r="C38" s="15">
        <v>29831.25</v>
      </c>
      <c r="D38" s="8">
        <f t="shared" si="0"/>
        <v>29831.25</v>
      </c>
      <c r="E38" s="15">
        <f>+D37+D38</f>
        <v>59662.5</v>
      </c>
      <c r="G38" s="54"/>
    </row>
    <row r="39" spans="1:7" x14ac:dyDescent="0.25">
      <c r="A39" s="9">
        <v>46249</v>
      </c>
      <c r="B39" s="8">
        <v>0</v>
      </c>
      <c r="C39" s="15">
        <v>29831.25</v>
      </c>
      <c r="D39" s="8">
        <f t="shared" si="0"/>
        <v>29831.25</v>
      </c>
      <c r="E39" s="15">
        <v>0</v>
      </c>
      <c r="G39" s="54"/>
    </row>
    <row r="40" spans="1:7" x14ac:dyDescent="0.25">
      <c r="A40" s="9">
        <v>46433</v>
      </c>
      <c r="B40" s="8">
        <v>0</v>
      </c>
      <c r="C40" s="15">
        <v>29831.25</v>
      </c>
      <c r="D40" s="8">
        <f t="shared" si="0"/>
        <v>29831.25</v>
      </c>
      <c r="E40" s="15">
        <f>+D39+D40</f>
        <v>59662.5</v>
      </c>
      <c r="G40" s="54"/>
    </row>
    <row r="41" spans="1:7" x14ac:dyDescent="0.25">
      <c r="A41" s="9">
        <v>46614</v>
      </c>
      <c r="B41" s="8">
        <v>0</v>
      </c>
      <c r="C41" s="15">
        <v>29831.25</v>
      </c>
      <c r="D41" s="8">
        <f t="shared" si="0"/>
        <v>29831.25</v>
      </c>
      <c r="E41" s="15">
        <v>0</v>
      </c>
      <c r="G41" s="54"/>
    </row>
    <row r="42" spans="1:7" x14ac:dyDescent="0.25">
      <c r="A42" s="9">
        <v>46798</v>
      </c>
      <c r="B42" s="8">
        <v>205000</v>
      </c>
      <c r="C42" s="15">
        <v>29831.25</v>
      </c>
      <c r="D42" s="8">
        <f t="shared" si="0"/>
        <v>234831.25</v>
      </c>
      <c r="E42" s="15">
        <f>+D41+D42</f>
        <v>264662.5</v>
      </c>
      <c r="G42" s="54"/>
    </row>
    <row r="43" spans="1:7" x14ac:dyDescent="0.25">
      <c r="A43" s="9">
        <v>46980</v>
      </c>
      <c r="B43" s="8">
        <v>0</v>
      </c>
      <c r="C43" s="15">
        <v>25731.25</v>
      </c>
      <c r="D43" s="8">
        <f t="shared" si="0"/>
        <v>25731.25</v>
      </c>
      <c r="E43" s="15">
        <v>0</v>
      </c>
      <c r="G43" s="54"/>
    </row>
    <row r="44" spans="1:7" x14ac:dyDescent="0.25">
      <c r="A44" s="9">
        <v>47164</v>
      </c>
      <c r="B44" s="8">
        <v>210000</v>
      </c>
      <c r="C44" s="15">
        <v>25731.25</v>
      </c>
      <c r="D44" s="8">
        <f t="shared" si="0"/>
        <v>235731.25</v>
      </c>
      <c r="E44" s="15">
        <f>+D43+D44</f>
        <v>261462.5</v>
      </c>
      <c r="G44" s="54"/>
    </row>
    <row r="45" spans="1:7" x14ac:dyDescent="0.25">
      <c r="A45" s="9">
        <v>47345</v>
      </c>
      <c r="B45" s="8">
        <v>0</v>
      </c>
      <c r="C45" s="15">
        <v>21531.25</v>
      </c>
      <c r="D45" s="8">
        <f t="shared" si="0"/>
        <v>21531.25</v>
      </c>
      <c r="E45" s="15">
        <v>0</v>
      </c>
      <c r="G45" s="54"/>
    </row>
    <row r="46" spans="1:7" x14ac:dyDescent="0.25">
      <c r="A46" s="9">
        <v>47529</v>
      </c>
      <c r="B46" s="8">
        <v>225000</v>
      </c>
      <c r="C46" s="15">
        <v>21531.25</v>
      </c>
      <c r="D46" s="8">
        <f t="shared" si="0"/>
        <v>246531.25</v>
      </c>
      <c r="E46" s="15">
        <f>+D45+D46</f>
        <v>268062.5</v>
      </c>
      <c r="G46" s="54"/>
    </row>
    <row r="47" spans="1:7" x14ac:dyDescent="0.25">
      <c r="A47" s="9">
        <v>47710</v>
      </c>
      <c r="B47" s="8">
        <v>0</v>
      </c>
      <c r="C47" s="15">
        <v>18156.25</v>
      </c>
      <c r="D47" s="8">
        <f t="shared" si="0"/>
        <v>18156.25</v>
      </c>
      <c r="E47" s="15">
        <v>0</v>
      </c>
      <c r="G47" s="54"/>
    </row>
    <row r="48" spans="1:7" x14ac:dyDescent="0.25">
      <c r="A48" s="9">
        <v>47894</v>
      </c>
      <c r="B48" s="8">
        <v>225000</v>
      </c>
      <c r="C48" s="15">
        <v>18156.25</v>
      </c>
      <c r="D48" s="8">
        <f t="shared" si="0"/>
        <v>243156.25</v>
      </c>
      <c r="E48" s="15">
        <f>+D47+D48</f>
        <v>261312.5</v>
      </c>
      <c r="G48" s="54"/>
    </row>
    <row r="49" spans="1:7" x14ac:dyDescent="0.25">
      <c r="A49" s="9">
        <v>48075</v>
      </c>
      <c r="B49" s="8">
        <v>0</v>
      </c>
      <c r="C49" s="15">
        <v>14781.25</v>
      </c>
      <c r="D49" s="8">
        <f t="shared" si="0"/>
        <v>14781.25</v>
      </c>
      <c r="E49" s="15">
        <v>0</v>
      </c>
      <c r="G49" s="54"/>
    </row>
    <row r="50" spans="1:7" x14ac:dyDescent="0.25">
      <c r="A50" s="9">
        <v>48259</v>
      </c>
      <c r="B50" s="8">
        <v>235000</v>
      </c>
      <c r="C50" s="15">
        <v>14781.25</v>
      </c>
      <c r="D50" s="8">
        <f t="shared" si="0"/>
        <v>249781.25</v>
      </c>
      <c r="E50" s="15">
        <f>+D49+D50</f>
        <v>264562.5</v>
      </c>
      <c r="G50" s="54"/>
    </row>
    <row r="51" spans="1:7" x14ac:dyDescent="0.25">
      <c r="A51" s="9">
        <v>48441</v>
      </c>
      <c r="B51" s="8">
        <v>0</v>
      </c>
      <c r="C51" s="15">
        <v>11256.25</v>
      </c>
      <c r="D51" s="8">
        <f t="shared" si="0"/>
        <v>11256.25</v>
      </c>
      <c r="E51" s="15">
        <v>0</v>
      </c>
      <c r="G51" s="54"/>
    </row>
    <row r="52" spans="1:7" x14ac:dyDescent="0.25">
      <c r="A52" s="9">
        <v>48625</v>
      </c>
      <c r="B52" s="8">
        <v>240000</v>
      </c>
      <c r="C52" s="15">
        <v>11256.25</v>
      </c>
      <c r="D52" s="8">
        <f t="shared" si="0"/>
        <v>251256.25</v>
      </c>
      <c r="E52" s="15">
        <f>+D51+D52</f>
        <v>262512.5</v>
      </c>
      <c r="G52" s="54"/>
    </row>
    <row r="53" spans="1:7" x14ac:dyDescent="0.25">
      <c r="A53" s="9">
        <v>48806</v>
      </c>
      <c r="B53" s="8">
        <v>0</v>
      </c>
      <c r="C53" s="15">
        <v>7656.25</v>
      </c>
      <c r="D53" s="8">
        <f t="shared" si="0"/>
        <v>7656.25</v>
      </c>
      <c r="E53" s="15">
        <v>0</v>
      </c>
      <c r="G53" s="54"/>
    </row>
    <row r="54" spans="1:7" x14ac:dyDescent="0.25">
      <c r="A54" s="9">
        <v>48990</v>
      </c>
      <c r="B54" s="8">
        <v>250000</v>
      </c>
      <c r="C54" s="15">
        <v>7656.25</v>
      </c>
      <c r="D54" s="8">
        <f t="shared" si="0"/>
        <v>257656.25</v>
      </c>
      <c r="E54" s="15">
        <f>+D53+D54</f>
        <v>265312.5</v>
      </c>
      <c r="G54" s="54"/>
    </row>
    <row r="55" spans="1:7" x14ac:dyDescent="0.25">
      <c r="A55" s="9">
        <v>49171</v>
      </c>
      <c r="B55" s="8">
        <v>0</v>
      </c>
      <c r="C55" s="15">
        <v>3906.25</v>
      </c>
      <c r="D55" s="8">
        <f t="shared" si="0"/>
        <v>3906.25</v>
      </c>
      <c r="E55" s="15">
        <v>0</v>
      </c>
      <c r="G55" s="54"/>
    </row>
    <row r="56" spans="1:7" x14ac:dyDescent="0.25">
      <c r="A56" s="9">
        <v>49355</v>
      </c>
      <c r="B56" s="8">
        <v>250000</v>
      </c>
      <c r="C56" s="15">
        <v>3906.25</v>
      </c>
      <c r="D56" s="8">
        <f t="shared" si="0"/>
        <v>253906.25</v>
      </c>
      <c r="E56" s="15">
        <f>+D55+D56</f>
        <v>257812.5</v>
      </c>
      <c r="G56" s="54"/>
    </row>
    <row r="57" spans="1:7" hidden="1" x14ac:dyDescent="0.25">
      <c r="A57" s="9">
        <v>49536</v>
      </c>
      <c r="B57" s="8">
        <v>0</v>
      </c>
      <c r="C57" s="15">
        <v>0</v>
      </c>
      <c r="D57" s="8">
        <f t="shared" si="0"/>
        <v>0</v>
      </c>
      <c r="E57" s="15">
        <v>0</v>
      </c>
      <c r="G57" s="54"/>
    </row>
    <row r="58" spans="1:7" hidden="1" x14ac:dyDescent="0.25">
      <c r="A58" s="9">
        <v>49720</v>
      </c>
      <c r="B58" s="8">
        <v>0</v>
      </c>
      <c r="C58" s="15">
        <v>0</v>
      </c>
      <c r="D58" s="8">
        <f t="shared" si="0"/>
        <v>0</v>
      </c>
      <c r="E58" s="15">
        <f>+D57+D58</f>
        <v>0</v>
      </c>
    </row>
    <row r="59" spans="1:7" hidden="1" x14ac:dyDescent="0.25">
      <c r="A59" s="9">
        <v>49902</v>
      </c>
      <c r="B59" s="8">
        <v>0</v>
      </c>
      <c r="C59" s="15">
        <v>0</v>
      </c>
      <c r="D59" s="8">
        <f t="shared" si="0"/>
        <v>0</v>
      </c>
      <c r="E59" s="15">
        <f t="shared" ref="E59:E103" si="1">D59+D58</f>
        <v>0</v>
      </c>
    </row>
    <row r="60" spans="1:7" hidden="1" x14ac:dyDescent="0.25">
      <c r="A60" s="9">
        <v>50086</v>
      </c>
      <c r="B60" s="8">
        <v>0</v>
      </c>
      <c r="C60" s="15">
        <v>0</v>
      </c>
      <c r="D60" s="8">
        <f t="shared" si="0"/>
        <v>0</v>
      </c>
      <c r="E60" s="15">
        <f t="shared" si="1"/>
        <v>0</v>
      </c>
    </row>
    <row r="61" spans="1:7" hidden="1" x14ac:dyDescent="0.25">
      <c r="A61" s="9">
        <v>50267</v>
      </c>
      <c r="B61" s="8">
        <v>0</v>
      </c>
      <c r="C61" s="15">
        <v>0</v>
      </c>
      <c r="D61" s="8">
        <f t="shared" si="0"/>
        <v>0</v>
      </c>
      <c r="E61" s="15">
        <f t="shared" si="1"/>
        <v>0</v>
      </c>
    </row>
    <row r="62" spans="1:7" hidden="1" x14ac:dyDescent="0.25">
      <c r="A62" s="9">
        <v>50451</v>
      </c>
      <c r="B62" s="8">
        <v>0</v>
      </c>
      <c r="C62" s="15">
        <v>0</v>
      </c>
      <c r="D62" s="8">
        <f t="shared" si="0"/>
        <v>0</v>
      </c>
      <c r="E62" s="15">
        <f t="shared" si="1"/>
        <v>0</v>
      </c>
    </row>
    <row r="63" spans="1:7" hidden="1" x14ac:dyDescent="0.25">
      <c r="A63" s="9">
        <v>50632</v>
      </c>
      <c r="B63" s="8">
        <v>0</v>
      </c>
      <c r="C63" s="15">
        <v>0</v>
      </c>
      <c r="D63" s="8">
        <f t="shared" si="0"/>
        <v>0</v>
      </c>
      <c r="E63" s="15">
        <f t="shared" si="1"/>
        <v>0</v>
      </c>
    </row>
    <row r="64" spans="1:7" hidden="1" x14ac:dyDescent="0.25">
      <c r="A64" s="9">
        <v>50816</v>
      </c>
      <c r="B64" s="8">
        <v>0</v>
      </c>
      <c r="C64" s="15">
        <v>0</v>
      </c>
      <c r="D64" s="8">
        <f t="shared" si="0"/>
        <v>0</v>
      </c>
      <c r="E64" s="15">
        <f t="shared" si="1"/>
        <v>0</v>
      </c>
    </row>
    <row r="65" spans="1:5" hidden="1" x14ac:dyDescent="0.25">
      <c r="A65" s="9">
        <v>50997</v>
      </c>
      <c r="B65" s="8">
        <v>0</v>
      </c>
      <c r="C65" s="15">
        <v>0</v>
      </c>
      <c r="D65" s="8">
        <f t="shared" si="0"/>
        <v>0</v>
      </c>
      <c r="E65" s="15">
        <f t="shared" si="1"/>
        <v>0</v>
      </c>
    </row>
    <row r="66" spans="1:5" hidden="1" x14ac:dyDescent="0.25">
      <c r="A66" s="9">
        <v>51181</v>
      </c>
      <c r="B66" s="8">
        <v>0</v>
      </c>
      <c r="C66" s="15">
        <v>0</v>
      </c>
      <c r="D66" s="8">
        <f t="shared" si="0"/>
        <v>0</v>
      </c>
      <c r="E66" s="15">
        <f t="shared" si="1"/>
        <v>0</v>
      </c>
    </row>
    <row r="67" spans="1:5" hidden="1" x14ac:dyDescent="0.25">
      <c r="A67" s="9">
        <v>51363</v>
      </c>
      <c r="B67" s="8">
        <v>0</v>
      </c>
      <c r="C67" s="15">
        <v>0</v>
      </c>
      <c r="D67" s="8">
        <f t="shared" si="0"/>
        <v>0</v>
      </c>
      <c r="E67" s="15">
        <f t="shared" si="1"/>
        <v>0</v>
      </c>
    </row>
    <row r="68" spans="1:5" hidden="1" x14ac:dyDescent="0.25">
      <c r="A68" s="9">
        <v>51547</v>
      </c>
      <c r="B68" s="8">
        <v>0</v>
      </c>
      <c r="C68" s="15">
        <v>0</v>
      </c>
      <c r="D68" s="8">
        <f t="shared" si="0"/>
        <v>0</v>
      </c>
      <c r="E68" s="15">
        <f t="shared" si="1"/>
        <v>0</v>
      </c>
    </row>
    <row r="69" spans="1:5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15">
        <f t="shared" si="1"/>
        <v>0</v>
      </c>
    </row>
    <row r="70" spans="1:5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15">
        <f t="shared" si="1"/>
        <v>0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5">
        <f t="shared" si="1"/>
        <v>0</v>
      </c>
    </row>
    <row r="72" spans="1:5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5">
        <f t="shared" si="1"/>
        <v>0</v>
      </c>
    </row>
    <row r="73" spans="1:5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5">
        <f t="shared" si="1"/>
        <v>0</v>
      </c>
    </row>
    <row r="74" spans="1:5" hidden="1" x14ac:dyDescent="0.25">
      <c r="A74" s="9">
        <v>52642</v>
      </c>
      <c r="B74" s="8">
        <v>0</v>
      </c>
      <c r="C74" s="15">
        <v>0</v>
      </c>
      <c r="D74" s="8">
        <f t="shared" ref="D74:D103" si="2">B74+C74</f>
        <v>0</v>
      </c>
      <c r="E74" s="15">
        <f t="shared" si="1"/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2"/>
        <v>0</v>
      </c>
      <c r="E75" s="15">
        <f t="shared" si="1"/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2"/>
        <v>0</v>
      </c>
      <c r="E76" s="15">
        <f t="shared" si="1"/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2"/>
        <v>0</v>
      </c>
      <c r="E77" s="15">
        <f t="shared" si="1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2"/>
        <v>0</v>
      </c>
      <c r="E78" s="15">
        <f t="shared" si="1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2"/>
        <v>0</v>
      </c>
      <c r="E79" s="15">
        <f t="shared" si="1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2"/>
        <v>0</v>
      </c>
      <c r="E80" s="15">
        <f t="shared" si="1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2"/>
        <v>0</v>
      </c>
      <c r="E81" s="15">
        <f t="shared" si="1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2"/>
        <v>0</v>
      </c>
      <c r="E82" s="15">
        <f t="shared" si="1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2"/>
        <v>0</v>
      </c>
      <c r="E83" s="15">
        <f t="shared" si="1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2"/>
        <v>0</v>
      </c>
      <c r="E84" s="15">
        <f t="shared" si="1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2"/>
        <v>0</v>
      </c>
      <c r="E85" s="15">
        <f t="shared" si="1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2"/>
        <v>0</v>
      </c>
      <c r="E86" s="15">
        <f t="shared" si="1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2"/>
        <v>0</v>
      </c>
      <c r="E87" s="15">
        <f t="shared" si="1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2"/>
        <v>0</v>
      </c>
      <c r="E88" s="15">
        <f t="shared" si="1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2"/>
        <v>0</v>
      </c>
      <c r="E89" s="15">
        <f t="shared" si="1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2"/>
        <v>0</v>
      </c>
      <c r="E90" s="15">
        <f t="shared" si="1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2"/>
        <v>0</v>
      </c>
      <c r="E91" s="15">
        <f t="shared" si="1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2"/>
        <v>0</v>
      </c>
      <c r="E92" s="15">
        <f t="shared" si="1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2"/>
        <v>0</v>
      </c>
      <c r="E93" s="15">
        <f t="shared" si="1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2"/>
        <v>0</v>
      </c>
      <c r="E94" s="15">
        <f t="shared" si="1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2"/>
        <v>0</v>
      </c>
      <c r="E95" s="15">
        <f t="shared" si="1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2"/>
        <v>0</v>
      </c>
      <c r="E96" s="15">
        <f t="shared" si="1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2"/>
        <v>0</v>
      </c>
      <c r="E97" s="15">
        <f t="shared" si="1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2"/>
        <v>0</v>
      </c>
      <c r="E98" s="15">
        <f t="shared" si="1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2"/>
        <v>0</v>
      </c>
      <c r="E99" s="15">
        <f t="shared" si="1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2"/>
        <v>0</v>
      </c>
      <c r="E100" s="15">
        <f t="shared" si="1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2"/>
        <v>0</v>
      </c>
      <c r="E101" s="15">
        <f t="shared" si="1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2"/>
        <v>0</v>
      </c>
      <c r="E102" s="15">
        <f t="shared" si="1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2"/>
        <v>0</v>
      </c>
      <c r="E103" s="15">
        <f t="shared" si="1"/>
        <v>0</v>
      </c>
    </row>
    <row r="104" spans="1:5" ht="13.8" thickBot="1" x14ac:dyDescent="0.3">
      <c r="A104" s="30" t="s">
        <v>4</v>
      </c>
      <c r="B104" s="10">
        <f>SUM(B32:B57)</f>
        <v>1970000</v>
      </c>
      <c r="C104" s="10">
        <f t="shared" ref="C104:E104" si="3">SUM(C32:C57)</f>
        <v>451187.5</v>
      </c>
      <c r="D104" s="10">
        <f t="shared" si="3"/>
        <v>2421187.5</v>
      </c>
      <c r="E104" s="10">
        <f t="shared" si="3"/>
        <v>2421187.5</v>
      </c>
    </row>
    <row r="105" spans="1:5" ht="13.8" thickTop="1" x14ac:dyDescent="0.25"/>
    <row r="106" spans="1:5" x14ac:dyDescent="0.25">
      <c r="B106" s="11">
        <f>SUM(B34:B56)</f>
        <v>1970000</v>
      </c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06"/>
  <sheetViews>
    <sheetView topLeftCell="A4" workbookViewId="0">
      <selection activeCell="C35" sqref="C35:C36"/>
    </sheetView>
  </sheetViews>
  <sheetFormatPr defaultRowHeight="13.2" x14ac:dyDescent="0.25"/>
  <cols>
    <col min="2" max="2" width="14.5546875" customWidth="1"/>
    <col min="3" max="3" width="14.109375" customWidth="1"/>
    <col min="4" max="4" width="15" customWidth="1"/>
    <col min="5" max="5" width="15.5546875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50</v>
      </c>
      <c r="C3" s="159"/>
      <c r="D3" s="159"/>
    </row>
    <row r="4" spans="1:13" ht="13.8" thickBot="1" x14ac:dyDescent="0.3">
      <c r="B4" s="158" t="s">
        <v>51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425000</v>
      </c>
      <c r="C18" s="45">
        <v>82455.69</v>
      </c>
      <c r="D18" s="23">
        <f t="shared" si="0"/>
        <v>507455.69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330943.75</v>
      </c>
      <c r="D19" s="8">
        <f t="shared" si="0"/>
        <v>330943.75</v>
      </c>
      <c r="E19" s="15">
        <f>+D18+D19</f>
        <v>838399.44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0</v>
      </c>
      <c r="C20" s="45">
        <v>0</v>
      </c>
      <c r="D20" s="23">
        <f t="shared" si="0"/>
        <v>0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0</v>
      </c>
      <c r="D21" s="8">
        <f t="shared" si="0"/>
        <v>0</v>
      </c>
      <c r="E21" s="15">
        <f>+D20+D21</f>
        <v>0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6640000</v>
      </c>
      <c r="C22" s="45">
        <v>1278313.0729166667</v>
      </c>
      <c r="D22" s="23">
        <f t="shared" si="0"/>
        <v>7918313.072916667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1281146.875</v>
      </c>
      <c r="D23" s="8">
        <f t="shared" si="0"/>
        <v>1281146.875</v>
      </c>
      <c r="E23" s="15">
        <f>+D22+D23</f>
        <v>9199459.9479166679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515000</v>
      </c>
      <c r="C24" s="45">
        <v>1281146.875</v>
      </c>
      <c r="D24" s="23">
        <f t="shared" si="0"/>
        <v>1796146.875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0</v>
      </c>
      <c r="C25" s="15">
        <v>1268271.875</v>
      </c>
      <c r="D25" s="8">
        <f t="shared" si="0"/>
        <v>1268271.875</v>
      </c>
      <c r="E25" s="45">
        <f>+D24+D25</f>
        <v>3064418.75</v>
      </c>
      <c r="G25" s="54"/>
    </row>
    <row r="26" spans="1:13" hidden="1" x14ac:dyDescent="0.25">
      <c r="A26" s="9">
        <v>43876</v>
      </c>
      <c r="B26" s="23">
        <v>525000</v>
      </c>
      <c r="C26" s="45">
        <v>1268271.875</v>
      </c>
      <c r="D26" s="23">
        <f t="shared" si="0"/>
        <v>1793271.875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1255146.875</v>
      </c>
      <c r="D27" s="8">
        <f t="shared" si="0"/>
        <v>1255146.875</v>
      </c>
      <c r="E27" s="15">
        <f>+D26+D27</f>
        <v>3048418.75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1475000</v>
      </c>
      <c r="C30" s="45">
        <v>1213146.875</v>
      </c>
      <c r="D30" s="23">
        <f t="shared" si="0"/>
        <v>2688146.875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1176271.875</v>
      </c>
      <c r="D31" s="8">
        <f t="shared" si="0"/>
        <v>1176271.875</v>
      </c>
      <c r="E31" s="15">
        <f>+D30+D31</f>
        <v>3864418.75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1121271.875</v>
      </c>
      <c r="D35" s="23">
        <f t="shared" si="0"/>
        <v>1121271.875</v>
      </c>
      <c r="E35" s="45">
        <v>0</v>
      </c>
      <c r="G35" s="54"/>
    </row>
    <row r="36" spans="1:7" x14ac:dyDescent="0.25">
      <c r="A36" s="9">
        <v>45703</v>
      </c>
      <c r="B36" s="8">
        <v>1320000</v>
      </c>
      <c r="C36" s="15">
        <v>1121271.875</v>
      </c>
      <c r="D36" s="8">
        <f t="shared" si="0"/>
        <v>2441271.875</v>
      </c>
      <c r="E36" s="15">
        <f>+D35+D36</f>
        <v>3562543.75</v>
      </c>
      <c r="G36" s="54"/>
    </row>
    <row r="37" spans="1:7" x14ac:dyDescent="0.25">
      <c r="A37" s="9">
        <v>45884</v>
      </c>
      <c r="B37" s="8">
        <v>0</v>
      </c>
      <c r="C37" s="15">
        <v>1088271.875</v>
      </c>
      <c r="D37" s="8">
        <f t="shared" si="0"/>
        <v>1088271.875</v>
      </c>
      <c r="E37" s="15">
        <v>0</v>
      </c>
      <c r="G37" s="54"/>
    </row>
    <row r="38" spans="1:7" x14ac:dyDescent="0.25">
      <c r="A38" s="9">
        <v>46068</v>
      </c>
      <c r="B38" s="8">
        <v>1260000</v>
      </c>
      <c r="C38" s="15">
        <v>1088271.875</v>
      </c>
      <c r="D38" s="8">
        <f t="shared" si="0"/>
        <v>2348271.875</v>
      </c>
      <c r="E38" s="15">
        <f>+D37+D38</f>
        <v>3436543.75</v>
      </c>
      <c r="G38" s="54"/>
    </row>
    <row r="39" spans="1:7" x14ac:dyDescent="0.25">
      <c r="A39" s="9">
        <v>46249</v>
      </c>
      <c r="B39" s="8">
        <v>0</v>
      </c>
      <c r="C39" s="15">
        <v>1056771.875</v>
      </c>
      <c r="D39" s="8">
        <f t="shared" si="0"/>
        <v>1056771.875</v>
      </c>
      <c r="E39" s="15">
        <v>0</v>
      </c>
      <c r="G39" s="54"/>
    </row>
    <row r="40" spans="1:7" x14ac:dyDescent="0.25">
      <c r="A40" s="9">
        <v>46433</v>
      </c>
      <c r="B40" s="8">
        <v>1500000</v>
      </c>
      <c r="C40" s="15">
        <v>1056771.875</v>
      </c>
      <c r="D40" s="8">
        <f t="shared" si="0"/>
        <v>2556771.875</v>
      </c>
      <c r="E40" s="15">
        <f>+D39+D40</f>
        <v>3613543.75</v>
      </c>
      <c r="G40" s="54"/>
    </row>
    <row r="41" spans="1:7" x14ac:dyDescent="0.25">
      <c r="A41" s="9">
        <v>46614</v>
      </c>
      <c r="B41" s="8">
        <v>0</v>
      </c>
      <c r="C41" s="15">
        <v>1019271.875</v>
      </c>
      <c r="D41" s="8">
        <f t="shared" si="0"/>
        <v>1019271.875</v>
      </c>
      <c r="E41" s="15">
        <v>0</v>
      </c>
      <c r="G41" s="54"/>
    </row>
    <row r="42" spans="1:7" x14ac:dyDescent="0.25">
      <c r="A42" s="9">
        <v>46798</v>
      </c>
      <c r="B42" s="8">
        <v>3095000</v>
      </c>
      <c r="C42" s="15">
        <v>1019271.875</v>
      </c>
      <c r="D42" s="8">
        <f t="shared" si="0"/>
        <v>4114271.875</v>
      </c>
      <c r="E42" s="15">
        <f>+D41+D42</f>
        <v>5133543.75</v>
      </c>
      <c r="G42" s="54"/>
    </row>
    <row r="43" spans="1:7" x14ac:dyDescent="0.25">
      <c r="A43" s="9">
        <v>46980</v>
      </c>
      <c r="B43" s="8">
        <v>0</v>
      </c>
      <c r="C43" s="15">
        <v>941896.875</v>
      </c>
      <c r="D43" s="8">
        <f t="shared" si="0"/>
        <v>941896.875</v>
      </c>
      <c r="E43" s="15">
        <v>0</v>
      </c>
      <c r="G43" s="54"/>
    </row>
    <row r="44" spans="1:7" x14ac:dyDescent="0.25">
      <c r="A44" s="9">
        <v>47164</v>
      </c>
      <c r="B44" s="8">
        <v>3255000</v>
      </c>
      <c r="C44" s="15">
        <v>941896.875</v>
      </c>
      <c r="D44" s="8">
        <f t="shared" si="0"/>
        <v>4196896.875</v>
      </c>
      <c r="E44" s="15">
        <f>+D43+D44</f>
        <v>5138793.75</v>
      </c>
      <c r="G44" s="54"/>
    </row>
    <row r="45" spans="1:7" x14ac:dyDescent="0.25">
      <c r="A45" s="9">
        <v>47345</v>
      </c>
      <c r="B45" s="8">
        <v>0</v>
      </c>
      <c r="C45" s="15">
        <v>860521.875</v>
      </c>
      <c r="D45" s="8">
        <f t="shared" si="0"/>
        <v>860521.875</v>
      </c>
      <c r="E45" s="15">
        <v>0</v>
      </c>
      <c r="G45" s="54"/>
    </row>
    <row r="46" spans="1:7" x14ac:dyDescent="0.25">
      <c r="A46" s="9">
        <v>47529</v>
      </c>
      <c r="B46" s="8">
        <v>3400000</v>
      </c>
      <c r="C46" s="15">
        <v>860521.875</v>
      </c>
      <c r="D46" s="8">
        <f t="shared" si="0"/>
        <v>4260521.875</v>
      </c>
      <c r="E46" s="15">
        <f>+D45+D46</f>
        <v>5121043.75</v>
      </c>
      <c r="G46" s="54"/>
    </row>
    <row r="47" spans="1:7" x14ac:dyDescent="0.25">
      <c r="A47" s="9">
        <v>47710</v>
      </c>
      <c r="B47" s="8">
        <v>0</v>
      </c>
      <c r="C47" s="15">
        <v>792521.875</v>
      </c>
      <c r="D47" s="8">
        <f t="shared" si="0"/>
        <v>792521.875</v>
      </c>
      <c r="E47" s="15">
        <v>0</v>
      </c>
      <c r="G47" s="54"/>
    </row>
    <row r="48" spans="1:7" x14ac:dyDescent="0.25">
      <c r="A48" s="9">
        <v>47894</v>
      </c>
      <c r="B48" s="8">
        <v>3540000</v>
      </c>
      <c r="C48" s="15">
        <v>792521.875</v>
      </c>
      <c r="D48" s="8">
        <f t="shared" si="0"/>
        <v>4332521.875</v>
      </c>
      <c r="E48" s="15">
        <f>+D47+D48</f>
        <v>5125043.75</v>
      </c>
      <c r="G48" s="54"/>
    </row>
    <row r="49" spans="1:7" x14ac:dyDescent="0.25">
      <c r="A49" s="9">
        <v>48075</v>
      </c>
      <c r="B49" s="8">
        <v>0</v>
      </c>
      <c r="C49" s="15">
        <v>721721.875</v>
      </c>
      <c r="D49" s="8">
        <f t="shared" si="0"/>
        <v>721721.875</v>
      </c>
      <c r="E49" s="15">
        <v>0</v>
      </c>
      <c r="G49" s="54"/>
    </row>
    <row r="50" spans="1:7" x14ac:dyDescent="0.25">
      <c r="A50" s="9">
        <v>48259</v>
      </c>
      <c r="B50" s="8">
        <v>3665000</v>
      </c>
      <c r="C50" s="15">
        <v>721721.875</v>
      </c>
      <c r="D50" s="8">
        <f t="shared" si="0"/>
        <v>4386721.875</v>
      </c>
      <c r="E50" s="15">
        <f>+D49+D50</f>
        <v>5108443.75</v>
      </c>
      <c r="G50" s="54"/>
    </row>
    <row r="51" spans="1:7" x14ac:dyDescent="0.25">
      <c r="A51" s="9">
        <v>48441</v>
      </c>
      <c r="B51" s="8">
        <v>0</v>
      </c>
      <c r="C51" s="15">
        <v>666746.875</v>
      </c>
      <c r="D51" s="8">
        <f t="shared" si="0"/>
        <v>666746.875</v>
      </c>
      <c r="E51" s="15">
        <v>0</v>
      </c>
      <c r="G51" s="54"/>
    </row>
    <row r="52" spans="1:7" x14ac:dyDescent="0.25">
      <c r="A52" s="9">
        <v>48625</v>
      </c>
      <c r="B52" s="8">
        <v>3780000</v>
      </c>
      <c r="C52" s="15">
        <v>666746.875</v>
      </c>
      <c r="D52" s="8">
        <f t="shared" si="0"/>
        <v>4446746.875</v>
      </c>
      <c r="E52" s="15">
        <f>+D51+D52</f>
        <v>5113493.75</v>
      </c>
      <c r="G52" s="54"/>
    </row>
    <row r="53" spans="1:7" x14ac:dyDescent="0.25">
      <c r="A53" s="9">
        <v>48806</v>
      </c>
      <c r="B53" s="8">
        <v>0</v>
      </c>
      <c r="C53" s="15">
        <v>610046.875</v>
      </c>
      <c r="D53" s="8">
        <f t="shared" si="0"/>
        <v>610046.875</v>
      </c>
      <c r="E53" s="15">
        <v>0</v>
      </c>
      <c r="G53" s="54"/>
    </row>
    <row r="54" spans="1:7" x14ac:dyDescent="0.25">
      <c r="A54" s="9">
        <v>48990</v>
      </c>
      <c r="B54" s="8">
        <v>3895000</v>
      </c>
      <c r="C54" s="15">
        <v>610046.875</v>
      </c>
      <c r="D54" s="8">
        <f t="shared" si="0"/>
        <v>4505046.875</v>
      </c>
      <c r="E54" s="15">
        <f>+D53+D54</f>
        <v>5115093.75</v>
      </c>
      <c r="G54" s="54"/>
    </row>
    <row r="55" spans="1:7" x14ac:dyDescent="0.25">
      <c r="A55" s="9">
        <v>49171</v>
      </c>
      <c r="B55" s="8">
        <v>0</v>
      </c>
      <c r="C55" s="15">
        <v>551621.875</v>
      </c>
      <c r="D55" s="8">
        <f t="shared" si="0"/>
        <v>551621.875</v>
      </c>
      <c r="E55" s="15">
        <v>0</v>
      </c>
      <c r="G55" s="54"/>
    </row>
    <row r="56" spans="1:7" x14ac:dyDescent="0.25">
      <c r="A56" s="9">
        <v>49355</v>
      </c>
      <c r="B56" s="8">
        <v>4010000</v>
      </c>
      <c r="C56" s="15">
        <v>551621.875</v>
      </c>
      <c r="D56" s="8">
        <f t="shared" si="0"/>
        <v>4561621.875</v>
      </c>
      <c r="E56" s="15">
        <f>+D55+D56</f>
        <v>5113243.75</v>
      </c>
      <c r="G56" s="54"/>
    </row>
    <row r="57" spans="1:7" x14ac:dyDescent="0.25">
      <c r="A57" s="9">
        <v>49536</v>
      </c>
      <c r="B57" s="8">
        <v>0</v>
      </c>
      <c r="C57" s="15">
        <v>491471.875</v>
      </c>
      <c r="D57" s="8">
        <f t="shared" si="0"/>
        <v>491471.875</v>
      </c>
      <c r="E57" s="15">
        <v>0</v>
      </c>
      <c r="G57" s="54"/>
    </row>
    <row r="58" spans="1:7" x14ac:dyDescent="0.25">
      <c r="A58" s="9">
        <v>49720</v>
      </c>
      <c r="B58" s="8">
        <v>4135000</v>
      </c>
      <c r="C58" s="15">
        <v>491471.875</v>
      </c>
      <c r="D58" s="8">
        <f t="shared" si="0"/>
        <v>4626471.875</v>
      </c>
      <c r="E58" s="15">
        <f>+D57+D58</f>
        <v>5117943.75</v>
      </c>
    </row>
    <row r="59" spans="1:7" x14ac:dyDescent="0.25">
      <c r="A59" s="9">
        <v>49902</v>
      </c>
      <c r="B59" s="8">
        <v>0</v>
      </c>
      <c r="C59" s="15">
        <v>429446.875</v>
      </c>
      <c r="D59" s="8">
        <f t="shared" si="0"/>
        <v>429446.875</v>
      </c>
      <c r="E59" s="15">
        <v>0</v>
      </c>
    </row>
    <row r="60" spans="1:7" x14ac:dyDescent="0.25">
      <c r="A60" s="9">
        <v>50086</v>
      </c>
      <c r="B60" s="8">
        <v>4260000</v>
      </c>
      <c r="C60" s="15">
        <v>429446.875</v>
      </c>
      <c r="D60" s="8">
        <f t="shared" si="0"/>
        <v>4689446.875</v>
      </c>
      <c r="E60" s="15">
        <f>+D59+D60</f>
        <v>5118893.75</v>
      </c>
    </row>
    <row r="61" spans="1:7" x14ac:dyDescent="0.25">
      <c r="A61" s="9">
        <v>50267</v>
      </c>
      <c r="B61" s="8">
        <v>0</v>
      </c>
      <c r="C61" s="15">
        <v>365546.875</v>
      </c>
      <c r="D61" s="8">
        <f t="shared" si="0"/>
        <v>365546.875</v>
      </c>
      <c r="E61" s="15">
        <v>0</v>
      </c>
    </row>
    <row r="62" spans="1:7" x14ac:dyDescent="0.25">
      <c r="A62" s="9">
        <v>50451</v>
      </c>
      <c r="B62" s="8">
        <v>4390000</v>
      </c>
      <c r="C62" s="15">
        <v>365546.875</v>
      </c>
      <c r="D62" s="8">
        <f t="shared" si="0"/>
        <v>4755546.875</v>
      </c>
      <c r="E62" s="15">
        <f>+D61+D62</f>
        <v>5121093.75</v>
      </c>
    </row>
    <row r="63" spans="1:7" x14ac:dyDescent="0.25">
      <c r="A63" s="9">
        <v>50632</v>
      </c>
      <c r="B63" s="8">
        <v>0</v>
      </c>
      <c r="C63" s="15">
        <v>296953.125</v>
      </c>
      <c r="D63" s="8">
        <f t="shared" si="0"/>
        <v>296953.125</v>
      </c>
      <c r="E63" s="15">
        <v>0</v>
      </c>
    </row>
    <row r="64" spans="1:7" x14ac:dyDescent="0.25">
      <c r="A64" s="9">
        <v>50816</v>
      </c>
      <c r="B64" s="8">
        <v>4530000</v>
      </c>
      <c r="C64" s="15">
        <v>296953.125</v>
      </c>
      <c r="D64" s="8">
        <f t="shared" si="0"/>
        <v>4826953.125</v>
      </c>
      <c r="E64" s="15">
        <f>+D63+D64</f>
        <v>5123906.25</v>
      </c>
    </row>
    <row r="65" spans="1:5" x14ac:dyDescent="0.25">
      <c r="A65" s="9">
        <v>50997</v>
      </c>
      <c r="B65" s="8">
        <v>0</v>
      </c>
      <c r="C65" s="15">
        <v>226171.875</v>
      </c>
      <c r="D65" s="8">
        <f t="shared" si="0"/>
        <v>226171.875</v>
      </c>
      <c r="E65" s="15">
        <v>0</v>
      </c>
    </row>
    <row r="66" spans="1:5" x14ac:dyDescent="0.25">
      <c r="A66" s="9">
        <v>51181</v>
      </c>
      <c r="B66" s="8">
        <v>4675000</v>
      </c>
      <c r="C66" s="15">
        <v>226171.875</v>
      </c>
      <c r="D66" s="8">
        <f t="shared" si="0"/>
        <v>4901171.875</v>
      </c>
      <c r="E66" s="15">
        <f>+D65+D66</f>
        <v>5127343.75</v>
      </c>
    </row>
    <row r="67" spans="1:5" x14ac:dyDescent="0.25">
      <c r="A67" s="9">
        <v>51363</v>
      </c>
      <c r="B67" s="8">
        <v>0</v>
      </c>
      <c r="C67" s="15">
        <v>153125</v>
      </c>
      <c r="D67" s="8">
        <f t="shared" si="0"/>
        <v>153125</v>
      </c>
      <c r="E67" s="15">
        <v>0</v>
      </c>
    </row>
    <row r="68" spans="1:5" x14ac:dyDescent="0.25">
      <c r="A68" s="9">
        <v>51547</v>
      </c>
      <c r="B68" s="8">
        <v>4825000</v>
      </c>
      <c r="C68" s="15">
        <v>153125</v>
      </c>
      <c r="D68" s="8">
        <f t="shared" si="0"/>
        <v>4978125</v>
      </c>
      <c r="E68" s="15">
        <f>+D67+D68</f>
        <v>5131250</v>
      </c>
    </row>
    <row r="69" spans="1:5" x14ac:dyDescent="0.25">
      <c r="A69" s="9">
        <v>51728</v>
      </c>
      <c r="B69" s="8">
        <v>0</v>
      </c>
      <c r="C69" s="15">
        <v>77734.375</v>
      </c>
      <c r="D69" s="8">
        <f t="shared" si="0"/>
        <v>77734.375</v>
      </c>
      <c r="E69" s="15">
        <v>0</v>
      </c>
    </row>
    <row r="70" spans="1:5" x14ac:dyDescent="0.25">
      <c r="A70" s="9">
        <v>51912</v>
      </c>
      <c r="B70" s="8">
        <v>4975000</v>
      </c>
      <c r="C70" s="15">
        <v>77734.375</v>
      </c>
      <c r="D70" s="8">
        <f t="shared" si="0"/>
        <v>5052734.375</v>
      </c>
      <c r="E70" s="15">
        <f>+D69+D70</f>
        <v>5130468.75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5">
        <v>0</v>
      </c>
    </row>
    <row r="72" spans="1:5" hidden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5">
        <v>0</v>
      </c>
    </row>
    <row r="73" spans="1:5" hidden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5">
        <f t="shared" ref="E73:E103" si="1">D73+D72</f>
        <v>0</v>
      </c>
    </row>
    <row r="74" spans="1:5" hidden="1" x14ac:dyDescent="0.25">
      <c r="A74" s="9">
        <v>52642</v>
      </c>
      <c r="B74" s="8">
        <v>0</v>
      </c>
      <c r="C74" s="15">
        <v>0</v>
      </c>
      <c r="D74" s="8">
        <f t="shared" ref="D74:D103" si="2">B74+C74</f>
        <v>0</v>
      </c>
      <c r="E74" s="15"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2"/>
        <v>0</v>
      </c>
      <c r="E75" s="15">
        <f t="shared" si="1"/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2"/>
        <v>0</v>
      </c>
      <c r="E76" s="15"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2"/>
        <v>0</v>
      </c>
      <c r="E77" s="15">
        <f t="shared" si="1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2"/>
        <v>0</v>
      </c>
      <c r="E78" s="15"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2"/>
        <v>0</v>
      </c>
      <c r="E79" s="15">
        <f t="shared" si="1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2"/>
        <v>0</v>
      </c>
      <c r="E80" s="15"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2"/>
        <v>0</v>
      </c>
      <c r="E81" s="15">
        <f t="shared" si="1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2"/>
        <v>0</v>
      </c>
      <c r="E82" s="15"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2"/>
        <v>0</v>
      </c>
      <c r="E83" s="15">
        <f t="shared" si="1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2"/>
        <v>0</v>
      </c>
      <c r="E84" s="15"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2"/>
        <v>0</v>
      </c>
      <c r="E85" s="15">
        <f t="shared" si="1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2"/>
        <v>0</v>
      </c>
      <c r="E86" s="15"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2"/>
        <v>0</v>
      </c>
      <c r="E87" s="15">
        <f t="shared" si="1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2"/>
        <v>0</v>
      </c>
      <c r="E88" s="15"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2"/>
        <v>0</v>
      </c>
      <c r="E89" s="15">
        <f t="shared" si="1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2"/>
        <v>0</v>
      </c>
      <c r="E90" s="15"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2"/>
        <v>0</v>
      </c>
      <c r="E91" s="15">
        <f t="shared" si="1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2"/>
        <v>0</v>
      </c>
      <c r="E92" s="15"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2"/>
        <v>0</v>
      </c>
      <c r="E93" s="15">
        <f t="shared" si="1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2"/>
        <v>0</v>
      </c>
      <c r="E94" s="15"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2"/>
        <v>0</v>
      </c>
      <c r="E95" s="15">
        <f t="shared" si="1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2"/>
        <v>0</v>
      </c>
      <c r="E96" s="15"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2"/>
        <v>0</v>
      </c>
      <c r="E97" s="15">
        <f t="shared" si="1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2"/>
        <v>0</v>
      </c>
      <c r="E98" s="15"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2"/>
        <v>0</v>
      </c>
      <c r="E99" s="15">
        <f t="shared" si="1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2"/>
        <v>0</v>
      </c>
      <c r="E100" s="15"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2"/>
        <v>0</v>
      </c>
      <c r="E101" s="15">
        <f t="shared" si="1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2"/>
        <v>0</v>
      </c>
      <c r="E102" s="15"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2"/>
        <v>0</v>
      </c>
      <c r="E103" s="15">
        <f t="shared" si="1"/>
        <v>0</v>
      </c>
    </row>
    <row r="104" spans="1:5" ht="13.8" thickBot="1" x14ac:dyDescent="0.3">
      <c r="A104" s="30" t="s">
        <v>4</v>
      </c>
      <c r="B104" s="10">
        <f>SUM(B32:B71)</f>
        <v>64510000</v>
      </c>
      <c r="C104" s="10">
        <f t="shared" ref="C104:E104" si="3">SUM(C32:C71)</f>
        <v>22942231.25</v>
      </c>
      <c r="D104" s="10">
        <f t="shared" si="3"/>
        <v>87452231.25</v>
      </c>
      <c r="E104" s="10">
        <f t="shared" si="3"/>
        <v>87452231.25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106"/>
  <sheetViews>
    <sheetView topLeftCell="A4" workbookViewId="0">
      <selection activeCell="C35" sqref="C35:C36"/>
    </sheetView>
  </sheetViews>
  <sheetFormatPr defaultRowHeight="13.2" x14ac:dyDescent="0.25"/>
  <cols>
    <col min="2" max="2" width="15" customWidth="1"/>
    <col min="3" max="3" width="15.109375" customWidth="1"/>
    <col min="4" max="4" width="14.33203125" customWidth="1"/>
    <col min="5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53</v>
      </c>
      <c r="C3" s="159"/>
      <c r="D3" s="159"/>
    </row>
    <row r="4" spans="1:13" ht="13.8" thickBot="1" x14ac:dyDescent="0.3">
      <c r="B4" s="158" t="s">
        <v>51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425000</v>
      </c>
      <c r="C18" s="45">
        <v>82455.69</v>
      </c>
      <c r="D18" s="23">
        <f t="shared" si="0"/>
        <v>507455.69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330943.75</v>
      </c>
      <c r="D19" s="8">
        <f t="shared" si="0"/>
        <v>330943.75</v>
      </c>
      <c r="E19" s="15">
        <f>+D18+D19</f>
        <v>838399.44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0</v>
      </c>
      <c r="C20" s="45">
        <v>0</v>
      </c>
      <c r="D20" s="23">
        <f t="shared" si="0"/>
        <v>0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0</v>
      </c>
      <c r="D21" s="8">
        <f t="shared" si="0"/>
        <v>0</v>
      </c>
      <c r="E21" s="15">
        <f>+D20+D21</f>
        <v>0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/>
      <c r="C22" s="45"/>
      <c r="D22" s="23">
        <f t="shared" si="0"/>
        <v>0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/>
      <c r="D23" s="8">
        <f t="shared" si="0"/>
        <v>0</v>
      </c>
      <c r="E23" s="15">
        <f>+D22+D23</f>
        <v>0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6430000</v>
      </c>
      <c r="C24" s="45">
        <v>989686.80555559997</v>
      </c>
      <c r="D24" s="23">
        <f t="shared" si="0"/>
        <v>7419686.8055555997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0</v>
      </c>
      <c r="C25" s="15">
        <v>1199125</v>
      </c>
      <c r="D25" s="8">
        <f t="shared" si="0"/>
        <v>1199125</v>
      </c>
      <c r="E25" s="45">
        <f>+D24+D25</f>
        <v>8618811.8055556007</v>
      </c>
      <c r="G25" s="54"/>
    </row>
    <row r="26" spans="1:13" hidden="1" x14ac:dyDescent="0.25">
      <c r="A26" s="9">
        <v>43876</v>
      </c>
      <c r="B26" s="23">
        <v>4505000</v>
      </c>
      <c r="C26" s="45">
        <v>1199125</v>
      </c>
      <c r="D26" s="23">
        <f t="shared" si="0"/>
        <v>5704125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1086500</v>
      </c>
      <c r="D27" s="8">
        <f t="shared" si="0"/>
        <v>1086500</v>
      </c>
      <c r="E27" s="15">
        <f>+D26+D27</f>
        <v>6790625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1450000</v>
      </c>
      <c r="C30" s="45">
        <v>959875</v>
      </c>
      <c r="D30" s="23">
        <f t="shared" si="0"/>
        <v>2409875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923625</v>
      </c>
      <c r="D31" s="8">
        <f t="shared" si="0"/>
        <v>923625</v>
      </c>
      <c r="E31" s="15">
        <f>+D30+D31</f>
        <v>3333500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685275</v>
      </c>
      <c r="D35" s="23">
        <f t="shared" si="0"/>
        <v>685275</v>
      </c>
      <c r="E35" s="45">
        <v>0</v>
      </c>
      <c r="G35" s="54"/>
    </row>
    <row r="36" spans="1:7" x14ac:dyDescent="0.25">
      <c r="A36" s="9">
        <v>45703</v>
      </c>
      <c r="B36" s="8">
        <v>775000</v>
      </c>
      <c r="C36" s="15">
        <v>685275</v>
      </c>
      <c r="D36" s="8">
        <f t="shared" si="0"/>
        <v>1460275</v>
      </c>
      <c r="E36" s="15">
        <f>+D35+D36</f>
        <v>2145550</v>
      </c>
      <c r="G36" s="54"/>
    </row>
    <row r="37" spans="1:7" x14ac:dyDescent="0.25">
      <c r="A37" s="9">
        <v>45884</v>
      </c>
      <c r="B37" s="8">
        <v>0</v>
      </c>
      <c r="C37" s="15">
        <v>665900</v>
      </c>
      <c r="D37" s="8">
        <f t="shared" si="0"/>
        <v>665900</v>
      </c>
      <c r="E37" s="15">
        <v>0</v>
      </c>
      <c r="G37" s="54"/>
    </row>
    <row r="38" spans="1:7" x14ac:dyDescent="0.25">
      <c r="A38" s="9">
        <v>46068</v>
      </c>
      <c r="B38" s="8">
        <v>710000</v>
      </c>
      <c r="C38" s="15">
        <v>665900</v>
      </c>
      <c r="D38" s="8">
        <f t="shared" si="0"/>
        <v>1375900</v>
      </c>
      <c r="E38" s="15">
        <f>+D37+D38</f>
        <v>2041800</v>
      </c>
      <c r="G38" s="54"/>
    </row>
    <row r="39" spans="1:7" x14ac:dyDescent="0.25">
      <c r="A39" s="9">
        <v>46249</v>
      </c>
      <c r="B39" s="8">
        <v>0</v>
      </c>
      <c r="C39" s="15">
        <v>648150</v>
      </c>
      <c r="D39" s="8">
        <f t="shared" si="0"/>
        <v>648150</v>
      </c>
      <c r="E39" s="15">
        <v>0</v>
      </c>
      <c r="G39" s="54"/>
    </row>
    <row r="40" spans="1:7" x14ac:dyDescent="0.25">
      <c r="A40" s="9">
        <v>46433</v>
      </c>
      <c r="B40" s="8">
        <v>835000</v>
      </c>
      <c r="C40" s="15">
        <v>648150</v>
      </c>
      <c r="D40" s="8">
        <f t="shared" si="0"/>
        <v>1483150</v>
      </c>
      <c r="E40" s="15">
        <f>+D39+D40</f>
        <v>2131300</v>
      </c>
      <c r="G40" s="54"/>
    </row>
    <row r="41" spans="1:7" x14ac:dyDescent="0.25">
      <c r="A41" s="9">
        <v>46614</v>
      </c>
      <c r="B41" s="8">
        <v>0</v>
      </c>
      <c r="C41" s="15">
        <v>627275</v>
      </c>
      <c r="D41" s="8">
        <f t="shared" si="0"/>
        <v>627275</v>
      </c>
      <c r="E41" s="15">
        <v>0</v>
      </c>
      <c r="G41" s="54"/>
    </row>
    <row r="42" spans="1:7" x14ac:dyDescent="0.25">
      <c r="A42" s="9">
        <v>46798</v>
      </c>
      <c r="B42" s="8">
        <v>2190000</v>
      </c>
      <c r="C42" s="15">
        <v>627275</v>
      </c>
      <c r="D42" s="8">
        <f t="shared" si="0"/>
        <v>2817275</v>
      </c>
      <c r="E42" s="15">
        <f>+D41+D42</f>
        <v>3444550</v>
      </c>
      <c r="G42" s="54"/>
    </row>
    <row r="43" spans="1:7" x14ac:dyDescent="0.25">
      <c r="A43" s="9">
        <v>46980</v>
      </c>
      <c r="B43" s="8">
        <v>0</v>
      </c>
      <c r="C43" s="15">
        <v>572525</v>
      </c>
      <c r="D43" s="8">
        <f t="shared" si="0"/>
        <v>572525</v>
      </c>
      <c r="E43" s="15">
        <v>0</v>
      </c>
      <c r="G43" s="54"/>
    </row>
    <row r="44" spans="1:7" x14ac:dyDescent="0.25">
      <c r="A44" s="9">
        <v>47164</v>
      </c>
      <c r="B44" s="8">
        <v>2465000</v>
      </c>
      <c r="C44" s="15">
        <v>572525</v>
      </c>
      <c r="D44" s="8">
        <f t="shared" si="0"/>
        <v>3037525</v>
      </c>
      <c r="E44" s="15">
        <f>+D43+D44</f>
        <v>3610050</v>
      </c>
      <c r="G44" s="54"/>
    </row>
    <row r="45" spans="1:7" x14ac:dyDescent="0.25">
      <c r="A45" s="9">
        <v>47345</v>
      </c>
      <c r="B45" s="8">
        <v>0</v>
      </c>
      <c r="C45" s="15">
        <v>535550</v>
      </c>
      <c r="D45" s="8">
        <f t="shared" si="0"/>
        <v>535550</v>
      </c>
      <c r="E45" s="15">
        <v>0</v>
      </c>
      <c r="G45" s="54"/>
    </row>
    <row r="46" spans="1:7" x14ac:dyDescent="0.25">
      <c r="A46" s="9">
        <v>47529</v>
      </c>
      <c r="B46" s="8">
        <v>2545000</v>
      </c>
      <c r="C46" s="15">
        <v>535550</v>
      </c>
      <c r="D46" s="8">
        <f t="shared" si="0"/>
        <v>3080550</v>
      </c>
      <c r="E46" s="15">
        <f>+D45+D46</f>
        <v>3616100</v>
      </c>
      <c r="G46" s="54"/>
    </row>
    <row r="47" spans="1:7" x14ac:dyDescent="0.25">
      <c r="A47" s="9">
        <v>47710</v>
      </c>
      <c r="B47" s="8">
        <v>0</v>
      </c>
      <c r="C47" s="15">
        <v>495784.375</v>
      </c>
      <c r="D47" s="8">
        <f t="shared" si="0"/>
        <v>495784.375</v>
      </c>
      <c r="E47" s="15">
        <v>0</v>
      </c>
      <c r="G47" s="54"/>
    </row>
    <row r="48" spans="1:7" x14ac:dyDescent="0.25">
      <c r="A48" s="9">
        <v>47894</v>
      </c>
      <c r="B48" s="8">
        <v>3000000</v>
      </c>
      <c r="C48" s="15">
        <v>495784.375</v>
      </c>
      <c r="D48" s="8">
        <f t="shared" si="0"/>
        <v>3495784.375</v>
      </c>
      <c r="E48" s="15">
        <f>+D47+D48</f>
        <v>3991568.75</v>
      </c>
      <c r="G48" s="54"/>
    </row>
    <row r="49" spans="1:7" x14ac:dyDescent="0.25">
      <c r="A49" s="9">
        <v>48075</v>
      </c>
      <c r="B49" s="8">
        <v>0</v>
      </c>
      <c r="C49" s="15">
        <v>447034.375</v>
      </c>
      <c r="D49" s="8">
        <f t="shared" si="0"/>
        <v>447034.375</v>
      </c>
      <c r="E49" s="15">
        <v>0</v>
      </c>
      <c r="G49" s="54"/>
    </row>
    <row r="50" spans="1:7" x14ac:dyDescent="0.25">
      <c r="A50" s="9">
        <v>48259</v>
      </c>
      <c r="B50" s="8">
        <v>2145000</v>
      </c>
      <c r="C50" s="15">
        <v>447034.375</v>
      </c>
      <c r="D50" s="8">
        <f t="shared" si="0"/>
        <v>2592034.375</v>
      </c>
      <c r="E50" s="15">
        <f>+D49+D50</f>
        <v>3039068.75</v>
      </c>
      <c r="G50" s="54"/>
    </row>
    <row r="51" spans="1:7" x14ac:dyDescent="0.25">
      <c r="A51" s="9">
        <v>48441</v>
      </c>
      <c r="B51" s="8">
        <v>0</v>
      </c>
      <c r="C51" s="15">
        <v>412178.125</v>
      </c>
      <c r="D51" s="8">
        <f t="shared" si="0"/>
        <v>412178.125</v>
      </c>
      <c r="E51" s="15">
        <v>0</v>
      </c>
      <c r="G51" s="54"/>
    </row>
    <row r="52" spans="1:7" x14ac:dyDescent="0.25">
      <c r="A52" s="9">
        <v>48625</v>
      </c>
      <c r="B52" s="8">
        <v>2230000</v>
      </c>
      <c r="C52" s="15">
        <v>412178.125</v>
      </c>
      <c r="D52" s="8">
        <f t="shared" si="0"/>
        <v>2642178.125</v>
      </c>
      <c r="E52" s="15">
        <f>+D51+D52</f>
        <v>3054356.25</v>
      </c>
      <c r="G52" s="54"/>
    </row>
    <row r="53" spans="1:7" x14ac:dyDescent="0.25">
      <c r="A53" s="9">
        <v>48806</v>
      </c>
      <c r="B53" s="8">
        <v>0</v>
      </c>
      <c r="C53" s="15">
        <v>374546.875</v>
      </c>
      <c r="D53" s="8">
        <f t="shared" si="0"/>
        <v>374546.875</v>
      </c>
      <c r="E53" s="15">
        <v>0</v>
      </c>
      <c r="G53" s="54"/>
    </row>
    <row r="54" spans="1:7" x14ac:dyDescent="0.25">
      <c r="A54" s="9">
        <v>48990</v>
      </c>
      <c r="B54" s="8">
        <v>2320000</v>
      </c>
      <c r="C54" s="15">
        <v>374546.875</v>
      </c>
      <c r="D54" s="8">
        <f t="shared" si="0"/>
        <v>2694546.875</v>
      </c>
      <c r="E54" s="15">
        <f>+D53+D54</f>
        <v>3069093.75</v>
      </c>
      <c r="G54" s="54"/>
    </row>
    <row r="55" spans="1:7" x14ac:dyDescent="0.25">
      <c r="A55" s="9">
        <v>49171</v>
      </c>
      <c r="B55" s="8">
        <v>0</v>
      </c>
      <c r="C55" s="15">
        <v>333946.875</v>
      </c>
      <c r="D55" s="8">
        <f t="shared" si="0"/>
        <v>333946.875</v>
      </c>
      <c r="E55" s="15">
        <v>0</v>
      </c>
      <c r="G55" s="54"/>
    </row>
    <row r="56" spans="1:7" x14ac:dyDescent="0.25">
      <c r="A56" s="9">
        <v>49355</v>
      </c>
      <c r="B56" s="8">
        <v>2415000</v>
      </c>
      <c r="C56" s="15">
        <v>333946.875</v>
      </c>
      <c r="D56" s="8">
        <f t="shared" si="0"/>
        <v>2748946.875</v>
      </c>
      <c r="E56" s="15">
        <f>+D55+D56</f>
        <v>3082893.75</v>
      </c>
      <c r="G56" s="54"/>
    </row>
    <row r="57" spans="1:7" x14ac:dyDescent="0.25">
      <c r="A57" s="9">
        <v>49536</v>
      </c>
      <c r="B57" s="8">
        <v>0</v>
      </c>
      <c r="C57" s="15">
        <v>294703.125</v>
      </c>
      <c r="D57" s="8">
        <f t="shared" si="0"/>
        <v>294703.125</v>
      </c>
      <c r="E57" s="15">
        <v>0</v>
      </c>
      <c r="G57" s="54"/>
    </row>
    <row r="58" spans="1:7" x14ac:dyDescent="0.25">
      <c r="A58" s="9">
        <v>49720</v>
      </c>
      <c r="B58" s="8">
        <v>2515000</v>
      </c>
      <c r="C58" s="15">
        <v>294703.125</v>
      </c>
      <c r="D58" s="8">
        <f t="shared" si="0"/>
        <v>2809703.125</v>
      </c>
      <c r="E58" s="15">
        <f>+D57+D58</f>
        <v>3104406.25</v>
      </c>
    </row>
    <row r="59" spans="1:7" x14ac:dyDescent="0.25">
      <c r="A59" s="9">
        <v>49902</v>
      </c>
      <c r="B59" s="8">
        <v>0</v>
      </c>
      <c r="C59" s="15">
        <v>252262.5</v>
      </c>
      <c r="D59" s="8">
        <f t="shared" si="0"/>
        <v>252262.5</v>
      </c>
      <c r="E59" s="15">
        <v>0</v>
      </c>
    </row>
    <row r="60" spans="1:7" x14ac:dyDescent="0.25">
      <c r="A60" s="9">
        <v>50086</v>
      </c>
      <c r="B60" s="8">
        <v>2615000</v>
      </c>
      <c r="C60" s="15">
        <v>252262.5</v>
      </c>
      <c r="D60" s="8">
        <f t="shared" si="0"/>
        <v>2867262.5</v>
      </c>
      <c r="E60" s="15">
        <f>+D59+D60</f>
        <v>3119525</v>
      </c>
    </row>
    <row r="61" spans="1:7" x14ac:dyDescent="0.25">
      <c r="A61" s="9">
        <v>50267</v>
      </c>
      <c r="B61" s="8">
        <v>0</v>
      </c>
      <c r="C61" s="15">
        <v>206500</v>
      </c>
      <c r="D61" s="8">
        <f t="shared" si="0"/>
        <v>206500</v>
      </c>
      <c r="E61" s="15">
        <v>0</v>
      </c>
    </row>
    <row r="62" spans="1:7" x14ac:dyDescent="0.25">
      <c r="A62" s="9">
        <v>50451</v>
      </c>
      <c r="B62" s="8">
        <v>2725000</v>
      </c>
      <c r="C62" s="15">
        <v>206500</v>
      </c>
      <c r="D62" s="8">
        <f t="shared" si="0"/>
        <v>2931500</v>
      </c>
      <c r="E62" s="15">
        <f>+D61+D62</f>
        <v>3138000</v>
      </c>
    </row>
    <row r="63" spans="1:7" x14ac:dyDescent="0.25">
      <c r="A63" s="9">
        <v>50632</v>
      </c>
      <c r="B63" s="8">
        <v>0</v>
      </c>
      <c r="C63" s="15">
        <v>158812.5</v>
      </c>
      <c r="D63" s="8">
        <f t="shared" si="0"/>
        <v>158812.5</v>
      </c>
      <c r="E63" s="15">
        <v>0</v>
      </c>
    </row>
    <row r="64" spans="1:7" x14ac:dyDescent="0.25">
      <c r="A64" s="9">
        <v>50816</v>
      </c>
      <c r="B64" s="8">
        <v>2835000</v>
      </c>
      <c r="C64" s="15">
        <v>158812.5</v>
      </c>
      <c r="D64" s="8">
        <f t="shared" si="0"/>
        <v>2993812.5</v>
      </c>
      <c r="E64" s="15">
        <f>+D63+D64</f>
        <v>3152625</v>
      </c>
    </row>
    <row r="65" spans="1:5" x14ac:dyDescent="0.25">
      <c r="A65" s="9">
        <v>50997</v>
      </c>
      <c r="B65" s="8">
        <v>0</v>
      </c>
      <c r="C65" s="15">
        <v>109200</v>
      </c>
      <c r="D65" s="8">
        <f t="shared" si="0"/>
        <v>109200</v>
      </c>
      <c r="E65" s="15">
        <v>0</v>
      </c>
    </row>
    <row r="66" spans="1:5" x14ac:dyDescent="0.25">
      <c r="A66" s="9">
        <v>51181</v>
      </c>
      <c r="B66" s="8">
        <v>3060000</v>
      </c>
      <c r="C66" s="15">
        <v>109200</v>
      </c>
      <c r="D66" s="8">
        <f t="shared" si="0"/>
        <v>3169200</v>
      </c>
      <c r="E66" s="15">
        <f>+D65+D66</f>
        <v>3278400</v>
      </c>
    </row>
    <row r="67" spans="1:5" x14ac:dyDescent="0.25">
      <c r="A67" s="9">
        <v>51363</v>
      </c>
      <c r="B67" s="8">
        <v>0</v>
      </c>
      <c r="C67" s="15">
        <v>55650</v>
      </c>
      <c r="D67" s="8">
        <f t="shared" si="0"/>
        <v>55650</v>
      </c>
      <c r="E67" s="15">
        <v>0</v>
      </c>
    </row>
    <row r="68" spans="1:5" x14ac:dyDescent="0.25">
      <c r="A68" s="9">
        <v>51547</v>
      </c>
      <c r="B68" s="8">
        <v>3180000</v>
      </c>
      <c r="C68" s="15">
        <v>55650</v>
      </c>
      <c r="D68" s="8">
        <f t="shared" si="0"/>
        <v>3235650</v>
      </c>
      <c r="E68" s="15">
        <f>+D67+D68</f>
        <v>3291300</v>
      </c>
    </row>
    <row r="69" spans="1:5" hidden="1" x14ac:dyDescent="0.25">
      <c r="A69" s="9">
        <v>51728</v>
      </c>
      <c r="B69" s="8">
        <v>0</v>
      </c>
      <c r="C69" s="15">
        <v>0</v>
      </c>
      <c r="D69" s="8">
        <f t="shared" si="0"/>
        <v>0</v>
      </c>
      <c r="E69" s="15">
        <v>0</v>
      </c>
    </row>
    <row r="70" spans="1:5" hidden="1" x14ac:dyDescent="0.25">
      <c r="A70" s="9">
        <v>51912</v>
      </c>
      <c r="B70" s="8">
        <v>0</v>
      </c>
      <c r="C70" s="15">
        <v>0</v>
      </c>
      <c r="D70" s="8">
        <f t="shared" si="0"/>
        <v>0</v>
      </c>
      <c r="E70" s="15">
        <f>+D69+D70</f>
        <v>0</v>
      </c>
    </row>
    <row r="71" spans="1:5" hidden="1" x14ac:dyDescent="0.25">
      <c r="A71" s="9">
        <v>52093</v>
      </c>
      <c r="B71" s="8">
        <v>0</v>
      </c>
      <c r="C71" s="15">
        <v>0</v>
      </c>
      <c r="D71" s="8">
        <f t="shared" si="0"/>
        <v>0</v>
      </c>
      <c r="E71" s="15">
        <v>0</v>
      </c>
    </row>
    <row r="72" spans="1:5" ht="13.2" hidden="1" customHeight="1" x14ac:dyDescent="0.25">
      <c r="A72" s="9">
        <v>52277</v>
      </c>
      <c r="B72" s="8">
        <v>0</v>
      </c>
      <c r="C72" s="15">
        <v>0</v>
      </c>
      <c r="D72" s="8">
        <f t="shared" si="0"/>
        <v>0</v>
      </c>
      <c r="E72" s="15">
        <f>+D71+D72</f>
        <v>0</v>
      </c>
    </row>
    <row r="73" spans="1:5" ht="13.2" hidden="1" customHeight="1" x14ac:dyDescent="0.25">
      <c r="A73" s="9">
        <v>52458</v>
      </c>
      <c r="B73" s="8">
        <v>0</v>
      </c>
      <c r="C73" s="15">
        <v>0</v>
      </c>
      <c r="D73" s="8">
        <f t="shared" si="0"/>
        <v>0</v>
      </c>
      <c r="E73" s="15">
        <v>0</v>
      </c>
    </row>
    <row r="74" spans="1:5" ht="13.2" hidden="1" customHeight="1" x14ac:dyDescent="0.25">
      <c r="A74" s="9">
        <v>52642</v>
      </c>
      <c r="B74" s="8">
        <v>0</v>
      </c>
      <c r="C74" s="15">
        <v>0</v>
      </c>
      <c r="D74" s="8">
        <f t="shared" ref="D74:D103" si="1">B74+C74</f>
        <v>0</v>
      </c>
      <c r="E74" s="15">
        <f>+D73+D74</f>
        <v>0</v>
      </c>
    </row>
    <row r="75" spans="1:5" ht="13.2" hidden="1" customHeight="1" x14ac:dyDescent="0.25">
      <c r="A75" s="9">
        <v>52824</v>
      </c>
      <c r="B75" s="8">
        <v>0</v>
      </c>
      <c r="C75" s="15">
        <v>0</v>
      </c>
      <c r="D75" s="8">
        <f t="shared" si="1"/>
        <v>0</v>
      </c>
      <c r="E75" s="15"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1"/>
        <v>0</v>
      </c>
      <c r="E76" s="15"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1"/>
        <v>0</v>
      </c>
      <c r="E77" s="15">
        <f t="shared" ref="E77:E103" si="2">D77+D76</f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1"/>
        <v>0</v>
      </c>
      <c r="E78" s="15"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1"/>
        <v>0</v>
      </c>
      <c r="E79" s="15">
        <f t="shared" si="2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1"/>
        <v>0</v>
      </c>
      <c r="E80" s="15"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1"/>
        <v>0</v>
      </c>
      <c r="E81" s="15">
        <f t="shared" si="2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1"/>
        <v>0</v>
      </c>
      <c r="E82" s="15"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1"/>
        <v>0</v>
      </c>
      <c r="E83" s="15">
        <f t="shared" si="2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1"/>
        <v>0</v>
      </c>
      <c r="E84" s="15"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1"/>
        <v>0</v>
      </c>
      <c r="E85" s="15">
        <f t="shared" si="2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1"/>
        <v>0</v>
      </c>
      <c r="E86" s="15"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1"/>
        <v>0</v>
      </c>
      <c r="E87" s="15">
        <f t="shared" si="2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1"/>
        <v>0</v>
      </c>
      <c r="E88" s="15"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1"/>
        <v>0</v>
      </c>
      <c r="E89" s="15">
        <f t="shared" si="2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1"/>
        <v>0</v>
      </c>
      <c r="E90" s="15"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1"/>
        <v>0</v>
      </c>
      <c r="E91" s="15">
        <f t="shared" si="2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1"/>
        <v>0</v>
      </c>
      <c r="E92" s="15"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1"/>
        <v>0</v>
      </c>
      <c r="E93" s="15">
        <f t="shared" si="2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1"/>
        <v>0</v>
      </c>
      <c r="E94" s="15"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1"/>
        <v>0</v>
      </c>
      <c r="E95" s="15">
        <f t="shared" si="2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1"/>
        <v>0</v>
      </c>
      <c r="E96" s="15"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1"/>
        <v>0</v>
      </c>
      <c r="E97" s="15">
        <f t="shared" si="2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1"/>
        <v>0</v>
      </c>
      <c r="E98" s="15"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1"/>
        <v>0</v>
      </c>
      <c r="E99" s="15">
        <f t="shared" si="2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1"/>
        <v>0</v>
      </c>
      <c r="E100" s="15"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1"/>
        <v>0</v>
      </c>
      <c r="E101" s="15">
        <f t="shared" si="2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1"/>
        <v>0</v>
      </c>
      <c r="E102" s="15"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1"/>
        <v>0</v>
      </c>
      <c r="E103" s="15">
        <f t="shared" si="2"/>
        <v>0</v>
      </c>
    </row>
    <row r="104" spans="1:5" ht="13.8" thickBot="1" x14ac:dyDescent="0.3">
      <c r="A104" s="30" t="s">
        <v>4</v>
      </c>
      <c r="B104" s="10">
        <f>SUM(B32:B75)</f>
        <v>38560000</v>
      </c>
      <c r="C104" s="10">
        <f t="shared" ref="C104:E104" si="3">SUM(C32:C75)</f>
        <v>13750587.5</v>
      </c>
      <c r="D104" s="10">
        <f t="shared" si="3"/>
        <v>52310587.5</v>
      </c>
      <c r="E104" s="10">
        <f t="shared" si="3"/>
        <v>52310587.5</v>
      </c>
    </row>
    <row r="105" spans="1:5" ht="13.8" thickTop="1" x14ac:dyDescent="0.25"/>
    <row r="106" spans="1:5" x14ac:dyDescent="0.25">
      <c r="B106" s="24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B4D8-593C-411C-8E4B-311F50520312}">
  <sheetPr>
    <pageSetUpPr fitToPage="1"/>
  </sheetPr>
  <dimension ref="A1:M106"/>
  <sheetViews>
    <sheetView workbookViewId="0">
      <selection activeCell="C35" sqref="C35:C36"/>
    </sheetView>
  </sheetViews>
  <sheetFormatPr defaultRowHeight="13.2" x14ac:dyDescent="0.25"/>
  <cols>
    <col min="2" max="3" width="12.88671875" bestFit="1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57</v>
      </c>
      <c r="C3" s="159"/>
      <c r="D3" s="159"/>
    </row>
    <row r="4" spans="1:13" ht="13.8" thickBot="1" x14ac:dyDescent="0.3">
      <c r="B4" s="158" t="s">
        <v>64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/>
      <c r="C10" s="45"/>
      <c r="D10" s="23"/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/>
      <c r="C11" s="45"/>
      <c r="D11" s="23"/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/>
      <c r="C12" s="45"/>
      <c r="D12" s="23"/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/>
      <c r="C13" s="15"/>
      <c r="D13" s="8"/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/>
      <c r="C14" s="15"/>
      <c r="D14" s="8"/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/>
      <c r="C15" s="15"/>
      <c r="D15" s="8"/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/>
      <c r="C16" s="45"/>
      <c r="D16" s="23"/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/>
      <c r="C17" s="15"/>
      <c r="D17" s="8"/>
      <c r="E17" s="15">
        <f>+D16+D17</f>
        <v>0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/>
      <c r="C18" s="45"/>
      <c r="D18" s="23"/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/>
      <c r="C19" s="15"/>
      <c r="D19" s="8"/>
      <c r="E19" s="15">
        <f>+D18+D19</f>
        <v>0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/>
      <c r="C20" s="45"/>
      <c r="D20" s="23"/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/>
      <c r="C21" s="15"/>
      <c r="D21" s="8"/>
      <c r="E21" s="15">
        <f>+D20+D21</f>
        <v>0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/>
      <c r="C22" s="45"/>
      <c r="D22" s="23"/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/>
      <c r="C23" s="15"/>
      <c r="D23" s="8"/>
      <c r="E23" s="15">
        <f>+D22+D23</f>
        <v>0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/>
      <c r="C24" s="45"/>
      <c r="D24" s="23"/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>
        <v>60000</v>
      </c>
      <c r="C25" s="15">
        <v>246533.75</v>
      </c>
      <c r="D25" s="8">
        <f t="shared" ref="D25:D73" si="0">B25+C25</f>
        <v>306533.75</v>
      </c>
      <c r="E25" s="45">
        <f>+D24+D25</f>
        <v>306533.75</v>
      </c>
      <c r="G25" s="54"/>
    </row>
    <row r="26" spans="1:13" hidden="1" x14ac:dyDescent="0.25">
      <c r="A26" s="9">
        <v>43876</v>
      </c>
      <c r="B26" s="23">
        <v>1890000</v>
      </c>
      <c r="C26" s="45">
        <v>264225</v>
      </c>
      <c r="D26" s="23">
        <f t="shared" si="0"/>
        <v>2154225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216975</v>
      </c>
      <c r="D27" s="8">
        <f t="shared" si="0"/>
        <v>216975</v>
      </c>
      <c r="E27" s="15">
        <f>+D26+D27</f>
        <v>2371200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1380000</v>
      </c>
      <c r="C30" s="45">
        <v>184850</v>
      </c>
      <c r="D30" s="23">
        <f t="shared" si="0"/>
        <v>1564850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150350</v>
      </c>
      <c r="D31" s="8">
        <f t="shared" si="0"/>
        <v>150350</v>
      </c>
      <c r="E31" s="15">
        <f>+D30+D31</f>
        <v>1715200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86375</v>
      </c>
      <c r="D35" s="23">
        <f t="shared" si="0"/>
        <v>86375</v>
      </c>
      <c r="E35" s="45">
        <v>0</v>
      </c>
      <c r="G35" s="54"/>
    </row>
    <row r="36" spans="1:7" x14ac:dyDescent="0.25">
      <c r="A36" s="9">
        <v>45703</v>
      </c>
      <c r="B36" s="8">
        <v>1885000</v>
      </c>
      <c r="C36" s="15">
        <v>86375</v>
      </c>
      <c r="D36" s="8">
        <f t="shared" si="0"/>
        <v>1971375</v>
      </c>
      <c r="E36" s="15">
        <f>+D35+D36</f>
        <v>2057750</v>
      </c>
      <c r="G36" s="54"/>
    </row>
    <row r="37" spans="1:7" x14ac:dyDescent="0.25">
      <c r="A37" s="9">
        <v>45884</v>
      </c>
      <c r="B37" s="8">
        <v>0</v>
      </c>
      <c r="C37" s="15">
        <v>58100</v>
      </c>
      <c r="D37" s="8">
        <f t="shared" si="0"/>
        <v>58100</v>
      </c>
      <c r="E37" s="15">
        <v>0</v>
      </c>
      <c r="G37" s="54"/>
    </row>
    <row r="38" spans="1:7" x14ac:dyDescent="0.25">
      <c r="A38" s="9">
        <v>46068</v>
      </c>
      <c r="B38" s="8">
        <v>1970000</v>
      </c>
      <c r="C38" s="15">
        <v>58100</v>
      </c>
      <c r="D38" s="8">
        <f t="shared" si="0"/>
        <v>2028100</v>
      </c>
      <c r="E38" s="15">
        <f>+D37+D38</f>
        <v>2086200</v>
      </c>
      <c r="G38" s="54"/>
    </row>
    <row r="39" spans="1:7" x14ac:dyDescent="0.25">
      <c r="A39" s="9">
        <v>46249</v>
      </c>
      <c r="B39" s="8">
        <v>0</v>
      </c>
      <c r="C39" s="15">
        <v>8850</v>
      </c>
      <c r="D39" s="8">
        <f t="shared" si="0"/>
        <v>8850</v>
      </c>
      <c r="E39" s="15">
        <v>0</v>
      </c>
      <c r="G39" s="54"/>
    </row>
    <row r="40" spans="1:7" x14ac:dyDescent="0.25">
      <c r="A40" s="9">
        <v>46433</v>
      </c>
      <c r="B40" s="8">
        <v>75000</v>
      </c>
      <c r="C40" s="15">
        <v>8850</v>
      </c>
      <c r="D40" s="8">
        <f t="shared" si="0"/>
        <v>83850</v>
      </c>
      <c r="E40" s="15">
        <f>+D39+D40</f>
        <v>92700</v>
      </c>
      <c r="G40" s="54"/>
    </row>
    <row r="41" spans="1:7" x14ac:dyDescent="0.25">
      <c r="A41" s="9">
        <v>46614</v>
      </c>
      <c r="B41" s="8">
        <v>0</v>
      </c>
      <c r="C41" s="15">
        <v>6975</v>
      </c>
      <c r="D41" s="8">
        <f t="shared" si="0"/>
        <v>6975</v>
      </c>
      <c r="E41" s="15">
        <v>0</v>
      </c>
      <c r="G41" s="54"/>
    </row>
    <row r="42" spans="1:7" x14ac:dyDescent="0.25">
      <c r="A42" s="9">
        <v>46798</v>
      </c>
      <c r="B42" s="8">
        <v>90000</v>
      </c>
      <c r="C42" s="15">
        <v>6975</v>
      </c>
      <c r="D42" s="8">
        <f t="shared" si="0"/>
        <v>96975</v>
      </c>
      <c r="E42" s="15">
        <f>+D41+D42</f>
        <v>103950</v>
      </c>
      <c r="G42" s="54"/>
    </row>
    <row r="43" spans="1:7" x14ac:dyDescent="0.25">
      <c r="A43" s="9">
        <v>46980</v>
      </c>
      <c r="B43" s="8">
        <v>0</v>
      </c>
      <c r="C43" s="15">
        <v>4725</v>
      </c>
      <c r="D43" s="8">
        <f t="shared" si="0"/>
        <v>4725</v>
      </c>
      <c r="E43" s="15">
        <v>0</v>
      </c>
      <c r="G43" s="54"/>
    </row>
    <row r="44" spans="1:7" x14ac:dyDescent="0.25">
      <c r="A44" s="9">
        <v>47164</v>
      </c>
      <c r="B44" s="8">
        <v>130000</v>
      </c>
      <c r="C44" s="15">
        <v>4725</v>
      </c>
      <c r="D44" s="8">
        <f t="shared" si="0"/>
        <v>134725</v>
      </c>
      <c r="E44" s="15">
        <f>+D43+D44</f>
        <v>139450</v>
      </c>
      <c r="G44" s="54"/>
    </row>
    <row r="45" spans="1:7" x14ac:dyDescent="0.25">
      <c r="A45" s="9">
        <v>47345</v>
      </c>
      <c r="B45" s="8">
        <v>0</v>
      </c>
      <c r="C45" s="15">
        <v>2775</v>
      </c>
      <c r="D45" s="8">
        <f t="shared" si="0"/>
        <v>2775</v>
      </c>
      <c r="E45" s="15">
        <v>0</v>
      </c>
      <c r="G45" s="54"/>
    </row>
    <row r="46" spans="1:7" x14ac:dyDescent="0.25">
      <c r="A46" s="9">
        <v>47529</v>
      </c>
      <c r="B46" s="8">
        <v>185000</v>
      </c>
      <c r="C46" s="15">
        <v>2775</v>
      </c>
      <c r="D46" s="8">
        <f t="shared" si="0"/>
        <v>187775</v>
      </c>
      <c r="E46" s="15">
        <f>+D45+D46</f>
        <v>190550</v>
      </c>
      <c r="G46" s="54"/>
    </row>
    <row r="47" spans="1:7" hidden="1" x14ac:dyDescent="0.25">
      <c r="A47" s="9">
        <v>47710</v>
      </c>
      <c r="B47" s="8"/>
      <c r="C47" s="15"/>
      <c r="D47" s="8">
        <f t="shared" si="0"/>
        <v>0</v>
      </c>
      <c r="E47" s="15">
        <v>0</v>
      </c>
      <c r="G47" s="54"/>
    </row>
    <row r="48" spans="1:7" hidden="1" x14ac:dyDescent="0.25">
      <c r="A48" s="9">
        <v>47894</v>
      </c>
      <c r="B48" s="8"/>
      <c r="C48" s="15"/>
      <c r="D48" s="8">
        <f t="shared" si="0"/>
        <v>0</v>
      </c>
      <c r="E48" s="15">
        <v>0</v>
      </c>
      <c r="G48" s="54"/>
    </row>
    <row r="49" spans="1:7" hidden="1" x14ac:dyDescent="0.25">
      <c r="A49" s="9">
        <v>48075</v>
      </c>
      <c r="B49" s="8"/>
      <c r="C49" s="15"/>
      <c r="D49" s="8">
        <f t="shared" si="0"/>
        <v>0</v>
      </c>
      <c r="E49" s="15">
        <f>D49+D48</f>
        <v>0</v>
      </c>
      <c r="G49" s="54"/>
    </row>
    <row r="50" spans="1:7" hidden="1" x14ac:dyDescent="0.25">
      <c r="A50" s="9">
        <v>48259</v>
      </c>
      <c r="B50" s="8"/>
      <c r="C50" s="15"/>
      <c r="D50" s="8">
        <f t="shared" si="0"/>
        <v>0</v>
      </c>
      <c r="E50" s="15">
        <v>0</v>
      </c>
      <c r="G50" s="54"/>
    </row>
    <row r="51" spans="1:7" hidden="1" x14ac:dyDescent="0.25">
      <c r="A51" s="9">
        <v>48441</v>
      </c>
      <c r="B51" s="8"/>
      <c r="C51" s="15"/>
      <c r="D51" s="8">
        <f t="shared" si="0"/>
        <v>0</v>
      </c>
      <c r="E51" s="15">
        <f>D51+D50</f>
        <v>0</v>
      </c>
      <c r="G51" s="54"/>
    </row>
    <row r="52" spans="1:7" hidden="1" x14ac:dyDescent="0.25">
      <c r="A52" s="9">
        <v>48625</v>
      </c>
      <c r="B52" s="8"/>
      <c r="C52" s="15"/>
      <c r="D52" s="8">
        <f t="shared" si="0"/>
        <v>0</v>
      </c>
      <c r="E52" s="15">
        <v>0</v>
      </c>
      <c r="G52" s="54"/>
    </row>
    <row r="53" spans="1:7" hidden="1" x14ac:dyDescent="0.25">
      <c r="A53" s="9">
        <v>48806</v>
      </c>
      <c r="B53" s="8"/>
      <c r="C53" s="15"/>
      <c r="D53" s="8">
        <f t="shared" si="0"/>
        <v>0</v>
      </c>
      <c r="E53" s="15">
        <f>D53+D52</f>
        <v>0</v>
      </c>
      <c r="G53" s="54"/>
    </row>
    <row r="54" spans="1:7" hidden="1" x14ac:dyDescent="0.25">
      <c r="A54" s="9">
        <v>48990</v>
      </c>
      <c r="B54" s="8"/>
      <c r="C54" s="15"/>
      <c r="D54" s="8">
        <f t="shared" si="0"/>
        <v>0</v>
      </c>
      <c r="E54" s="8">
        <v>0</v>
      </c>
      <c r="G54" s="54"/>
    </row>
    <row r="55" spans="1:7" hidden="1" x14ac:dyDescent="0.25">
      <c r="A55" s="9">
        <v>49171</v>
      </c>
      <c r="B55" s="8"/>
      <c r="C55" s="15"/>
      <c r="D55" s="8">
        <f t="shared" si="0"/>
        <v>0</v>
      </c>
      <c r="E55" s="15">
        <f>D55+D54</f>
        <v>0</v>
      </c>
      <c r="G55" s="54"/>
    </row>
    <row r="56" spans="1:7" hidden="1" x14ac:dyDescent="0.25">
      <c r="A56" s="9">
        <v>49355</v>
      </c>
      <c r="B56" s="8"/>
      <c r="C56" s="15"/>
      <c r="D56" s="8">
        <f t="shared" si="0"/>
        <v>0</v>
      </c>
      <c r="E56" s="8">
        <v>0</v>
      </c>
      <c r="G56" s="54"/>
    </row>
    <row r="57" spans="1:7" hidden="1" x14ac:dyDescent="0.25">
      <c r="A57" s="9">
        <v>49536</v>
      </c>
      <c r="B57" s="8"/>
      <c r="C57" s="15"/>
      <c r="D57" s="8">
        <f t="shared" si="0"/>
        <v>0</v>
      </c>
      <c r="E57" s="15">
        <f t="shared" ref="E57" si="1">D57+D56</f>
        <v>0</v>
      </c>
      <c r="G57" s="54"/>
    </row>
    <row r="58" spans="1:7" hidden="1" x14ac:dyDescent="0.25">
      <c r="A58" s="9">
        <v>49720</v>
      </c>
      <c r="B58" s="8"/>
      <c r="C58" s="15"/>
      <c r="D58" s="8">
        <f t="shared" si="0"/>
        <v>0</v>
      </c>
      <c r="E58" s="8">
        <v>0</v>
      </c>
    </row>
    <row r="59" spans="1:7" hidden="1" x14ac:dyDescent="0.25">
      <c r="A59" s="9">
        <v>49902</v>
      </c>
      <c r="B59" s="8"/>
      <c r="C59" s="15"/>
      <c r="D59" s="8">
        <f t="shared" si="0"/>
        <v>0</v>
      </c>
      <c r="E59" s="15">
        <f t="shared" ref="E59" si="2">D59+D58</f>
        <v>0</v>
      </c>
    </row>
    <row r="60" spans="1:7" hidden="1" x14ac:dyDescent="0.25">
      <c r="A60" s="9">
        <v>50086</v>
      </c>
      <c r="B60" s="8"/>
      <c r="C60" s="15"/>
      <c r="D60" s="8">
        <f t="shared" si="0"/>
        <v>0</v>
      </c>
      <c r="E60" s="8">
        <v>0</v>
      </c>
    </row>
    <row r="61" spans="1:7" hidden="1" x14ac:dyDescent="0.25">
      <c r="A61" s="9">
        <v>50267</v>
      </c>
      <c r="B61" s="8"/>
      <c r="C61" s="15"/>
      <c r="D61" s="8">
        <f t="shared" si="0"/>
        <v>0</v>
      </c>
      <c r="E61" s="15">
        <f t="shared" ref="E61" si="3">D61+D60</f>
        <v>0</v>
      </c>
    </row>
    <row r="62" spans="1:7" hidden="1" x14ac:dyDescent="0.25">
      <c r="A62" s="9">
        <v>50451</v>
      </c>
      <c r="B62" s="8"/>
      <c r="C62" s="15"/>
      <c r="D62" s="8">
        <f t="shared" si="0"/>
        <v>0</v>
      </c>
      <c r="E62" s="8">
        <v>0</v>
      </c>
    </row>
    <row r="63" spans="1:7" hidden="1" x14ac:dyDescent="0.25">
      <c r="A63" s="9">
        <v>50632</v>
      </c>
      <c r="B63" s="8"/>
      <c r="C63" s="15"/>
      <c r="D63" s="8">
        <f t="shared" si="0"/>
        <v>0</v>
      </c>
      <c r="E63" s="15">
        <f t="shared" ref="E63" si="4">D63+D62</f>
        <v>0</v>
      </c>
    </row>
    <row r="64" spans="1:7" hidden="1" x14ac:dyDescent="0.25">
      <c r="A64" s="9">
        <v>50816</v>
      </c>
      <c r="B64" s="8"/>
      <c r="C64" s="15"/>
      <c r="D64" s="8">
        <f t="shared" si="0"/>
        <v>0</v>
      </c>
      <c r="E64" s="8">
        <v>0</v>
      </c>
    </row>
    <row r="65" spans="1:5" hidden="1" x14ac:dyDescent="0.25">
      <c r="A65" s="9">
        <v>50997</v>
      </c>
      <c r="B65" s="8"/>
      <c r="C65" s="15"/>
      <c r="D65" s="8">
        <f t="shared" si="0"/>
        <v>0</v>
      </c>
      <c r="E65" s="15">
        <f t="shared" ref="E65" si="5">D65+D64</f>
        <v>0</v>
      </c>
    </row>
    <row r="66" spans="1:5" hidden="1" x14ac:dyDescent="0.25">
      <c r="A66" s="9">
        <v>51181</v>
      </c>
      <c r="B66" s="8"/>
      <c r="C66" s="15"/>
      <c r="D66" s="8">
        <f t="shared" si="0"/>
        <v>0</v>
      </c>
      <c r="E66" s="8">
        <v>0</v>
      </c>
    </row>
    <row r="67" spans="1:5" hidden="1" x14ac:dyDescent="0.25">
      <c r="A67" s="9">
        <v>51363</v>
      </c>
      <c r="B67" s="8"/>
      <c r="C67" s="15"/>
      <c r="D67" s="8">
        <f t="shared" si="0"/>
        <v>0</v>
      </c>
      <c r="E67" s="15">
        <f t="shared" ref="E67" si="6">D67+D66</f>
        <v>0</v>
      </c>
    </row>
    <row r="68" spans="1:5" hidden="1" x14ac:dyDescent="0.25">
      <c r="A68" s="9">
        <v>51547</v>
      </c>
      <c r="B68" s="8"/>
      <c r="C68" s="15"/>
      <c r="D68" s="8">
        <f t="shared" si="0"/>
        <v>0</v>
      </c>
      <c r="E68" s="8">
        <v>0</v>
      </c>
    </row>
    <row r="69" spans="1:5" hidden="1" x14ac:dyDescent="0.25">
      <c r="A69" s="9">
        <v>51728</v>
      </c>
      <c r="B69" s="8"/>
      <c r="C69" s="15"/>
      <c r="D69" s="8">
        <f t="shared" si="0"/>
        <v>0</v>
      </c>
      <c r="E69" s="15">
        <f t="shared" ref="E69" si="7">D69+D68</f>
        <v>0</v>
      </c>
    </row>
    <row r="70" spans="1:5" hidden="1" x14ac:dyDescent="0.25">
      <c r="A70" s="9">
        <v>51912</v>
      </c>
      <c r="B70" s="8"/>
      <c r="C70" s="15"/>
      <c r="D70" s="8">
        <f t="shared" si="0"/>
        <v>0</v>
      </c>
      <c r="E70" s="8">
        <v>0</v>
      </c>
    </row>
    <row r="71" spans="1:5" hidden="1" x14ac:dyDescent="0.25">
      <c r="A71" s="9">
        <v>52093</v>
      </c>
      <c r="B71" s="8"/>
      <c r="C71" s="15"/>
      <c r="D71" s="8">
        <f t="shared" si="0"/>
        <v>0</v>
      </c>
      <c r="E71" s="15">
        <f t="shared" ref="E71" si="8">D71+D70</f>
        <v>0</v>
      </c>
    </row>
    <row r="72" spans="1:5" hidden="1" x14ac:dyDescent="0.25">
      <c r="A72" s="9">
        <v>52277</v>
      </c>
      <c r="B72" s="8"/>
      <c r="C72" s="15"/>
      <c r="D72" s="8">
        <f t="shared" si="0"/>
        <v>0</v>
      </c>
      <c r="E72" s="8">
        <v>0</v>
      </c>
    </row>
    <row r="73" spans="1:5" hidden="1" x14ac:dyDescent="0.25">
      <c r="A73" s="9">
        <v>52458</v>
      </c>
      <c r="B73" s="8"/>
      <c r="C73" s="15"/>
      <c r="D73" s="8">
        <f t="shared" si="0"/>
        <v>0</v>
      </c>
      <c r="E73" s="15">
        <f t="shared" ref="E73" si="9">D73+D72</f>
        <v>0</v>
      </c>
    </row>
    <row r="74" spans="1:5" hidden="1" x14ac:dyDescent="0.25">
      <c r="A74" s="9">
        <v>52642</v>
      </c>
      <c r="B74" s="8"/>
      <c r="C74" s="15"/>
      <c r="D74" s="8">
        <f t="shared" ref="D74:D103" si="10">B74+C74</f>
        <v>0</v>
      </c>
      <c r="E74" s="8">
        <v>0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10"/>
        <v>0</v>
      </c>
      <c r="E75" s="15">
        <f t="shared" ref="E75" si="11">D75+D74</f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10"/>
        <v>0</v>
      </c>
      <c r="E76" s="15">
        <f t="shared" ref="E76:E103" si="12">D76+D75</f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10"/>
        <v>0</v>
      </c>
      <c r="E77" s="15">
        <f t="shared" si="12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10"/>
        <v>0</v>
      </c>
      <c r="E78" s="15">
        <f t="shared" si="12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10"/>
        <v>0</v>
      </c>
      <c r="E79" s="15">
        <f t="shared" si="12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10"/>
        <v>0</v>
      </c>
      <c r="E80" s="15">
        <f t="shared" si="12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10"/>
        <v>0</v>
      </c>
      <c r="E81" s="15">
        <f t="shared" si="12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10"/>
        <v>0</v>
      </c>
      <c r="E82" s="15">
        <f t="shared" si="12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10"/>
        <v>0</v>
      </c>
      <c r="E83" s="15">
        <f t="shared" si="12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10"/>
        <v>0</v>
      </c>
      <c r="E84" s="15">
        <f t="shared" si="12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10"/>
        <v>0</v>
      </c>
      <c r="E85" s="15">
        <f t="shared" si="12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10"/>
        <v>0</v>
      </c>
      <c r="E86" s="15">
        <f t="shared" si="12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10"/>
        <v>0</v>
      </c>
      <c r="E87" s="15">
        <f t="shared" si="12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10"/>
        <v>0</v>
      </c>
      <c r="E88" s="15">
        <f t="shared" si="12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10"/>
        <v>0</v>
      </c>
      <c r="E89" s="15">
        <f t="shared" si="12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10"/>
        <v>0</v>
      </c>
      <c r="E90" s="15">
        <f t="shared" si="12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10"/>
        <v>0</v>
      </c>
      <c r="E91" s="15">
        <f t="shared" si="12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10"/>
        <v>0</v>
      </c>
      <c r="E92" s="15">
        <f t="shared" si="12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10"/>
        <v>0</v>
      </c>
      <c r="E93" s="15">
        <f t="shared" si="12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10"/>
        <v>0</v>
      </c>
      <c r="E94" s="15">
        <f t="shared" si="12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10"/>
        <v>0</v>
      </c>
      <c r="E95" s="15">
        <f t="shared" si="12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10"/>
        <v>0</v>
      </c>
      <c r="E96" s="15">
        <f t="shared" si="12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10"/>
        <v>0</v>
      </c>
      <c r="E97" s="15">
        <f t="shared" si="12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10"/>
        <v>0</v>
      </c>
      <c r="E98" s="15">
        <f t="shared" si="12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10"/>
        <v>0</v>
      </c>
      <c r="E99" s="15">
        <f t="shared" si="12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10"/>
        <v>0</v>
      </c>
      <c r="E100" s="15">
        <f t="shared" si="12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10"/>
        <v>0</v>
      </c>
      <c r="E101" s="15">
        <f t="shared" si="12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10"/>
        <v>0</v>
      </c>
      <c r="E102" s="15">
        <f t="shared" si="12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10"/>
        <v>0</v>
      </c>
      <c r="E103" s="15">
        <f t="shared" si="12"/>
        <v>0</v>
      </c>
    </row>
    <row r="104" spans="1:5" ht="13.8" thickBot="1" x14ac:dyDescent="0.3">
      <c r="A104" s="30" t="s">
        <v>4</v>
      </c>
      <c r="B104" s="10">
        <f>SUM(B32:B47)</f>
        <v>4335000</v>
      </c>
      <c r="C104" s="10">
        <f t="shared" ref="C104:E104" si="13">SUM(C32:C47)</f>
        <v>335600</v>
      </c>
      <c r="D104" s="10">
        <f t="shared" si="13"/>
        <v>4670600</v>
      </c>
      <c r="E104" s="10">
        <f t="shared" si="13"/>
        <v>4670600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C104" formulaRange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2F887-AFF5-44B2-9AC4-7A91DDDAB4A4}">
  <sheetPr>
    <pageSetUpPr fitToPage="1"/>
  </sheetPr>
  <dimension ref="A1:M106"/>
  <sheetViews>
    <sheetView topLeftCell="A3" workbookViewId="0">
      <selection activeCell="C35" sqref="C35:C36"/>
    </sheetView>
  </sheetViews>
  <sheetFormatPr defaultRowHeight="13.2" x14ac:dyDescent="0.25"/>
  <cols>
    <col min="2" max="2" width="14.33203125" customWidth="1"/>
    <col min="3" max="3" width="14.88671875" customWidth="1"/>
    <col min="4" max="5" width="13.88671875" bestFit="1" customWidth="1"/>
    <col min="10" max="10" width="10.109375" bestFit="1" customWidth="1"/>
  </cols>
  <sheetData>
    <row r="1" spans="1:13" x14ac:dyDescent="0.25">
      <c r="B1" s="160" t="s">
        <v>8</v>
      </c>
      <c r="C1" s="160"/>
      <c r="D1" s="160"/>
      <c r="E1" s="29"/>
    </row>
    <row r="2" spans="1:13" x14ac:dyDescent="0.25">
      <c r="A2" s="2"/>
    </row>
    <row r="3" spans="1:13" x14ac:dyDescent="0.25">
      <c r="B3" s="159" t="s">
        <v>63</v>
      </c>
      <c r="C3" s="159"/>
      <c r="D3" s="159"/>
    </row>
    <row r="4" spans="1:13" ht="13.8" thickBot="1" x14ac:dyDescent="0.3">
      <c r="B4" s="158" t="s">
        <v>62</v>
      </c>
      <c r="C4" s="158"/>
      <c r="D4" s="158"/>
    </row>
    <row r="5" spans="1:13" x14ac:dyDescent="0.25">
      <c r="A5" s="4"/>
      <c r="B5" s="4"/>
      <c r="C5" s="4"/>
      <c r="D5" s="4"/>
    </row>
    <row r="6" spans="1:13" x14ac:dyDescent="0.25">
      <c r="B6" s="26"/>
      <c r="C6" s="26"/>
      <c r="D6" s="26"/>
    </row>
    <row r="7" spans="1:13" ht="14.4" x14ac:dyDescent="0.35">
      <c r="A7" s="16"/>
      <c r="B7" s="16"/>
      <c r="C7" s="16"/>
      <c r="D7" s="16"/>
      <c r="E7" s="27" t="s">
        <v>4</v>
      </c>
      <c r="F7" s="7"/>
      <c r="G7" s="15"/>
      <c r="H7" s="15"/>
      <c r="I7" s="15"/>
      <c r="J7" s="15"/>
      <c r="K7" s="15"/>
    </row>
    <row r="8" spans="1:13" ht="14.4" x14ac:dyDescent="0.35">
      <c r="A8" s="16" t="s">
        <v>1</v>
      </c>
      <c r="B8" s="16" t="s">
        <v>2</v>
      </c>
      <c r="C8" s="16" t="s">
        <v>3</v>
      </c>
      <c r="D8" s="16" t="s">
        <v>4</v>
      </c>
      <c r="E8" s="16" t="s">
        <v>7</v>
      </c>
      <c r="F8" s="7"/>
      <c r="G8" s="7"/>
      <c r="H8" s="7"/>
      <c r="I8" s="7"/>
      <c r="J8" s="7"/>
      <c r="K8" s="7"/>
    </row>
    <row r="9" spans="1:13" ht="14.4" x14ac:dyDescent="0.35">
      <c r="A9" s="7"/>
      <c r="B9" s="7"/>
      <c r="C9" s="7"/>
      <c r="D9" s="7"/>
      <c r="E9" s="2"/>
    </row>
    <row r="10" spans="1:13" hidden="1" x14ac:dyDescent="0.25">
      <c r="A10" s="9">
        <v>40954</v>
      </c>
      <c r="B10" s="23">
        <v>0</v>
      </c>
      <c r="C10" s="45">
        <v>0</v>
      </c>
      <c r="D10" s="23">
        <f t="shared" ref="D10:D73" si="0">B10+C10</f>
        <v>0</v>
      </c>
      <c r="E10" s="45">
        <v>0</v>
      </c>
      <c r="G10" s="54"/>
      <c r="J10" s="55"/>
      <c r="K10" s="55"/>
      <c r="L10" s="56"/>
      <c r="M10" s="56"/>
    </row>
    <row r="11" spans="1:13" hidden="1" x14ac:dyDescent="0.25">
      <c r="A11" s="9">
        <v>41136</v>
      </c>
      <c r="B11" s="23">
        <v>0</v>
      </c>
      <c r="C11" s="45">
        <v>0</v>
      </c>
      <c r="D11" s="23">
        <f t="shared" si="0"/>
        <v>0</v>
      </c>
      <c r="E11" s="45">
        <f>+D10+D11</f>
        <v>0</v>
      </c>
      <c r="G11" s="54"/>
      <c r="J11" s="55"/>
      <c r="K11" s="55"/>
      <c r="L11" s="56"/>
      <c r="M11" s="56"/>
    </row>
    <row r="12" spans="1:13" hidden="1" x14ac:dyDescent="0.25">
      <c r="A12" s="9">
        <v>41320</v>
      </c>
      <c r="B12" s="23">
        <v>0</v>
      </c>
      <c r="C12" s="45">
        <v>0</v>
      </c>
      <c r="D12" s="23">
        <f t="shared" si="0"/>
        <v>0</v>
      </c>
      <c r="E12" s="45">
        <v>0</v>
      </c>
      <c r="G12" s="54"/>
      <c r="J12" s="55"/>
      <c r="K12" s="55"/>
      <c r="L12" s="56"/>
      <c r="M12" s="56"/>
    </row>
    <row r="13" spans="1:13" hidden="1" x14ac:dyDescent="0.25">
      <c r="A13" s="9">
        <v>41501</v>
      </c>
      <c r="B13" s="8">
        <v>0</v>
      </c>
      <c r="C13" s="15">
        <v>0</v>
      </c>
      <c r="D13" s="8">
        <f t="shared" si="0"/>
        <v>0</v>
      </c>
      <c r="E13" s="15">
        <f>+D12+D13</f>
        <v>0</v>
      </c>
      <c r="G13" s="54"/>
      <c r="J13" s="55"/>
      <c r="K13" s="55"/>
      <c r="L13" s="56"/>
      <c r="M13" s="56"/>
    </row>
    <row r="14" spans="1:13" hidden="1" x14ac:dyDescent="0.25">
      <c r="A14" s="9">
        <v>41685</v>
      </c>
      <c r="B14" s="8">
        <v>0</v>
      </c>
      <c r="C14" s="15">
        <v>0</v>
      </c>
      <c r="D14" s="8">
        <f t="shared" si="0"/>
        <v>0</v>
      </c>
      <c r="E14" s="15">
        <v>0</v>
      </c>
      <c r="G14" s="54"/>
      <c r="H14" s="56"/>
      <c r="I14" s="57"/>
      <c r="J14" s="55"/>
      <c r="K14" s="55"/>
      <c r="L14" s="56"/>
      <c r="M14" s="56"/>
    </row>
    <row r="15" spans="1:13" hidden="1" x14ac:dyDescent="0.25">
      <c r="A15" s="9">
        <v>41866</v>
      </c>
      <c r="B15" s="8">
        <v>0</v>
      </c>
      <c r="C15" s="15">
        <v>0</v>
      </c>
      <c r="D15" s="8">
        <f t="shared" si="0"/>
        <v>0</v>
      </c>
      <c r="E15" s="15">
        <f>+D14+D15</f>
        <v>0</v>
      </c>
      <c r="G15" s="54"/>
      <c r="J15" s="55"/>
      <c r="K15" s="55"/>
      <c r="L15" s="56"/>
      <c r="M15" s="56"/>
    </row>
    <row r="16" spans="1:13" hidden="1" x14ac:dyDescent="0.25">
      <c r="A16" s="9">
        <v>42050</v>
      </c>
      <c r="B16" s="23">
        <v>0</v>
      </c>
      <c r="C16" s="45">
        <v>0</v>
      </c>
      <c r="D16" s="23">
        <f t="shared" si="0"/>
        <v>0</v>
      </c>
      <c r="E16" s="45">
        <v>0</v>
      </c>
      <c r="G16" s="54"/>
      <c r="H16" s="56"/>
      <c r="I16" s="57"/>
      <c r="J16" s="55"/>
      <c r="K16" s="55"/>
      <c r="L16" s="56"/>
      <c r="M16" s="56"/>
    </row>
    <row r="17" spans="1:13" hidden="1" x14ac:dyDescent="0.25">
      <c r="A17" s="9">
        <v>42231</v>
      </c>
      <c r="B17" s="8">
        <v>110000</v>
      </c>
      <c r="C17" s="15">
        <v>40175.83</v>
      </c>
      <c r="D17" s="8">
        <f t="shared" si="0"/>
        <v>150175.83000000002</v>
      </c>
      <c r="E17" s="15">
        <f>+D16+D17</f>
        <v>150175.83000000002</v>
      </c>
      <c r="G17" s="54"/>
      <c r="J17" s="55"/>
      <c r="K17" s="55"/>
      <c r="L17" s="56"/>
      <c r="M17" s="56"/>
    </row>
    <row r="18" spans="1:13" hidden="1" x14ac:dyDescent="0.25">
      <c r="A18" s="9">
        <v>42415</v>
      </c>
      <c r="B18" s="23">
        <v>425000</v>
      </c>
      <c r="C18" s="45">
        <v>82455.69</v>
      </c>
      <c r="D18" s="23">
        <f t="shared" si="0"/>
        <v>507455.69</v>
      </c>
      <c r="E18" s="45">
        <v>0</v>
      </c>
      <c r="G18" s="54"/>
      <c r="H18" s="56"/>
      <c r="I18" s="57"/>
      <c r="J18" s="55"/>
      <c r="K18" s="55"/>
      <c r="L18" s="56"/>
      <c r="M18" s="56"/>
    </row>
    <row r="19" spans="1:13" hidden="1" x14ac:dyDescent="0.25">
      <c r="A19" s="9">
        <v>42597</v>
      </c>
      <c r="B19" s="8">
        <v>0</v>
      </c>
      <c r="C19" s="15">
        <v>330943.75</v>
      </c>
      <c r="D19" s="8">
        <f t="shared" si="0"/>
        <v>330943.75</v>
      </c>
      <c r="E19" s="15">
        <f>+D18+D19</f>
        <v>838399.44</v>
      </c>
      <c r="G19" s="54"/>
      <c r="J19" s="55"/>
      <c r="K19" s="55"/>
      <c r="L19" s="56"/>
      <c r="M19" s="56"/>
    </row>
    <row r="20" spans="1:13" hidden="1" x14ac:dyDescent="0.25">
      <c r="A20" s="9">
        <v>42781</v>
      </c>
      <c r="B20" s="23">
        <v>55000</v>
      </c>
      <c r="C20" s="45">
        <v>58315.83</v>
      </c>
      <c r="D20" s="23">
        <f t="shared" si="0"/>
        <v>113315.83</v>
      </c>
      <c r="E20" s="45">
        <v>0</v>
      </c>
      <c r="G20" s="54"/>
      <c r="H20" s="56"/>
      <c r="I20" s="57"/>
      <c r="J20" s="55"/>
      <c r="K20" s="55"/>
      <c r="L20" s="56"/>
      <c r="M20" s="56"/>
    </row>
    <row r="21" spans="1:13" hidden="1" x14ac:dyDescent="0.25">
      <c r="A21" s="9">
        <v>42962</v>
      </c>
      <c r="B21" s="8">
        <v>0</v>
      </c>
      <c r="C21" s="15">
        <v>99556.25</v>
      </c>
      <c r="D21" s="8">
        <f t="shared" si="0"/>
        <v>99556.25</v>
      </c>
      <c r="E21" s="15">
        <f>+D20+D21</f>
        <v>212872.08000000002</v>
      </c>
      <c r="G21" s="54"/>
      <c r="J21" s="55"/>
      <c r="K21" s="55"/>
      <c r="L21" s="56"/>
      <c r="M21" s="56"/>
    </row>
    <row r="22" spans="1:13" hidden="1" x14ac:dyDescent="0.25">
      <c r="A22" s="9">
        <v>43146</v>
      </c>
      <c r="B22" s="23">
        <v>2205000</v>
      </c>
      <c r="C22" s="45">
        <v>99556.25</v>
      </c>
      <c r="D22" s="23">
        <f t="shared" si="0"/>
        <v>2304556.25</v>
      </c>
      <c r="E22" s="45">
        <v>0</v>
      </c>
      <c r="G22" s="54"/>
      <c r="H22" s="56"/>
      <c r="I22" s="57"/>
      <c r="J22" s="55"/>
      <c r="K22" s="55"/>
      <c r="L22" s="56"/>
      <c r="M22" s="56"/>
    </row>
    <row r="23" spans="1:13" hidden="1" x14ac:dyDescent="0.25">
      <c r="A23" s="9">
        <v>43327</v>
      </c>
      <c r="B23" s="8">
        <v>0</v>
      </c>
      <c r="C23" s="15">
        <v>55456.25</v>
      </c>
      <c r="D23" s="8">
        <f t="shared" si="0"/>
        <v>55456.25</v>
      </c>
      <c r="E23" s="15">
        <f>+D22+D23</f>
        <v>2360012.5</v>
      </c>
      <c r="G23" s="54"/>
      <c r="J23" s="55"/>
      <c r="K23" s="55"/>
      <c r="L23" s="56"/>
      <c r="M23" s="56"/>
    </row>
    <row r="24" spans="1:13" hidden="1" x14ac:dyDescent="0.25">
      <c r="A24" s="9">
        <v>43511</v>
      </c>
      <c r="B24" s="23">
        <v>0</v>
      </c>
      <c r="C24" s="45">
        <v>0</v>
      </c>
      <c r="D24" s="23">
        <f t="shared" si="0"/>
        <v>0</v>
      </c>
      <c r="E24" s="45"/>
      <c r="G24" s="54"/>
      <c r="H24" s="56"/>
      <c r="I24" s="57"/>
      <c r="J24" s="55"/>
      <c r="K24" s="55"/>
    </row>
    <row r="25" spans="1:13" hidden="1" x14ac:dyDescent="0.25">
      <c r="A25" s="9">
        <v>43692</v>
      </c>
      <c r="B25" s="8"/>
      <c r="C25" s="15"/>
      <c r="D25" s="8">
        <f t="shared" si="0"/>
        <v>0</v>
      </c>
      <c r="E25" s="45">
        <f>+D24+D25</f>
        <v>0</v>
      </c>
      <c r="G25" s="54"/>
    </row>
    <row r="26" spans="1:13" hidden="1" x14ac:dyDescent="0.25">
      <c r="A26" s="9">
        <v>43876</v>
      </c>
      <c r="B26" s="23">
        <v>2100000</v>
      </c>
      <c r="C26" s="45">
        <v>380237.77777779999</v>
      </c>
      <c r="D26" s="23">
        <f t="shared" si="0"/>
        <v>2480237.7777777999</v>
      </c>
      <c r="E26" s="45">
        <v>0</v>
      </c>
      <c r="G26" s="54"/>
    </row>
    <row r="27" spans="1:13" hidden="1" x14ac:dyDescent="0.25">
      <c r="A27" s="9">
        <v>44058</v>
      </c>
      <c r="B27" s="8">
        <v>0</v>
      </c>
      <c r="C27" s="15">
        <v>1016918.75</v>
      </c>
      <c r="D27" s="8">
        <f t="shared" si="0"/>
        <v>1016918.75</v>
      </c>
      <c r="E27" s="15">
        <f>+D26+D27</f>
        <v>3497156.5277777999</v>
      </c>
      <c r="G27" s="54"/>
    </row>
    <row r="28" spans="1:13" hidden="1" x14ac:dyDescent="0.25">
      <c r="A28" s="9">
        <v>44242</v>
      </c>
      <c r="B28" s="23">
        <v>0</v>
      </c>
      <c r="C28" s="45">
        <v>0</v>
      </c>
      <c r="D28" s="23">
        <f t="shared" si="0"/>
        <v>0</v>
      </c>
      <c r="E28" s="45">
        <v>0</v>
      </c>
      <c r="G28" s="54"/>
    </row>
    <row r="29" spans="1:13" hidden="1" x14ac:dyDescent="0.25">
      <c r="A29" s="9">
        <v>44423</v>
      </c>
      <c r="B29" s="8">
        <v>0</v>
      </c>
      <c r="C29" s="15">
        <v>0</v>
      </c>
      <c r="D29" s="8">
        <f t="shared" si="0"/>
        <v>0</v>
      </c>
      <c r="E29" s="15">
        <f>+D28+D29</f>
        <v>0</v>
      </c>
      <c r="G29" s="54"/>
    </row>
    <row r="30" spans="1:13" hidden="1" x14ac:dyDescent="0.25">
      <c r="A30" s="9">
        <v>44607</v>
      </c>
      <c r="B30" s="23">
        <v>6160000</v>
      </c>
      <c r="C30" s="45">
        <v>988293.75</v>
      </c>
      <c r="D30" s="23">
        <f t="shared" si="0"/>
        <v>7148293.75</v>
      </c>
      <c r="E30" s="45">
        <v>0</v>
      </c>
      <c r="G30" s="54"/>
    </row>
    <row r="31" spans="1:13" hidden="1" x14ac:dyDescent="0.25">
      <c r="A31" s="9">
        <v>44788</v>
      </c>
      <c r="B31" s="8">
        <v>0</v>
      </c>
      <c r="C31" s="15">
        <v>834293.75</v>
      </c>
      <c r="D31" s="8">
        <f t="shared" si="0"/>
        <v>834293.75</v>
      </c>
      <c r="E31" s="15">
        <f>+D30+D31</f>
        <v>7982587.5</v>
      </c>
      <c r="G31" s="54"/>
    </row>
    <row r="32" spans="1:13" hidden="1" x14ac:dyDescent="0.25">
      <c r="A32" s="9">
        <v>44972</v>
      </c>
      <c r="B32" s="23">
        <v>0</v>
      </c>
      <c r="C32" s="45">
        <v>0</v>
      </c>
      <c r="D32" s="23">
        <f t="shared" si="0"/>
        <v>0</v>
      </c>
      <c r="E32" s="45">
        <v>0</v>
      </c>
      <c r="G32" s="54"/>
    </row>
    <row r="33" spans="1:7" hidden="1" x14ac:dyDescent="0.25">
      <c r="A33" s="9">
        <v>45153</v>
      </c>
      <c r="B33" s="8">
        <v>0</v>
      </c>
      <c r="C33" s="15">
        <v>0</v>
      </c>
      <c r="D33" s="8">
        <f t="shared" si="0"/>
        <v>0</v>
      </c>
      <c r="E33" s="15">
        <f>+D32+D33</f>
        <v>0</v>
      </c>
      <c r="G33" s="54"/>
    </row>
    <row r="34" spans="1:7" hidden="1" x14ac:dyDescent="0.25">
      <c r="A34" s="9">
        <v>45337</v>
      </c>
      <c r="B34" s="23">
        <v>0</v>
      </c>
      <c r="C34" s="45">
        <v>0</v>
      </c>
      <c r="D34" s="23">
        <f t="shared" si="0"/>
        <v>0</v>
      </c>
      <c r="E34" s="45">
        <v>0</v>
      </c>
      <c r="G34" s="54"/>
    </row>
    <row r="35" spans="1:7" x14ac:dyDescent="0.25">
      <c r="A35" s="9">
        <v>45519</v>
      </c>
      <c r="B35" s="23">
        <v>0</v>
      </c>
      <c r="C35" s="45">
        <v>753418.75</v>
      </c>
      <c r="D35" s="23">
        <f t="shared" si="0"/>
        <v>753418.75</v>
      </c>
      <c r="E35" s="45">
        <v>0</v>
      </c>
      <c r="G35" s="54"/>
    </row>
    <row r="36" spans="1:7" x14ac:dyDescent="0.25">
      <c r="A36" s="9">
        <v>45703</v>
      </c>
      <c r="B36" s="8">
        <v>1695000</v>
      </c>
      <c r="C36" s="15">
        <v>753418.75</v>
      </c>
      <c r="D36" s="8">
        <f t="shared" si="0"/>
        <v>2448418.75</v>
      </c>
      <c r="E36" s="15">
        <f>+D35+D36</f>
        <v>3201837.5</v>
      </c>
      <c r="G36" s="54"/>
    </row>
    <row r="37" spans="1:7" x14ac:dyDescent="0.25">
      <c r="A37" s="9">
        <v>45884</v>
      </c>
      <c r="B37" s="8">
        <v>0</v>
      </c>
      <c r="C37" s="15">
        <v>711043.75</v>
      </c>
      <c r="D37" s="8">
        <f t="shared" si="0"/>
        <v>711043.75</v>
      </c>
      <c r="E37" s="15">
        <v>0</v>
      </c>
      <c r="G37" s="54"/>
    </row>
    <row r="38" spans="1:7" x14ac:dyDescent="0.25">
      <c r="A38" s="9">
        <v>46068</v>
      </c>
      <c r="B38" s="8">
        <v>1760000</v>
      </c>
      <c r="C38" s="15">
        <v>711043.75</v>
      </c>
      <c r="D38" s="8">
        <f t="shared" si="0"/>
        <v>2471043.75</v>
      </c>
      <c r="E38" s="15">
        <f>+D37+D38</f>
        <v>3182087.5</v>
      </c>
      <c r="G38" s="54"/>
    </row>
    <row r="39" spans="1:7" x14ac:dyDescent="0.25">
      <c r="A39" s="9">
        <v>46249</v>
      </c>
      <c r="B39" s="8">
        <v>0</v>
      </c>
      <c r="C39" s="15">
        <v>667043.75</v>
      </c>
      <c r="D39" s="8">
        <f t="shared" si="0"/>
        <v>667043.75</v>
      </c>
      <c r="E39" s="15">
        <v>0</v>
      </c>
      <c r="G39" s="54"/>
    </row>
    <row r="40" spans="1:7" x14ac:dyDescent="0.25">
      <c r="A40" s="9">
        <v>46433</v>
      </c>
      <c r="B40" s="8">
        <v>1870000</v>
      </c>
      <c r="C40" s="15">
        <v>667043.75</v>
      </c>
      <c r="D40" s="8">
        <f t="shared" si="0"/>
        <v>2537043.75</v>
      </c>
      <c r="E40" s="15">
        <f>+D39+D40</f>
        <v>3204087.5</v>
      </c>
      <c r="G40" s="54"/>
    </row>
    <row r="41" spans="1:7" x14ac:dyDescent="0.25">
      <c r="A41" s="9">
        <v>46614</v>
      </c>
      <c r="B41" s="8">
        <v>0</v>
      </c>
      <c r="C41" s="15">
        <v>620293.75</v>
      </c>
      <c r="D41" s="8">
        <f t="shared" si="0"/>
        <v>620293.75</v>
      </c>
      <c r="E41" s="15">
        <v>0</v>
      </c>
      <c r="G41" s="54"/>
    </row>
    <row r="42" spans="1:7" x14ac:dyDescent="0.25">
      <c r="A42" s="9">
        <v>46798</v>
      </c>
      <c r="B42" s="8">
        <v>1935000</v>
      </c>
      <c r="C42" s="15">
        <v>620293.75</v>
      </c>
      <c r="D42" s="8">
        <f t="shared" si="0"/>
        <v>2555293.75</v>
      </c>
      <c r="E42" s="15">
        <f>+D41+D42</f>
        <v>3175587.5</v>
      </c>
      <c r="G42" s="54"/>
    </row>
    <row r="43" spans="1:7" x14ac:dyDescent="0.25">
      <c r="A43" s="9">
        <v>46980</v>
      </c>
      <c r="B43" s="8">
        <v>0</v>
      </c>
      <c r="C43" s="15">
        <v>571918.75</v>
      </c>
      <c r="D43" s="8">
        <f t="shared" si="0"/>
        <v>571918.75</v>
      </c>
      <c r="E43" s="15">
        <v>0</v>
      </c>
      <c r="G43" s="54"/>
    </row>
    <row r="44" spans="1:7" x14ac:dyDescent="0.25">
      <c r="A44" s="9">
        <v>47164</v>
      </c>
      <c r="B44" s="8">
        <v>2010000</v>
      </c>
      <c r="C44" s="15">
        <v>571918.75</v>
      </c>
      <c r="D44" s="8">
        <f t="shared" si="0"/>
        <v>2581918.75</v>
      </c>
      <c r="E44" s="15">
        <f>+D43+D44</f>
        <v>3153837.5</v>
      </c>
      <c r="G44" s="54"/>
    </row>
    <row r="45" spans="1:7" x14ac:dyDescent="0.25">
      <c r="A45" s="9">
        <v>47345</v>
      </c>
      <c r="B45" s="8">
        <v>0</v>
      </c>
      <c r="C45" s="15">
        <v>521668.75</v>
      </c>
      <c r="D45" s="8">
        <f t="shared" si="0"/>
        <v>521668.75</v>
      </c>
      <c r="E45" s="15">
        <v>0</v>
      </c>
      <c r="G45" s="54"/>
    </row>
    <row r="46" spans="1:7" x14ac:dyDescent="0.25">
      <c r="A46" s="9">
        <v>47529</v>
      </c>
      <c r="B46" s="8">
        <v>2080000</v>
      </c>
      <c r="C46" s="15">
        <v>521668.75</v>
      </c>
      <c r="D46" s="8">
        <f t="shared" si="0"/>
        <v>2601668.75</v>
      </c>
      <c r="E46" s="15">
        <f>+D45+D46</f>
        <v>3123337.5</v>
      </c>
      <c r="G46" s="54"/>
    </row>
    <row r="47" spans="1:7" x14ac:dyDescent="0.25">
      <c r="A47" s="9">
        <v>47710</v>
      </c>
      <c r="B47" s="8">
        <v>0</v>
      </c>
      <c r="C47" s="15">
        <v>469668.75</v>
      </c>
      <c r="D47" s="8">
        <f t="shared" si="0"/>
        <v>469668.75</v>
      </c>
      <c r="E47" s="15">
        <v>0</v>
      </c>
      <c r="G47" s="54"/>
    </row>
    <row r="48" spans="1:7" x14ac:dyDescent="0.25">
      <c r="A48" s="9">
        <v>47894</v>
      </c>
      <c r="B48" s="8">
        <v>2160000</v>
      </c>
      <c r="C48" s="15">
        <v>469668.75</v>
      </c>
      <c r="D48" s="8">
        <f t="shared" si="0"/>
        <v>2629668.75</v>
      </c>
      <c r="E48" s="15">
        <f>+D47+D48</f>
        <v>3099337.5</v>
      </c>
      <c r="G48" s="54"/>
    </row>
    <row r="49" spans="1:7" x14ac:dyDescent="0.25">
      <c r="A49" s="9">
        <v>48075</v>
      </c>
      <c r="B49" s="8">
        <v>0</v>
      </c>
      <c r="C49" s="15">
        <v>444018.75</v>
      </c>
      <c r="D49" s="8">
        <f t="shared" si="0"/>
        <v>444018.75</v>
      </c>
      <c r="E49" s="15">
        <v>0</v>
      </c>
      <c r="G49" s="54"/>
    </row>
    <row r="50" spans="1:7" x14ac:dyDescent="0.25">
      <c r="A50" s="9">
        <v>48259</v>
      </c>
      <c r="B50" s="8">
        <v>2230000</v>
      </c>
      <c r="C50" s="15">
        <v>444018.75</v>
      </c>
      <c r="D50" s="8">
        <f t="shared" si="0"/>
        <v>2674018.75</v>
      </c>
      <c r="E50" s="15">
        <f>+D49+D50</f>
        <v>3118037.5</v>
      </c>
      <c r="G50" s="54"/>
    </row>
    <row r="51" spans="1:7" x14ac:dyDescent="0.25">
      <c r="A51" s="9">
        <v>48441</v>
      </c>
      <c r="B51" s="8">
        <v>0</v>
      </c>
      <c r="C51" s="15">
        <v>416143.75</v>
      </c>
      <c r="D51" s="8">
        <f t="shared" si="0"/>
        <v>416143.75</v>
      </c>
      <c r="E51" s="15">
        <v>0</v>
      </c>
      <c r="G51" s="54"/>
    </row>
    <row r="52" spans="1:7" x14ac:dyDescent="0.25">
      <c r="A52" s="9">
        <v>48625</v>
      </c>
      <c r="B52" s="8">
        <v>2305000</v>
      </c>
      <c r="C52" s="15">
        <v>416143.75</v>
      </c>
      <c r="D52" s="8">
        <f t="shared" si="0"/>
        <v>2721143.75</v>
      </c>
      <c r="E52" s="15">
        <f>+D51+D52</f>
        <v>3137287.5</v>
      </c>
      <c r="G52" s="54"/>
    </row>
    <row r="53" spans="1:7" x14ac:dyDescent="0.25">
      <c r="A53" s="9">
        <v>48806</v>
      </c>
      <c r="B53" s="8">
        <v>0</v>
      </c>
      <c r="C53" s="15">
        <v>385890.625</v>
      </c>
      <c r="D53" s="8">
        <f t="shared" si="0"/>
        <v>385890.625</v>
      </c>
      <c r="E53" s="15">
        <v>0</v>
      </c>
      <c r="G53" s="54"/>
    </row>
    <row r="54" spans="1:7" x14ac:dyDescent="0.25">
      <c r="A54" s="9">
        <v>48990</v>
      </c>
      <c r="B54" s="8">
        <v>2160000</v>
      </c>
      <c r="C54" s="15">
        <v>385890.625</v>
      </c>
      <c r="D54" s="8">
        <f t="shared" si="0"/>
        <v>2545890.625</v>
      </c>
      <c r="E54" s="15">
        <f>+D53+D54</f>
        <v>2931781.25</v>
      </c>
      <c r="G54" s="54"/>
    </row>
    <row r="55" spans="1:7" x14ac:dyDescent="0.25">
      <c r="A55" s="9">
        <v>49171</v>
      </c>
      <c r="B55" s="8">
        <v>0</v>
      </c>
      <c r="C55" s="15">
        <v>357540.625</v>
      </c>
      <c r="D55" s="8">
        <f t="shared" si="0"/>
        <v>357540.625</v>
      </c>
      <c r="E55" s="15">
        <v>0</v>
      </c>
      <c r="G55" s="54"/>
    </row>
    <row r="56" spans="1:7" x14ac:dyDescent="0.25">
      <c r="A56" s="9">
        <v>49355</v>
      </c>
      <c r="B56" s="8">
        <v>2220000</v>
      </c>
      <c r="C56" s="15">
        <v>357540.625</v>
      </c>
      <c r="D56" s="8">
        <f t="shared" si="0"/>
        <v>2577540.625</v>
      </c>
      <c r="E56" s="15">
        <f>+D55+D56</f>
        <v>2935081.25</v>
      </c>
      <c r="G56" s="54"/>
    </row>
    <row r="57" spans="1:7" x14ac:dyDescent="0.25">
      <c r="A57" s="9">
        <v>49536</v>
      </c>
      <c r="B57" s="8">
        <v>0</v>
      </c>
      <c r="C57" s="15">
        <v>327015.625</v>
      </c>
      <c r="D57" s="8">
        <f t="shared" si="0"/>
        <v>327015.625</v>
      </c>
      <c r="E57" s="15">
        <v>0</v>
      </c>
      <c r="G57" s="54"/>
    </row>
    <row r="58" spans="1:7" x14ac:dyDescent="0.25">
      <c r="A58" s="9">
        <v>49720</v>
      </c>
      <c r="B58" s="8">
        <v>2285000</v>
      </c>
      <c r="C58" s="15">
        <v>327015.625</v>
      </c>
      <c r="D58" s="8">
        <f t="shared" si="0"/>
        <v>2612015.625</v>
      </c>
      <c r="E58" s="15">
        <f>+D57+D58</f>
        <v>2939031.25</v>
      </c>
    </row>
    <row r="59" spans="1:7" x14ac:dyDescent="0.25">
      <c r="A59" s="9">
        <v>49902</v>
      </c>
      <c r="B59" s="8">
        <v>0</v>
      </c>
      <c r="C59" s="15">
        <v>295596.875</v>
      </c>
      <c r="D59" s="8">
        <f t="shared" si="0"/>
        <v>295596.875</v>
      </c>
      <c r="E59" s="15">
        <v>0</v>
      </c>
    </row>
    <row r="60" spans="1:7" x14ac:dyDescent="0.25">
      <c r="A60" s="9">
        <v>50086</v>
      </c>
      <c r="B60" s="8">
        <v>2345000</v>
      </c>
      <c r="C60" s="15">
        <v>295596.875</v>
      </c>
      <c r="D60" s="8">
        <f t="shared" si="0"/>
        <v>2640596.875</v>
      </c>
      <c r="E60" s="15">
        <f>+D59+D60</f>
        <v>2936193.75</v>
      </c>
    </row>
    <row r="61" spans="1:7" x14ac:dyDescent="0.25">
      <c r="A61" s="9">
        <v>50267</v>
      </c>
      <c r="B61" s="8">
        <v>0</v>
      </c>
      <c r="C61" s="15">
        <v>263353.125</v>
      </c>
      <c r="D61" s="8">
        <f t="shared" si="0"/>
        <v>263353.125</v>
      </c>
      <c r="E61" s="15">
        <v>0</v>
      </c>
    </row>
    <row r="62" spans="1:7" x14ac:dyDescent="0.25">
      <c r="A62" s="9">
        <v>50451</v>
      </c>
      <c r="B62" s="8">
        <v>2410000</v>
      </c>
      <c r="C62" s="15">
        <v>263353.125</v>
      </c>
      <c r="D62" s="8">
        <f t="shared" si="0"/>
        <v>2673353.125</v>
      </c>
      <c r="E62" s="15">
        <f>+D61+D62</f>
        <v>2936706.25</v>
      </c>
    </row>
    <row r="63" spans="1:7" x14ac:dyDescent="0.25">
      <c r="A63" s="9">
        <v>50632</v>
      </c>
      <c r="B63" s="8">
        <v>0</v>
      </c>
      <c r="C63" s="15">
        <v>230215.625</v>
      </c>
      <c r="D63" s="8">
        <f t="shared" si="0"/>
        <v>230215.625</v>
      </c>
      <c r="E63" s="15">
        <v>0</v>
      </c>
    </row>
    <row r="64" spans="1:7" x14ac:dyDescent="0.25">
      <c r="A64" s="9">
        <v>50816</v>
      </c>
      <c r="B64" s="8">
        <v>2480000</v>
      </c>
      <c r="C64" s="15">
        <v>230215.625</v>
      </c>
      <c r="D64" s="8">
        <f t="shared" si="0"/>
        <v>2710215.625</v>
      </c>
      <c r="E64" s="15">
        <f>+D63+D64</f>
        <v>2940431.25</v>
      </c>
    </row>
    <row r="65" spans="1:5" x14ac:dyDescent="0.25">
      <c r="A65" s="9">
        <v>50997</v>
      </c>
      <c r="B65" s="8">
        <v>0</v>
      </c>
      <c r="C65" s="15">
        <v>194565.625</v>
      </c>
      <c r="D65" s="8">
        <f t="shared" si="0"/>
        <v>194565.625</v>
      </c>
      <c r="E65" s="15">
        <v>0</v>
      </c>
    </row>
    <row r="66" spans="1:5" x14ac:dyDescent="0.25">
      <c r="A66" s="9">
        <v>51181</v>
      </c>
      <c r="B66" s="8">
        <v>2555000</v>
      </c>
      <c r="C66" s="15">
        <v>194565.625</v>
      </c>
      <c r="D66" s="8">
        <f t="shared" si="0"/>
        <v>2749565.625</v>
      </c>
      <c r="E66" s="15">
        <f>+D65+D66</f>
        <v>2944131.25</v>
      </c>
    </row>
    <row r="67" spans="1:5" x14ac:dyDescent="0.25">
      <c r="A67" s="9">
        <v>51363</v>
      </c>
      <c r="B67" s="8">
        <v>0</v>
      </c>
      <c r="C67" s="15">
        <v>157837.5</v>
      </c>
      <c r="D67" s="8">
        <f t="shared" si="0"/>
        <v>157837.5</v>
      </c>
      <c r="E67" s="15">
        <v>0</v>
      </c>
    </row>
    <row r="68" spans="1:5" x14ac:dyDescent="0.25">
      <c r="A68" s="9">
        <v>51547</v>
      </c>
      <c r="B68" s="8">
        <v>2625000</v>
      </c>
      <c r="C68" s="15">
        <v>157837.5</v>
      </c>
      <c r="D68" s="8">
        <f t="shared" si="0"/>
        <v>2782837.5</v>
      </c>
      <c r="E68" s="15">
        <f>+D67+D68</f>
        <v>2940675</v>
      </c>
    </row>
    <row r="69" spans="1:5" x14ac:dyDescent="0.25">
      <c r="A69" s="9">
        <v>51728</v>
      </c>
      <c r="B69" s="8">
        <v>0</v>
      </c>
      <c r="C69" s="15">
        <v>120103.125</v>
      </c>
      <c r="D69" s="8">
        <f t="shared" si="0"/>
        <v>120103.125</v>
      </c>
      <c r="E69" s="15">
        <v>0</v>
      </c>
    </row>
    <row r="70" spans="1:5" x14ac:dyDescent="0.25">
      <c r="A70" s="9">
        <v>51912</v>
      </c>
      <c r="B70" s="8">
        <v>2705000</v>
      </c>
      <c r="C70" s="15">
        <v>120103.125</v>
      </c>
      <c r="D70" s="8">
        <f t="shared" si="0"/>
        <v>2825103.125</v>
      </c>
      <c r="E70" s="15">
        <f>+D69+D70</f>
        <v>2945206.25</v>
      </c>
    </row>
    <row r="71" spans="1:5" x14ac:dyDescent="0.25">
      <c r="A71" s="9">
        <v>52093</v>
      </c>
      <c r="B71" s="8">
        <v>0</v>
      </c>
      <c r="C71" s="15">
        <v>81218.75</v>
      </c>
      <c r="D71" s="8">
        <f t="shared" si="0"/>
        <v>81218.75</v>
      </c>
      <c r="E71" s="15">
        <v>0</v>
      </c>
    </row>
    <row r="72" spans="1:5" x14ac:dyDescent="0.25">
      <c r="A72" s="9">
        <v>52277</v>
      </c>
      <c r="B72" s="8">
        <v>2785000</v>
      </c>
      <c r="C72" s="15">
        <v>81218.75</v>
      </c>
      <c r="D72" s="8">
        <f t="shared" si="0"/>
        <v>2866218.75</v>
      </c>
      <c r="E72" s="15">
        <f>+D71+D72</f>
        <v>2947437.5</v>
      </c>
    </row>
    <row r="73" spans="1:5" x14ac:dyDescent="0.25">
      <c r="A73" s="9">
        <v>52458</v>
      </c>
      <c r="B73" s="8">
        <v>0</v>
      </c>
      <c r="C73" s="15">
        <v>41184.375</v>
      </c>
      <c r="D73" s="8">
        <f t="shared" si="0"/>
        <v>41184.375</v>
      </c>
      <c r="E73" s="15">
        <v>0</v>
      </c>
    </row>
    <row r="74" spans="1:5" x14ac:dyDescent="0.25">
      <c r="A74" s="9">
        <v>52642</v>
      </c>
      <c r="B74" s="8">
        <v>2865000</v>
      </c>
      <c r="C74" s="15">
        <v>41184.375</v>
      </c>
      <c r="D74" s="8">
        <f t="shared" ref="D74:D103" si="1">B74+C74</f>
        <v>2906184.375</v>
      </c>
      <c r="E74" s="15">
        <f>+D73+D74</f>
        <v>2947368.75</v>
      </c>
    </row>
    <row r="75" spans="1:5" hidden="1" x14ac:dyDescent="0.25">
      <c r="A75" s="9">
        <v>52824</v>
      </c>
      <c r="B75" s="8">
        <v>0</v>
      </c>
      <c r="C75" s="15">
        <v>0</v>
      </c>
      <c r="D75" s="8">
        <f t="shared" si="1"/>
        <v>0</v>
      </c>
      <c r="E75" s="15">
        <v>0</v>
      </c>
    </row>
    <row r="76" spans="1:5" hidden="1" x14ac:dyDescent="0.25">
      <c r="A76" s="9">
        <v>53008</v>
      </c>
      <c r="B76" s="8">
        <v>0</v>
      </c>
      <c r="C76" s="15">
        <v>0</v>
      </c>
      <c r="D76" s="8">
        <f t="shared" si="1"/>
        <v>0</v>
      </c>
      <c r="E76" s="15">
        <f t="shared" ref="E76:E103" si="2">D76+D75</f>
        <v>0</v>
      </c>
    </row>
    <row r="77" spans="1:5" hidden="1" x14ac:dyDescent="0.25">
      <c r="A77" s="9">
        <v>53189</v>
      </c>
      <c r="B77" s="8">
        <v>0</v>
      </c>
      <c r="C77" s="15">
        <v>0</v>
      </c>
      <c r="D77" s="8">
        <f t="shared" si="1"/>
        <v>0</v>
      </c>
      <c r="E77" s="15">
        <f t="shared" si="2"/>
        <v>0</v>
      </c>
    </row>
    <row r="78" spans="1:5" hidden="1" x14ac:dyDescent="0.25">
      <c r="A78" s="9">
        <v>53373</v>
      </c>
      <c r="B78" s="8">
        <v>0</v>
      </c>
      <c r="C78" s="15">
        <v>0</v>
      </c>
      <c r="D78" s="8">
        <f t="shared" si="1"/>
        <v>0</v>
      </c>
      <c r="E78" s="15">
        <f t="shared" si="2"/>
        <v>0</v>
      </c>
    </row>
    <row r="79" spans="1:5" hidden="1" x14ac:dyDescent="0.25">
      <c r="A79" s="9">
        <v>53554</v>
      </c>
      <c r="B79" s="8">
        <v>0</v>
      </c>
      <c r="C79" s="15">
        <v>0</v>
      </c>
      <c r="D79" s="8">
        <f t="shared" si="1"/>
        <v>0</v>
      </c>
      <c r="E79" s="15">
        <f t="shared" si="2"/>
        <v>0</v>
      </c>
    </row>
    <row r="80" spans="1:5" hidden="1" x14ac:dyDescent="0.25">
      <c r="A80" s="9">
        <v>53738</v>
      </c>
      <c r="B80" s="8">
        <v>0</v>
      </c>
      <c r="C80" s="15">
        <v>0</v>
      </c>
      <c r="D80" s="8">
        <f t="shared" si="1"/>
        <v>0</v>
      </c>
      <c r="E80" s="15">
        <f t="shared" si="2"/>
        <v>0</v>
      </c>
    </row>
    <row r="81" spans="1:5" hidden="1" x14ac:dyDescent="0.25">
      <c r="A81" s="9">
        <v>53919</v>
      </c>
      <c r="B81" s="8">
        <v>0</v>
      </c>
      <c r="C81" s="15">
        <v>0</v>
      </c>
      <c r="D81" s="8">
        <f t="shared" si="1"/>
        <v>0</v>
      </c>
      <c r="E81" s="15">
        <f t="shared" si="2"/>
        <v>0</v>
      </c>
    </row>
    <row r="82" spans="1:5" hidden="1" x14ac:dyDescent="0.25">
      <c r="A82" s="9">
        <v>54103</v>
      </c>
      <c r="B82" s="8">
        <v>0</v>
      </c>
      <c r="C82" s="15">
        <v>0</v>
      </c>
      <c r="D82" s="8">
        <f t="shared" si="1"/>
        <v>0</v>
      </c>
      <c r="E82" s="15">
        <f t="shared" si="2"/>
        <v>0</v>
      </c>
    </row>
    <row r="83" spans="1:5" hidden="1" x14ac:dyDescent="0.25">
      <c r="A83" s="9">
        <v>54285</v>
      </c>
      <c r="B83" s="8">
        <v>0</v>
      </c>
      <c r="C83" s="15">
        <v>0</v>
      </c>
      <c r="D83" s="8">
        <f t="shared" si="1"/>
        <v>0</v>
      </c>
      <c r="E83" s="15">
        <f t="shared" si="2"/>
        <v>0</v>
      </c>
    </row>
    <row r="84" spans="1:5" hidden="1" x14ac:dyDescent="0.25">
      <c r="A84" s="9">
        <v>54469</v>
      </c>
      <c r="B84" s="8">
        <v>0</v>
      </c>
      <c r="C84" s="15">
        <v>0</v>
      </c>
      <c r="D84" s="8">
        <f t="shared" si="1"/>
        <v>0</v>
      </c>
      <c r="E84" s="15">
        <f t="shared" si="2"/>
        <v>0</v>
      </c>
    </row>
    <row r="85" spans="1:5" hidden="1" x14ac:dyDescent="0.25">
      <c r="A85" s="9">
        <v>54650</v>
      </c>
      <c r="B85" s="8">
        <v>0</v>
      </c>
      <c r="C85" s="15">
        <v>0</v>
      </c>
      <c r="D85" s="8">
        <f t="shared" si="1"/>
        <v>0</v>
      </c>
      <c r="E85" s="15">
        <f t="shared" si="2"/>
        <v>0</v>
      </c>
    </row>
    <row r="86" spans="1:5" hidden="1" x14ac:dyDescent="0.25">
      <c r="A86" s="9">
        <v>54834</v>
      </c>
      <c r="B86" s="8">
        <v>0</v>
      </c>
      <c r="C86" s="15">
        <v>0</v>
      </c>
      <c r="D86" s="8">
        <f t="shared" si="1"/>
        <v>0</v>
      </c>
      <c r="E86" s="15">
        <f t="shared" si="2"/>
        <v>0</v>
      </c>
    </row>
    <row r="87" spans="1:5" hidden="1" x14ac:dyDescent="0.25">
      <c r="A87" s="9">
        <v>55015</v>
      </c>
      <c r="B87" s="8">
        <v>0</v>
      </c>
      <c r="C87" s="15">
        <v>0</v>
      </c>
      <c r="D87" s="8">
        <f t="shared" si="1"/>
        <v>0</v>
      </c>
      <c r="E87" s="15">
        <f t="shared" si="2"/>
        <v>0</v>
      </c>
    </row>
    <row r="88" spans="1:5" hidden="1" x14ac:dyDescent="0.25">
      <c r="A88" s="9">
        <v>55199</v>
      </c>
      <c r="B88" s="8">
        <v>0</v>
      </c>
      <c r="C88" s="15">
        <v>0</v>
      </c>
      <c r="D88" s="8">
        <f t="shared" si="1"/>
        <v>0</v>
      </c>
      <c r="E88" s="15">
        <f t="shared" si="2"/>
        <v>0</v>
      </c>
    </row>
    <row r="89" spans="1:5" hidden="1" x14ac:dyDescent="0.25">
      <c r="A89" s="9">
        <v>55380</v>
      </c>
      <c r="B89" s="8">
        <v>0</v>
      </c>
      <c r="C89" s="15">
        <v>0</v>
      </c>
      <c r="D89" s="8">
        <f t="shared" si="1"/>
        <v>0</v>
      </c>
      <c r="E89" s="15">
        <f t="shared" si="2"/>
        <v>0</v>
      </c>
    </row>
    <row r="90" spans="1:5" hidden="1" x14ac:dyDescent="0.25">
      <c r="A90" s="9">
        <v>55564</v>
      </c>
      <c r="B90" s="8">
        <v>0</v>
      </c>
      <c r="C90" s="15">
        <v>0</v>
      </c>
      <c r="D90" s="8">
        <f t="shared" si="1"/>
        <v>0</v>
      </c>
      <c r="E90" s="15">
        <f t="shared" si="2"/>
        <v>0</v>
      </c>
    </row>
    <row r="91" spans="1:5" hidden="1" x14ac:dyDescent="0.25">
      <c r="A91" s="9">
        <v>55746</v>
      </c>
      <c r="B91" s="8">
        <v>0</v>
      </c>
      <c r="C91" s="15">
        <v>0</v>
      </c>
      <c r="D91" s="8">
        <f t="shared" si="1"/>
        <v>0</v>
      </c>
      <c r="E91" s="15">
        <f t="shared" si="2"/>
        <v>0</v>
      </c>
    </row>
    <row r="92" spans="1:5" hidden="1" x14ac:dyDescent="0.25">
      <c r="A92" s="9">
        <v>55930</v>
      </c>
      <c r="B92" s="8">
        <v>0</v>
      </c>
      <c r="C92" s="15">
        <v>0</v>
      </c>
      <c r="D92" s="8">
        <f t="shared" si="1"/>
        <v>0</v>
      </c>
      <c r="E92" s="15">
        <f t="shared" si="2"/>
        <v>0</v>
      </c>
    </row>
    <row r="93" spans="1:5" hidden="1" x14ac:dyDescent="0.25">
      <c r="A93" s="9">
        <v>56111</v>
      </c>
      <c r="B93" s="8">
        <v>0</v>
      </c>
      <c r="C93" s="15">
        <v>0</v>
      </c>
      <c r="D93" s="8">
        <f t="shared" si="1"/>
        <v>0</v>
      </c>
      <c r="E93" s="15">
        <f t="shared" si="2"/>
        <v>0</v>
      </c>
    </row>
    <row r="94" spans="1:5" hidden="1" x14ac:dyDescent="0.25">
      <c r="A94" s="9">
        <v>56295</v>
      </c>
      <c r="B94" s="8">
        <v>0</v>
      </c>
      <c r="C94" s="15">
        <v>0</v>
      </c>
      <c r="D94" s="8">
        <f t="shared" si="1"/>
        <v>0</v>
      </c>
      <c r="E94" s="15">
        <f t="shared" si="2"/>
        <v>0</v>
      </c>
    </row>
    <row r="95" spans="1:5" hidden="1" x14ac:dyDescent="0.25">
      <c r="A95" s="9">
        <v>56476</v>
      </c>
      <c r="B95" s="8">
        <v>0</v>
      </c>
      <c r="C95" s="15">
        <v>0</v>
      </c>
      <c r="D95" s="8">
        <f t="shared" si="1"/>
        <v>0</v>
      </c>
      <c r="E95" s="15">
        <f t="shared" si="2"/>
        <v>0</v>
      </c>
    </row>
    <row r="96" spans="1:5" hidden="1" x14ac:dyDescent="0.25">
      <c r="A96" s="9">
        <v>56660</v>
      </c>
      <c r="B96" s="8">
        <v>0</v>
      </c>
      <c r="C96" s="15">
        <v>0</v>
      </c>
      <c r="D96" s="8">
        <f t="shared" si="1"/>
        <v>0</v>
      </c>
      <c r="E96" s="15">
        <f t="shared" si="2"/>
        <v>0</v>
      </c>
    </row>
    <row r="97" spans="1:5" hidden="1" x14ac:dyDescent="0.25">
      <c r="A97" s="9">
        <v>56841</v>
      </c>
      <c r="B97" s="8">
        <v>0</v>
      </c>
      <c r="C97" s="15">
        <v>0</v>
      </c>
      <c r="D97" s="8">
        <f t="shared" si="1"/>
        <v>0</v>
      </c>
      <c r="E97" s="15">
        <f t="shared" si="2"/>
        <v>0</v>
      </c>
    </row>
    <row r="98" spans="1:5" hidden="1" x14ac:dyDescent="0.25">
      <c r="A98" s="9">
        <v>57025</v>
      </c>
      <c r="B98" s="8">
        <v>0</v>
      </c>
      <c r="C98" s="15">
        <v>0</v>
      </c>
      <c r="D98" s="8">
        <f t="shared" si="1"/>
        <v>0</v>
      </c>
      <c r="E98" s="15">
        <f t="shared" si="2"/>
        <v>0</v>
      </c>
    </row>
    <row r="99" spans="1:5" hidden="1" x14ac:dyDescent="0.25">
      <c r="A99" s="9">
        <v>57207</v>
      </c>
      <c r="B99" s="8">
        <v>0</v>
      </c>
      <c r="C99" s="15">
        <v>0</v>
      </c>
      <c r="D99" s="8">
        <f t="shared" si="1"/>
        <v>0</v>
      </c>
      <c r="E99" s="15">
        <f t="shared" si="2"/>
        <v>0</v>
      </c>
    </row>
    <row r="100" spans="1:5" hidden="1" x14ac:dyDescent="0.25">
      <c r="A100" s="9">
        <v>57391</v>
      </c>
      <c r="B100" s="8">
        <v>0</v>
      </c>
      <c r="C100" s="15">
        <v>0</v>
      </c>
      <c r="D100" s="8">
        <f t="shared" si="1"/>
        <v>0</v>
      </c>
      <c r="E100" s="15">
        <f t="shared" si="2"/>
        <v>0</v>
      </c>
    </row>
    <row r="101" spans="1:5" hidden="1" x14ac:dyDescent="0.25">
      <c r="A101" s="9">
        <v>57572</v>
      </c>
      <c r="B101" s="8">
        <v>0</v>
      </c>
      <c r="C101" s="15">
        <v>0</v>
      </c>
      <c r="D101" s="8">
        <f t="shared" si="1"/>
        <v>0</v>
      </c>
      <c r="E101" s="15">
        <f t="shared" si="2"/>
        <v>0</v>
      </c>
    </row>
    <row r="102" spans="1:5" hidden="1" x14ac:dyDescent="0.25">
      <c r="A102" s="9">
        <v>57756</v>
      </c>
      <c r="B102" s="8">
        <v>0</v>
      </c>
      <c r="C102" s="15">
        <v>0</v>
      </c>
      <c r="D102" s="8">
        <f t="shared" si="1"/>
        <v>0</v>
      </c>
      <c r="E102" s="15">
        <f t="shared" si="2"/>
        <v>0</v>
      </c>
    </row>
    <row r="103" spans="1:5" hidden="1" x14ac:dyDescent="0.25">
      <c r="A103" s="9">
        <v>57937</v>
      </c>
      <c r="B103" s="8">
        <v>0</v>
      </c>
      <c r="C103" s="15">
        <v>0</v>
      </c>
      <c r="D103" s="8">
        <f t="shared" si="1"/>
        <v>0</v>
      </c>
      <c r="E103" s="15">
        <f t="shared" si="2"/>
        <v>0</v>
      </c>
    </row>
    <row r="104" spans="1:5" ht="13.8" thickBot="1" x14ac:dyDescent="0.3">
      <c r="A104" s="30" t="s">
        <v>4</v>
      </c>
      <c r="B104" s="10">
        <f>SUM(B32:B75)</f>
        <v>45480000</v>
      </c>
      <c r="C104" s="10">
        <f t="shared" ref="C104:E104" si="3">SUM(C32:C75)</f>
        <v>15259481.25</v>
      </c>
      <c r="D104" s="10">
        <f t="shared" si="3"/>
        <v>60739481.25</v>
      </c>
      <c r="E104" s="10">
        <f t="shared" si="3"/>
        <v>60739481.25</v>
      </c>
    </row>
    <row r="105" spans="1:5" ht="13.8" thickTop="1" x14ac:dyDescent="0.25"/>
    <row r="106" spans="1:5" x14ac:dyDescent="0.25">
      <c r="B106" s="11"/>
    </row>
  </sheetData>
  <mergeCells count="3">
    <mergeCell ref="B1:D1"/>
    <mergeCell ref="B3:D3"/>
    <mergeCell ref="B4:D4"/>
  </mergeCells>
  <pageMargins left="0.7" right="0.7" top="0.75" bottom="0.75" header="0.3" footer="0.3"/>
  <pageSetup orientation="portrait" r:id="rId1"/>
  <ignoredErrors>
    <ignoredError sqref="B104:E104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Z116"/>
  <sheetViews>
    <sheetView zoomScaleNormal="100" workbookViewId="0">
      <selection activeCell="O47" sqref="O47"/>
    </sheetView>
  </sheetViews>
  <sheetFormatPr defaultColWidth="9.109375" defaultRowHeight="10.199999999999999" x14ac:dyDescent="0.2"/>
  <cols>
    <col min="1" max="1" width="10" style="4" customWidth="1"/>
    <col min="2" max="2" width="15.44140625" style="4" customWidth="1"/>
    <col min="3" max="3" width="1.33203125" style="4" customWidth="1"/>
    <col min="4" max="4" width="15.44140625" style="4" customWidth="1"/>
    <col min="5" max="5" width="1.33203125" style="4" customWidth="1"/>
    <col min="6" max="7" width="15.44140625" style="4" customWidth="1"/>
    <col min="8" max="9" width="9.109375" style="4"/>
    <col min="10" max="10" width="15.109375" style="8" bestFit="1" customWidth="1"/>
    <col min="11" max="11" width="13.6640625" style="14" customWidth="1"/>
    <col min="12" max="12" width="11.109375" style="4" bestFit="1" customWidth="1"/>
    <col min="13" max="19" width="9.109375" style="4"/>
    <col min="20" max="20" width="9.33203125" style="4" bestFit="1" customWidth="1"/>
    <col min="21" max="16384" width="9.109375" style="4"/>
  </cols>
  <sheetData>
    <row r="1" spans="1:130" ht="12.75" customHeight="1" x14ac:dyDescent="0.25">
      <c r="A1" s="90" t="s">
        <v>8</v>
      </c>
      <c r="B1" s="90"/>
      <c r="C1" s="90"/>
      <c r="D1" s="90"/>
      <c r="E1" s="90"/>
      <c r="F1" s="90"/>
      <c r="G1" s="92"/>
      <c r="H1" s="29"/>
      <c r="I1" s="29"/>
      <c r="J1" s="12"/>
      <c r="K1" s="13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2.75" hidden="1" customHeight="1" x14ac:dyDescent="0.25">
      <c r="A2" s="90"/>
      <c r="B2" s="90"/>
      <c r="C2" s="90"/>
      <c r="D2" s="90"/>
      <c r="E2" s="90"/>
      <c r="F2" s="90"/>
      <c r="G2" s="92"/>
      <c r="H2" s="29"/>
      <c r="I2" s="29"/>
      <c r="J2" s="12"/>
      <c r="K2" s="1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12.75" hidden="1" customHeight="1" x14ac:dyDescent="0.25">
      <c r="A3" s="90"/>
      <c r="B3" s="90"/>
      <c r="C3" s="90"/>
      <c r="D3" s="90"/>
      <c r="E3" s="90"/>
      <c r="F3" s="90"/>
      <c r="G3" s="92"/>
      <c r="H3" s="29"/>
      <c r="I3" s="29"/>
      <c r="J3" s="12"/>
      <c r="K3" s="1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2.75" customHeight="1" x14ac:dyDescent="0.25">
      <c r="A4" s="1"/>
      <c r="B4" s="1"/>
      <c r="C4" s="1"/>
      <c r="D4" s="1"/>
      <c r="E4" s="1"/>
      <c r="F4" s="1"/>
      <c r="G4" s="92"/>
      <c r="H4" s="2"/>
      <c r="I4" s="2"/>
      <c r="J4" s="12"/>
      <c r="K4" s="1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2.75" customHeight="1" x14ac:dyDescent="0.25">
      <c r="A5" s="1"/>
      <c r="B5" s="1"/>
      <c r="C5" s="1"/>
      <c r="D5" s="1"/>
      <c r="E5" s="1"/>
      <c r="F5" s="1"/>
      <c r="G5" s="92"/>
      <c r="H5" s="2"/>
      <c r="I5" s="2"/>
      <c r="J5" s="12"/>
      <c r="K5" s="13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2.75" customHeight="1" thickBot="1" x14ac:dyDescent="0.3">
      <c r="A6" s="91" t="s">
        <v>20</v>
      </c>
      <c r="B6" s="91"/>
      <c r="C6" s="91"/>
      <c r="D6" s="91"/>
      <c r="E6" s="91"/>
      <c r="F6" s="91"/>
      <c r="G6" s="89"/>
      <c r="H6" s="2"/>
      <c r="I6" s="2"/>
    </row>
    <row r="7" spans="1:130" s="2" customFormat="1" ht="13.2" x14ac:dyDescent="0.25">
      <c r="A7"/>
      <c r="B7"/>
      <c r="C7"/>
      <c r="D7"/>
      <c r="E7"/>
      <c r="F7"/>
      <c r="G7"/>
      <c r="J7" s="27" t="s">
        <v>23</v>
      </c>
      <c r="K7" s="1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130" ht="14.25" customHeight="1" x14ac:dyDescent="0.35">
      <c r="A8" s="16"/>
      <c r="B8" s="16"/>
      <c r="C8" s="16"/>
      <c r="D8" s="16"/>
      <c r="E8" s="16"/>
      <c r="F8" s="16"/>
      <c r="G8" s="27" t="s">
        <v>4</v>
      </c>
      <c r="J8" s="15" t="s">
        <v>22</v>
      </c>
    </row>
    <row r="9" spans="1:130" s="17" customFormat="1" ht="16.2" x14ac:dyDescent="0.35">
      <c r="A9" s="16" t="s">
        <v>1</v>
      </c>
      <c r="B9" s="16" t="s">
        <v>25</v>
      </c>
      <c r="C9" s="16"/>
      <c r="D9" s="16" t="s">
        <v>3</v>
      </c>
      <c r="E9" s="16"/>
      <c r="F9" s="16" t="s">
        <v>4</v>
      </c>
      <c r="G9" s="16" t="s">
        <v>27</v>
      </c>
      <c r="J9" s="7" t="s">
        <v>30</v>
      </c>
      <c r="K9" s="18"/>
      <c r="M9" s="14"/>
      <c r="N9" s="4"/>
      <c r="O9" s="4"/>
      <c r="P9" s="4"/>
      <c r="Q9" s="4"/>
      <c r="R9" s="4"/>
      <c r="S9" s="4"/>
      <c r="T9" s="4"/>
      <c r="U9" s="4"/>
      <c r="V9" s="4"/>
    </row>
    <row r="10" spans="1:130" s="17" customFormat="1" ht="12" x14ac:dyDescent="0.35">
      <c r="A10" s="16"/>
      <c r="B10" s="16"/>
      <c r="C10" s="16"/>
      <c r="D10" s="16"/>
      <c r="E10" s="16"/>
      <c r="F10" s="16"/>
      <c r="G10" s="7"/>
      <c r="J10" s="7"/>
      <c r="K10" s="18"/>
      <c r="M10" s="14"/>
      <c r="N10" s="4"/>
      <c r="O10" s="4"/>
      <c r="P10" s="4"/>
      <c r="Q10" s="4"/>
      <c r="R10" s="4"/>
      <c r="S10" s="4"/>
      <c r="T10" s="4"/>
      <c r="U10" s="4"/>
      <c r="V10" s="4"/>
    </row>
    <row r="11" spans="1:130" ht="13.2" hidden="1" x14ac:dyDescent="0.25">
      <c r="A11" s="9">
        <v>41136</v>
      </c>
      <c r="B11" s="23" t="e">
        <f>#REF!+#REF!+'Series1997-1'!B10+#REF!+#REF!+#REF!+#REF!+#REF!+#REF!+#REF!+#REF!+#REF!+#REF!+'Series 2006B'!B11+'Series 2006B'!F11+#REF!+#REF!+#REF!+#REF!+'Series 2009A(BABs)'!B11+#REF!+'Series 2009C'!B11+'Series 2009C'!F11+'Series 2009D QSCB'!B11+'Series 2010A(BABs)'!B11+'Series 2010B'!B11+'Series 2010C(BABs)'!B11+'Series 2011'!B11+'Series 2011'!F11</f>
        <v>#REF!</v>
      </c>
      <c r="C11" s="23"/>
      <c r="D11" s="23" t="e">
        <f>#REF!+#REF!+'Series1997-1'!C10+#REF!+#REF!+#REF!+#REF!+#REF!+#REF!+#REF!+#REF!+#REF!+#REF!+'Series 2006B'!C11+'Series 2006B'!G11+#REF!+#REF!+#REF!+#REF!+'Series 2009A(BABs)'!C11+#REF!+'Series 2009C'!C11+'Series 2009C'!G11+'Series 2009D QSCB'!C11+'Series 2010A(BABs)'!C11+'Series 2010B'!C11+'Series 2010C(BABs)'!C11+'Series 2011'!C11+'Series 2011'!G11</f>
        <v>#REF!</v>
      </c>
      <c r="E11" s="23"/>
      <c r="F11" s="23" t="e">
        <f t="shared" ref="F11:F74" si="0">B11+D11</f>
        <v>#REF!</v>
      </c>
      <c r="G11" s="23" t="e">
        <f>F11+#REF!</f>
        <v>#REF!</v>
      </c>
      <c r="H11" s="9">
        <v>41152</v>
      </c>
      <c r="I11" s="9"/>
      <c r="J11" s="28">
        <f>'Series 2009A(BABs)'!H11+'Series 2010A(BABs)'!G11+'Series 2010C(BABs)'!G11</f>
        <v>0</v>
      </c>
      <c r="K11" s="28"/>
      <c r="L11" s="8"/>
    </row>
    <row r="12" spans="1:130" ht="13.2" hidden="1" x14ac:dyDescent="0.25">
      <c r="A12" s="9">
        <v>41320</v>
      </c>
      <c r="B12" s="23" t="e">
        <f>#REF!+#REF!+'Series1997-1'!B11+#REF!+#REF!+#REF!+#REF!+#REF!+#REF!+#REF!+#REF!+#REF!+#REF!+'Series 2006B'!B12+'Series 2006B'!F12+#REF!+#REF!+#REF!+#REF!+'Series 2009A(BABs)'!B12+#REF!+'Series 2009C'!B12+'Series 2009C'!F12+'Series 2009D QSCB'!B12+'Series 2010A(BABs)'!B12+'Series 2010B'!B12+'Series 2010C(BABs)'!B12+'Series 2011'!B12+'Series 2011'!F12</f>
        <v>#REF!</v>
      </c>
      <c r="C12" s="23"/>
      <c r="D12" s="23" t="e">
        <f>#REF!+#REF!+'Series1997-1'!C11+#REF!+#REF!+#REF!+#REF!+#REF!+#REF!+#REF!+#REF!+#REF!+#REF!+'Series 2006B'!C12+'Series 2006B'!G12+#REF!+#REF!+#REF!+#REF!+'Series 2009A(BABs)'!C12+#REF!+'Series 2009C'!C12+'Series 2009C'!G12+'Series 2009D QSCB'!C12+'Series 2010A(BABs)'!C12+'Series 2010B'!C12+'Series 2010C(BABs)'!C12+'Series 2011'!C12+'Series 2011'!G12</f>
        <v>#REF!</v>
      </c>
      <c r="E12" s="23"/>
      <c r="F12" s="23" t="e">
        <f t="shared" si="0"/>
        <v>#REF!</v>
      </c>
      <c r="G12" s="23">
        <v>0</v>
      </c>
      <c r="H12" s="9"/>
      <c r="I12" s="9"/>
      <c r="J12" s="28">
        <f>'Series 2009A(BABs)'!H12+'Series 2010A(BABs)'!G12+'Series 2010C(BABs)'!G12</f>
        <v>0</v>
      </c>
      <c r="K12" s="28"/>
    </row>
    <row r="13" spans="1:130" ht="13.2" hidden="1" x14ac:dyDescent="0.25">
      <c r="A13" s="9">
        <v>41501</v>
      </c>
      <c r="B13" s="8" t="e">
        <f>#REF!+#REF!+'Series1997-1'!B12+#REF!+#REF!+#REF!+#REF!+#REF!+#REF!+#REF!+#REF!+#REF!+#REF!+'Series 2006B'!B13+'Series 2006B'!F13+#REF!+#REF!+#REF!+#REF!+'Series 2009A(BABs)'!B13+#REF!+'Series 2009C'!B13+'Series 2009C'!F13+'Series 2009D QSCB'!B13+'Series 2010A(BABs)'!B13+'Series 2010B'!B13+'Series 2010C(BABs)'!B13+'Series 2011'!B13+'Series 2011'!F13</f>
        <v>#REF!</v>
      </c>
      <c r="C13" s="8"/>
      <c r="D13" s="8" t="e">
        <f>#REF!+#REF!+'Series1997-1'!C12+#REF!+#REF!+#REF!+#REF!+#REF!+#REF!+#REF!+#REF!+#REF!+#REF!+'Series 2006B'!C13+'Series 2006B'!G13+#REF!+#REF!+#REF!+#REF!+'Series 2009A(BABs)'!C13+#REF!+'Series 2009C'!C13+'Series 2009C'!G13+'Series 2009D QSCB'!C13+'Series 2010A(BABs)'!C13+'Series 2010B'!C13+'Series 2010C(BABs)'!C13+'Series 2011'!C13+'Series 2011'!G13</f>
        <v>#REF!</v>
      </c>
      <c r="E13" s="8"/>
      <c r="F13" s="8" t="e">
        <f t="shared" si="0"/>
        <v>#REF!</v>
      </c>
      <c r="G13" s="8" t="e">
        <f>F13+F12</f>
        <v>#REF!</v>
      </c>
      <c r="H13" s="9">
        <v>41517</v>
      </c>
      <c r="I13" s="9"/>
      <c r="J13" s="28">
        <f>'Series 2009A(BABs)'!H13+'Series 2010A(BABs)'!G13+'Series 2010C(BABs)'!G13</f>
        <v>0</v>
      </c>
      <c r="K13" s="28"/>
    </row>
    <row r="14" spans="1:130" ht="13.2" hidden="1" x14ac:dyDescent="0.25">
      <c r="A14" s="9">
        <v>41685</v>
      </c>
      <c r="B14" s="8" t="e">
        <f>#REF!+#REF!+'Series1997-1'!B13+#REF!+#REF!+#REF!+#REF!+#REF!+#REF!+#REF!+#REF!+#REF!+#REF!+'Series 2006B'!B14+'Series 2006B'!F14+#REF!+#REF!+#REF!+#REF!+'Series 2009A(BABs)'!B14+#REF!+'Series 2009C'!B14+'Series 2009C'!F14+'Series 2009D QSCB'!B14+'Series 2010A(BABs)'!B14+'Series 2010B'!B14+'Series 2010C(BABs)'!B14+'Series 2011'!B14+'Series 2011'!F14</f>
        <v>#REF!</v>
      </c>
      <c r="C14" s="8"/>
      <c r="D14" s="8" t="e">
        <f>#REF!+#REF!+'Series1997-1'!C13+#REF!+#REF!+#REF!+#REF!+#REF!+#REF!+#REF!+#REF!+#REF!+#REF!+'Series 2006B'!C14+'Series 2006B'!G14+#REF!+#REF!+#REF!+#REF!+'Series 2009A(BABs)'!C14+#REF!+'Series 2009C'!C14+'Series 2009C'!G14+'Series 2009D QSCB'!C14+'Series 2010A(BABs)'!C14+'Series 2010B'!C14+'Series 2010C(BABs)'!C14+'Series 2011'!C14+'Series 2011'!G14</f>
        <v>#REF!</v>
      </c>
      <c r="E14" s="8"/>
      <c r="F14" s="8" t="e">
        <f t="shared" si="0"/>
        <v>#REF!</v>
      </c>
      <c r="G14" s="8">
        <v>0</v>
      </c>
      <c r="H14" s="9"/>
      <c r="I14" s="9"/>
      <c r="J14" s="28">
        <f>'Series 2009A(BABs)'!H14+'Series 2010A(BABs)'!G14+'Series 2010C(BABs)'!G14</f>
        <v>0</v>
      </c>
      <c r="K14" s="28"/>
    </row>
    <row r="15" spans="1:130" ht="13.2" hidden="1" x14ac:dyDescent="0.25">
      <c r="A15" s="9">
        <v>41866</v>
      </c>
      <c r="B15" s="8" t="e">
        <f>#REF!+#REF!+'Series1997-1'!B14+#REF!+#REF!+#REF!+#REF!+#REF!+#REF!+#REF!+#REF!+#REF!+#REF!+'Series 2006B'!B15+'Series 2006B'!F15+#REF!+#REF!+#REF!+#REF!+'Series 2009A(BABs)'!B15+#REF!+'Series 2009C'!B15+'Series 2009C'!F15+'Series 2009D QSCB'!B15+'Series 2010A(BABs)'!B15+'Series 2010B'!B15+'Series 2010C(BABs)'!B15+'Series 2011'!B15+'Series 2011'!F15</f>
        <v>#REF!</v>
      </c>
      <c r="C15" s="8"/>
      <c r="D15" s="8" t="e">
        <f>#REF!+#REF!+'Series1997-1'!C14+#REF!+#REF!+#REF!+#REF!+#REF!+#REF!+#REF!+#REF!+#REF!+#REF!+'Series 2006B'!C15+'Series 2006B'!G15+#REF!+#REF!+#REF!+#REF!+'Series 2009A(BABs)'!C15+#REF!+'Series 2009C'!C15+'Series 2009C'!G15+'Series 2009D QSCB'!C15+'Series 2010A(BABs)'!C15+'Series 2010B'!C15+'Series 2010C(BABs)'!C15+'Series 2011'!C15+'Series 2011'!G15</f>
        <v>#REF!</v>
      </c>
      <c r="E15" s="8"/>
      <c r="F15" s="8" t="e">
        <f t="shared" si="0"/>
        <v>#REF!</v>
      </c>
      <c r="G15" s="8" t="e">
        <f>F15+F14</f>
        <v>#REF!</v>
      </c>
      <c r="H15" s="9">
        <v>41882</v>
      </c>
      <c r="I15" s="9"/>
      <c r="J15" s="28">
        <f>'Series 2009A(BABs)'!H15+'Series 2010A(BABs)'!G15+'Series 2010C(BABs)'!G15</f>
        <v>0</v>
      </c>
      <c r="K15" s="28"/>
    </row>
    <row r="16" spans="1:130" ht="13.2" hidden="1" x14ac:dyDescent="0.25">
      <c r="A16" s="9">
        <v>42050</v>
      </c>
      <c r="B16" s="23" t="e">
        <f>'Series1997-1'!B15+#REF!+#REF!+#REF!+'Series 2006B'!B16+'Series 2006B'!F16+#REF!+#REF!+#REF!+#REF!+'Series 2009A(BABs)'!B16+'Series 2009C'!B16+'Series 2009C'!F16+'Series 2009D QSCB'!B16+'Series 2010A(BABs)'!B16+'Series 2010B'!B16+'Series 2010C(BABs)'!B16+'Series 2011'!B16+'Series 2011'!F16+'Series 2014'!B16+'Series 2015A'!B16+'Series 2015B'!B16</f>
        <v>#REF!</v>
      </c>
      <c r="C16" s="23"/>
      <c r="D16" s="23" t="e">
        <f>'Series1997-1'!C15+#REF!+#REF!+#REF!+'Series 2006B'!C16+'Series 2006B'!G16+#REF!+#REF!+#REF!+#REF!+'Series 2009A(BABs)'!C16+'Series 2009C'!C16+'Series 2009C'!G16+'Series 2009D QSCB'!C16+'Series 2010A(BABs)'!C16+'Series 2010B'!C16+'Series 2010C(BABs)'!C16+'Series 2011'!C16+'Series 2011'!G16+'Series 2014'!C16+'Series 2015A'!C16+'Series 2015B'!C16</f>
        <v>#REF!</v>
      </c>
      <c r="E16" s="23"/>
      <c r="F16" s="23" t="e">
        <f t="shared" ref="F16:F22" si="1">B16+D16</f>
        <v>#REF!</v>
      </c>
      <c r="G16" s="23">
        <v>0</v>
      </c>
      <c r="H16" s="9"/>
      <c r="I16" s="9"/>
      <c r="J16" s="47">
        <f>'Series 2009A(BABs)'!H16+'Series 2010A(BABs)'!G16+'Series 2010C(BABs)'!G16</f>
        <v>1151823.5654999998</v>
      </c>
      <c r="K16" s="28"/>
    </row>
    <row r="17" spans="1:11" ht="13.2" hidden="1" x14ac:dyDescent="0.25">
      <c r="A17" s="9">
        <v>42231</v>
      </c>
      <c r="B17" s="8" t="e">
        <f>'Series1997-1'!B16+#REF!+#REF!+#REF!+'Series 2006B'!B17+'Series 2006B'!F17+#REF!+#REF!+#REF!+#REF!+'Series 2009A(BABs)'!B17+'Series 2009C'!B17+'Series 2009C'!F17+'Series 2009D QSCB'!B17+'Series 2010A(BABs)'!B17+'Series 2010B'!B17+'Series 2010C(BABs)'!B17+'Series 2011'!B17+'Series 2011'!F17+'Series 2014'!B17+'Series 2015A'!B17+'Series 2015B'!B17</f>
        <v>#REF!</v>
      </c>
      <c r="C17" s="8"/>
      <c r="D17" s="8" t="e">
        <f>'Series1997-1'!C16+#REF!+#REF!+#REF!+'Series 2006B'!C17+'Series 2006B'!G17+#REF!+#REF!+#REF!+#REF!+'Series 2009A(BABs)'!C17+'Series 2009C'!C17+'Series 2009C'!G17+'Series 2009D QSCB'!C17+'Series 2010A(BABs)'!C17+'Series 2010B'!C17+'Series 2010C(BABs)'!C17+'Series 2011'!C17+'Series 2011'!G17+'Series 2014'!C17+'Series 2015A'!C17+'Series 2015B'!C17</f>
        <v>#REF!</v>
      </c>
      <c r="E17" s="8"/>
      <c r="F17" s="8" t="e">
        <f t="shared" si="1"/>
        <v>#REF!</v>
      </c>
      <c r="G17" s="8" t="e">
        <f>F17+F16</f>
        <v>#REF!</v>
      </c>
      <c r="H17" s="9">
        <v>42247</v>
      </c>
      <c r="I17" s="9"/>
      <c r="J17" s="28">
        <f>'Series 2009A(BABs)'!H17+'Series 2010A(BABs)'!G17+'Series 2010C(BABs)'!G17</f>
        <v>1140903.5654999998</v>
      </c>
      <c r="K17" s="28"/>
    </row>
    <row r="18" spans="1:11" ht="13.2" hidden="1" x14ac:dyDescent="0.25">
      <c r="A18" s="9">
        <v>42415</v>
      </c>
      <c r="B18" s="23" t="e">
        <f>'Series1997-1'!B18+'Series 2006B'!B18+'Series 2006B'!F18+#REF!+#REF!+#REF!+#REF!+'Series 2009A(BABs)'!B18+'Series 2009C'!B18+'Series 2009C'!F18+'Series 2009D QSCB'!B18+'Series 2010A(BABs)'!B18+'Series 2010B'!B18+'Series 2010C(BABs)'!B18+'Series 2011'!B18+'Series 2011'!F18+'Series 2014'!B18+'Series 2015A'!B18+'Series 2015B'!B18+'Series 2016A'!B18</f>
        <v>#REF!</v>
      </c>
      <c r="C18" s="23"/>
      <c r="D18" s="23" t="e">
        <f>'Series1997-1'!C18+'Series 2006B'!C18+'Series 2006B'!G18+#REF!+#REF!+#REF!+#REF!+'Series 2009A(BABs)'!C18+'Series 2009C'!C18+'Series 2009C'!G18+'Series 2009D QSCB'!C18+'Series 2010A(BABs)'!C18+'Series 2010B'!C18+'Series 2010C(BABs)'!C18+'Series 2011'!C18+'Series 2011'!G18+'Series 2014'!C18+'Series 2015A'!C18+'Series 2015B'!C18+'Series 2016A'!C18</f>
        <v>#REF!</v>
      </c>
      <c r="E18" s="23"/>
      <c r="F18" s="23" t="e">
        <f t="shared" si="1"/>
        <v>#REF!</v>
      </c>
      <c r="G18" s="23">
        <v>0</v>
      </c>
      <c r="H18" s="23"/>
      <c r="I18" s="23"/>
      <c r="J18" s="47">
        <f>'Series 2009A(BABs)'!H18+'Series 2010A(BABs)'!G18+'Series 2010C(BABs)'!G18</f>
        <v>1140903.5654999998</v>
      </c>
      <c r="K18" s="28"/>
    </row>
    <row r="19" spans="1:11" ht="13.2" hidden="1" x14ac:dyDescent="0.25">
      <c r="A19" s="9">
        <v>42597</v>
      </c>
      <c r="B19" s="8" t="e">
        <f>'Series1997-1'!B19+'Series 2006B'!B19+'Series 2006B'!F19+#REF!+#REF!+#REF!+#REF!+'Series 2009A(BABs)'!B19+'Series 2009C'!B19+'Series 2009C'!F19+'Series 2009D QSCB'!B19+'Series 2010A(BABs)'!B19+'Series 2010B'!B19+'Series 2010C(BABs)'!B19+'Series 2011'!B19+'Series 2011'!F19+'Series 2014'!B19+'Series 2015A'!B19+'Series 2015B'!B19+'Series 2016A'!B19</f>
        <v>#REF!</v>
      </c>
      <c r="C19" s="8"/>
      <c r="D19" s="8" t="e">
        <f>'Series1997-1'!C19+'Series 2006B'!C19+'Series 2006B'!G19+#REF!+#REF!+#REF!+#REF!+'Series 2009A(BABs)'!C19+'Series 2009C'!C19+'Series 2009C'!G19+'Series 2009D QSCB'!C19+'Series 2010A(BABs)'!C19+'Series 2010B'!C19+'Series 2010C(BABs)'!C19+'Series 2011'!C19+'Series 2011'!G19+'Series 2014'!C19+'Series 2015A'!C19+'Series 2015B'!C19+'Series 2016A'!C19</f>
        <v>#REF!</v>
      </c>
      <c r="E19" s="8"/>
      <c r="F19" s="8" t="e">
        <f t="shared" si="1"/>
        <v>#REF!</v>
      </c>
      <c r="G19" s="8" t="e">
        <f>F19+F18</f>
        <v>#REF!</v>
      </c>
      <c r="H19" s="9">
        <v>42613</v>
      </c>
      <c r="I19" s="9"/>
      <c r="J19" s="28">
        <f>'Series 2009A(BABs)'!H19+'Series 2010A(BABs)'!G19+'Series 2010C(BABs)'!G19</f>
        <v>1128106.6904999998</v>
      </c>
      <c r="K19" s="28"/>
    </row>
    <row r="20" spans="1:11" ht="13.2" hidden="1" x14ac:dyDescent="0.25">
      <c r="A20" s="9">
        <v>42781</v>
      </c>
      <c r="B20" s="23">
        <f>'Series1997-1'!B20+'Series 2006B'!B20+'Series 2006B'!F20+'Series 2009A(BABs)'!B20+'Series 2009C'!B20+'Series 2009C'!F20+'Series 2009D QSCB'!B20+'Series 2010A(BABs)'!B20+'Series 2010B'!B20+'Series 2010C(BABs)'!B20+'Series 2011'!B20+'Series 2011'!F20+'Series 2014'!B20+'Series 2015A'!B20+'Series 2015A'!F20+'Series 2015B'!B20+'Series 2016A'!B20+'Series 2016C'!B20</f>
        <v>4230462.8</v>
      </c>
      <c r="C20" s="23"/>
      <c r="D20" s="23">
        <f>'Series1997-1'!C20+'Series 2006B'!C20+'Series 2006B'!G20+'Series 2009A(BABs)'!C20+'Series 2009C'!C20+'Series 2009C'!G20+'Series 2009D QSCB'!C20+'Series 2010A(BABs)'!C20+'Series 2010B'!C20+'Series 2010C(BABs)'!C20+'Series 2011'!C20+'Series 2011'!G20+'Series 2014'!C20+'Series 2015A'!C20+'Series 2015A'!G20+'Series 2015B'!C20+'Series 2016A'!C20+'Series 2016C'!C20</f>
        <v>5646488.1200000001</v>
      </c>
      <c r="E20" s="23"/>
      <c r="F20" s="23">
        <f t="shared" si="1"/>
        <v>9876950.9199999999</v>
      </c>
      <c r="G20" s="23">
        <v>0</v>
      </c>
      <c r="H20" s="9"/>
      <c r="I20" s="9"/>
      <c r="J20" s="47">
        <f>'Series 2009A(BABs)'!H20+'Series 2010A(BABs)'!G20+'Series 2010C(BABs)'!G20</f>
        <v>1128106.6904999998</v>
      </c>
      <c r="K20" s="28"/>
    </row>
    <row r="21" spans="1:11" ht="13.2" hidden="1" x14ac:dyDescent="0.25">
      <c r="A21" s="9">
        <v>42962</v>
      </c>
      <c r="B21" s="8">
        <f>'Series1997-1'!B21+'Series 2006B'!B21+'Series 2006B'!F21+'Series 2009A(BABs)'!B21+'Series 2009C'!B21+'Series 2009C'!F21+'Series 2009D QSCB'!B21+'Series 2010A(BABs)'!B21+'Series 2010B'!B21+'Series 2010C(BABs)'!B21+'Series 2011'!B21+'Series 2011'!F21+'Series 2014'!B21+'Series 2015A'!B21+'Series 2015A'!F21+'Series 2015B'!B21+'Series 2016A'!B21+'Series 2016C'!B21</f>
        <v>535000</v>
      </c>
      <c r="C21" s="8"/>
      <c r="D21" s="8">
        <f>'Series1997-1'!C21+'Series 2006B'!C21+'Series 2006B'!G21+'Series 2009A(BABs)'!C21+'Series 2009C'!C21+'Series 2009C'!G21+'Series 2009D QSCB'!C21+'Series 2010A(BABs)'!C21+'Series 2010B'!C21+'Series 2010C(BABs)'!C21+'Series 2011'!C21+'Series 2011'!G21+'Series 2014'!C21+'Series 2015A'!C21+'Series 2015A'!G21+'Series 2015B'!C21+'Series 2016A'!C21+'Series 2016C'!C21</f>
        <v>4714347.59</v>
      </c>
      <c r="E21" s="8"/>
      <c r="F21" s="8">
        <f t="shared" si="1"/>
        <v>5249347.59</v>
      </c>
      <c r="G21" s="8">
        <f>F21+F20</f>
        <v>15126298.51</v>
      </c>
      <c r="H21" s="9">
        <v>42978</v>
      </c>
      <c r="I21" s="9"/>
      <c r="J21" s="28">
        <f>'Series 2009A(BABs)'!H21+'Series 2010A(BABs)'!G21+'Series 2010C(BABs)'!G21</f>
        <v>1113933.8779999998</v>
      </c>
      <c r="K21" s="28"/>
    </row>
    <row r="22" spans="1:11" ht="12.75" hidden="1" customHeight="1" x14ac:dyDescent="0.25">
      <c r="A22" s="9">
        <v>43146</v>
      </c>
      <c r="B22" s="23">
        <f>'Series1997-1'!B22+'Series 2006B'!B22+'Series 2006B'!F22+'Series 2009A(BABs)'!B22+'Series 2009C'!B22+'Series 2009C'!F22+'Series 2009D QSCB'!B22+'Series 2010A(BABs)'!B22+'Series 2010B'!B22+'Series 2010C(BABs)'!B22+'Series 2011'!B22+'Series 2011'!F22+'Series 2014'!B22+'Series 2015A'!B22+'Series 2015A'!F22+'Series 2015B'!B22+'Series 2016A'!B22+'Series 2016C'!B22+'Series 2017'!B22</f>
        <v>14650247.199999999</v>
      </c>
      <c r="C22" s="23"/>
      <c r="D22" s="23">
        <f>'Series1997-1'!C22+'Series 2006B'!C22+'Series 2006B'!G22+'Series 2009A(BABs)'!C22+'Series 2009C'!C22+'Series 2009C'!G22+'Series 2009D QSCB'!C22+'Series 2010A(BABs)'!C22+'Series 2010B'!C22+'Series 2010C(BABs)'!C22+'Series 2011'!C22+'Series 2011'!G22+'Series 2014'!C22+'Series 2015A'!C22+'Series 2015A'!G22+'Series 2015B'!C22+'Series 2016A'!C22+'Series 2016C'!C22+'Series 2017'!C22</f>
        <v>7086610.9629166666</v>
      </c>
      <c r="E22" s="23"/>
      <c r="F22" s="23">
        <f t="shared" si="1"/>
        <v>21736858.162916668</v>
      </c>
      <c r="G22" s="23">
        <v>0</v>
      </c>
      <c r="H22" s="9"/>
      <c r="I22" s="9"/>
      <c r="J22" s="47">
        <f>'Series 2009A(BABs)'!H22+'Series 2010A(BABs)'!G22+'Series 2010C(BABs)'!G22</f>
        <v>1113933.8779999998</v>
      </c>
      <c r="K22" s="28"/>
    </row>
    <row r="23" spans="1:11" ht="12.75" hidden="1" customHeight="1" x14ac:dyDescent="0.25">
      <c r="A23" s="9">
        <v>43327</v>
      </c>
      <c r="B23" s="8">
        <f>'Series1997-1'!B23+'Series 2006B'!B23+'Series 2006B'!F23+'Series 2009A(BABs)'!B23+'Series 2009C'!B23+'Series 2009C'!F23+'Series 2009D QSCB'!B23+'Series 2010A(BABs)'!B23+'Series 2010B'!B23+'Series 2010C(BABs)'!B23+'Series 2011'!B23+'Series 2011'!F23+'Series 2014'!B23+'Series 2015A'!B23+'Series 2015A'!F23+'Series 2015B'!B23+'Series 2016A'!B23+'Series 2016C'!B23+'Series 2017'!B23</f>
        <v>540000</v>
      </c>
      <c r="C23" s="8"/>
      <c r="D23" s="8">
        <f>'Series1997-1'!C23+'Series 2006B'!C23+'Series 2006B'!G23+'Series 2009A(BABs)'!C23+'Series 2009C'!C23+'Series 2009C'!G23+'Series 2009D QSCB'!C23+'Series 2010A(BABs)'!C23+'Series 2010B'!C23+'Series 2010C(BABs)'!C23+'Series 2011'!C23+'Series 2011'!G23+'Series 2014'!C23+'Series 2015A'!C23+'Series 2015A'!G23+'Series 2015B'!C23+'Series 2016A'!C23+'Series 2016C'!C23+'Series 2017'!C23</f>
        <v>5830341.9649999999</v>
      </c>
      <c r="E23" s="8"/>
      <c r="F23" s="8">
        <f t="shared" si="0"/>
        <v>6370341.9649999999</v>
      </c>
      <c r="G23" s="8">
        <f>F23+F22</f>
        <v>28107200.127916668</v>
      </c>
      <c r="H23" s="9">
        <v>43343</v>
      </c>
      <c r="I23" s="9"/>
      <c r="J23" s="28">
        <f>'Series 2009A(BABs)'!H23+'Series 2010A(BABs)'!G23+'Series 2010C(BABs)'!G23</f>
        <v>1098271.3779999998</v>
      </c>
      <c r="K23" s="28"/>
    </row>
    <row r="24" spans="1:11" ht="12.75" hidden="1" customHeight="1" x14ac:dyDescent="0.25">
      <c r="A24" s="9">
        <v>43511</v>
      </c>
      <c r="B24" s="23">
        <f>'Series 2019'!B24+'Series 2018'!B24+'Series 2017'!B24+'Series 2016C'!B24+'Series 2016A'!B24+'Series 2015B'!B24+'Series 2015A'!B24+'Series 2014'!B24+'Series 2011'!B24+'Series 2010C(BABs)'!B24+'Series 2010B'!B24+'Series 2010A(BABs)'!B24+'Series 2009D QSCB'!B24+'Series 2009C'!B24+'Series 2009A(BABs)'!B24+'Series1997-1'!B24</f>
        <v>15567835.5</v>
      </c>
      <c r="C24" s="23"/>
      <c r="D24" s="23">
        <f>'Series1997-1'!C24+'Series 2006B'!C24+'Series 2006B'!G24+'Series 2009A(BABs)'!C24+'Series 2009C'!C24+'Series 2009C'!G24+'Series 2009D QSCB'!C24+'Series 2010A(BABs)'!C24+'Series 2010B'!C24+'Series 2010C(BABs)'!C24+'Series 2011'!C24+'Series 2011'!G24+'Series 2014'!C24+'Series 2015A'!C24+'Series 2015A'!G24+'Series 2015B'!C24+'Series 2016A'!C24+'Series 2016C'!C24+'Series 2017'!C24+'Series 2018'!C24+'Series 2019'!C24</f>
        <v>6886383.2705555996</v>
      </c>
      <c r="E24" s="23"/>
      <c r="F24" s="23">
        <f t="shared" si="0"/>
        <v>22454218.770555601</v>
      </c>
      <c r="G24" s="23">
        <v>0</v>
      </c>
      <c r="H24" s="9"/>
      <c r="I24" s="9"/>
      <c r="J24" s="28">
        <f>'Series 2009A(BABs)'!H24+'Series 2010A(BABs)'!G24+'Series 2010C(BABs)'!G24</f>
        <v>1098271.3779999998</v>
      </c>
      <c r="K24" s="28"/>
    </row>
    <row r="25" spans="1:11" ht="12.75" hidden="1" customHeight="1" x14ac:dyDescent="0.25">
      <c r="A25" s="9">
        <v>43692</v>
      </c>
      <c r="B25" s="8">
        <f>'Series 2019'!B25+'Series 2018'!B25+'Series 2017'!B25+'Series 2016C'!B25+'Series 2016A'!B25+'Series 2015B'!B25+'Series 2015A'!B25+'Series 2014'!B25+'Series 2011'!B25+'Series 2010C(BABs)'!B25+'Series 2010B'!B25+'Series 2010A(BABs)'!B25+'Series 2009D QSCB'!B25+'Series 2009C'!B25+'Series 2009A(BABs)'!B25+'Series1997-1'!B25</f>
        <v>600000</v>
      </c>
      <c r="C25" s="8"/>
      <c r="D25" s="8">
        <f>'Series1997-1'!C25+'Series 2006B'!C25+'Series 2006B'!G25+'Series 2009A(BABs)'!C25+'Series 2009C'!C25+'Series 2009C'!G25+'Series 2009D QSCB'!C25+'Series 2010A(BABs)'!C25+'Series 2010B'!C25+'Series 2010C(BABs)'!C25+'Series 2011'!C25+'Series 2011'!G25+'Series 2014'!C25+'Series 2015A'!C25+'Series 2015A'!G25+'Series 2015B'!C25+'Series 2016A'!C25+'Series 2016C'!C25+'Series 2017'!C25+'Series 2018'!C25+'Series 2019'!C25</f>
        <v>6738383.2149999999</v>
      </c>
      <c r="E25" s="8"/>
      <c r="F25" s="8">
        <f t="shared" si="0"/>
        <v>7338383.2149999999</v>
      </c>
      <c r="G25" s="8">
        <f>F25+F24</f>
        <v>29792601.9855556</v>
      </c>
      <c r="H25" s="9">
        <v>43708</v>
      </c>
      <c r="I25" s="9"/>
      <c r="J25" s="28">
        <f>'Series 2009A(BABs)'!H25+'Series 2010A(BABs)'!G25+'Series 2010C(BABs)'!G25</f>
        <v>1081410.1279999998</v>
      </c>
      <c r="K25" s="28"/>
    </row>
    <row r="26" spans="1:11" ht="12.75" hidden="1" customHeight="1" x14ac:dyDescent="0.25">
      <c r="A26" s="9">
        <v>43876</v>
      </c>
      <c r="B26" s="23">
        <f>'Series 2019A'!B26+'Series 2019'!B26+'Series 2018'!B26+'Series 2017'!B26+'Series 2016C'!B26+'Series 2016A'!B26+'Series 2015B'!B26+'Series 2015A'!B26+'Series 2014'!B26+'Series 2011'!B26+'Series 2010C(BABs)'!B26+'Series 2010A(BABs)'!B26+'Series 2009D QSCB'!B26+'Series 2009A(BABs)'!B26+'Series1997-1'!B26</f>
        <v>15442163.6</v>
      </c>
      <c r="C26" s="23"/>
      <c r="D26" s="23">
        <f>'Series 2019A'!C26+'Series 2019'!C26+'Series 2018'!C26+'Series 2017'!C26+'Series 2016C'!C26+'Series 2016A'!C26+'Series 2015B'!C26+'Series 2015A'!C26+'Series 2014'!C26+'Series 2011'!C26+'Series 2010C(BABs)'!C26+'Series 2010A(BABs)'!C26+'Series 2009D QSCB'!C26+'Series 2009A(BABs)'!C26+'Series1997-1'!C26</f>
        <v>7163844.8927777996</v>
      </c>
      <c r="E26" s="23"/>
      <c r="F26" s="23">
        <f t="shared" si="0"/>
        <v>22606008.492777798</v>
      </c>
      <c r="G26" s="23">
        <v>0</v>
      </c>
      <c r="H26" s="9"/>
      <c r="I26" s="9"/>
      <c r="J26" s="28">
        <f>'Series 2009A(BABs)'!H26+'Series 2010A(BABs)'!G26+'Series 2010C(BABs)'!G26</f>
        <v>1081410.1279999998</v>
      </c>
      <c r="K26" s="28"/>
    </row>
    <row r="27" spans="1:11" ht="12.75" hidden="1" customHeight="1" x14ac:dyDescent="0.25">
      <c r="A27" s="9">
        <v>44058</v>
      </c>
      <c r="B27" s="8">
        <f>'Series 2019A'!B27+'Series 2019'!B27+'Series 2018'!B27+'Series 2017'!B27+'Series 2016C'!B27+'Series 2016A'!B27+'Series 2015B'!B27+'Series 2015A'!B27+'Series 2014'!B27+'Series 2011'!B27+'Series 2010C(BABs)'!B27+'Series 2010A(BABs)'!B27+'Series 2009D QSCB'!B27+'Series 2009A(BABs)'!B27+'Series1997-1'!B27</f>
        <v>990000</v>
      </c>
      <c r="C27" s="8"/>
      <c r="D27" s="8">
        <f>'Series 2019A'!C27+'Series 2019'!C27+'Series 2018'!C27+'Series 2017'!C27+'Series 2016C'!C27+'Series 2016A'!C27+'Series 2015B'!C27+'Series 2015A'!C27+'Series 2014'!C27+'Series 2011'!C27+'Series 2010C(BABs)'!C27+'Series 2010A(BABs)'!C27+'Series 2009D QSCB'!C27+'Series 2009A(BABs)'!C27+'Series1997-1'!C27</f>
        <v>7415775.1850000005</v>
      </c>
      <c r="E27" s="8"/>
      <c r="F27" s="8">
        <f t="shared" si="0"/>
        <v>8405775.1850000005</v>
      </c>
      <c r="G27" s="8">
        <f>F27+F26</f>
        <v>31011783.677777797</v>
      </c>
      <c r="H27" s="9">
        <v>44074</v>
      </c>
      <c r="I27" s="9"/>
      <c r="J27" s="28">
        <f>'Series 2009A(BABs)'!H27+'Series 2010A(BABs)'!G27+'Series 2010C(BABs)'!G27</f>
        <v>1052705.1229999999</v>
      </c>
      <c r="K27" s="28"/>
    </row>
    <row r="28" spans="1:11" ht="12.75" hidden="1" customHeight="1" x14ac:dyDescent="0.25">
      <c r="A28" s="9">
        <v>44242</v>
      </c>
      <c r="B28" s="23">
        <f>'Series 2019A'!B28+'Series 2019'!B28+'Series 2018'!B28+'Series 2017'!B28+'Series 2016C'!B28+'Series 2016A'!B28+'Series 2015B'!B28+'Series 2015A'!B28+'Series 2014'!B28+'Series 2011'!B28+'Series 2010C(BABs)'!B28+'Series 2010A(BABs)'!B28+'Series 2009D QSCB'!B28+'Series 2009A(BABs)'!B28+'Series1997-1'!B28</f>
        <v>0</v>
      </c>
      <c r="C28" s="23"/>
      <c r="D28" s="23">
        <f>'Series 2019A'!C28+'Series 2019'!C28+'Series 2018'!C28+'Series 2017'!C28+'Series 2016C'!C28+'Series 2016A'!C28+'Series 2015B'!C28+'Series 2015A'!C28+'Series 2014'!C28+'Series 2011'!C28+'Series 2010C(BABs)'!C28+'Series 2010A(BABs)'!C28+'Series 2009D QSCB'!C28+'Series 2009A(BABs)'!C28+'Series1997-1'!C28</f>
        <v>0</v>
      </c>
      <c r="E28" s="23"/>
      <c r="F28" s="23">
        <f t="shared" ref="F28:F45" si="2">B28+D28</f>
        <v>0</v>
      </c>
      <c r="G28" s="23">
        <v>0</v>
      </c>
      <c r="H28" s="23"/>
      <c r="I28" s="23"/>
      <c r="J28" s="47">
        <f>'Series 2009A(BABs)'!H28+'Series 2010A(BABs)'!G28+'Series 2010C(BABs)'!G28</f>
        <v>0</v>
      </c>
      <c r="K28" s="28"/>
    </row>
    <row r="29" spans="1:11" ht="12.75" hidden="1" customHeight="1" x14ac:dyDescent="0.25">
      <c r="A29" s="9">
        <v>44423</v>
      </c>
      <c r="B29" s="8">
        <f>'Series 2019A'!B29+'Series 2019'!B29+'Series 2018'!B29+'Series 2017'!B29+'Series 2016C'!B29+'Series 2016A'!B29+'Series 2015B'!B29+'Series 2015A'!B29+'Series 2014'!B29+'Series 2011'!B29+'Series 2010C(BABs)'!B29+'Series 2010A(BABs)'!B29+'Series 2009D QSCB'!B29+'Series 2009A(BABs)'!B29+'Series1997-1'!B29</f>
        <v>0</v>
      </c>
      <c r="C29" s="8"/>
      <c r="D29" s="8">
        <f>'Series 2019A'!C29+'Series 2019'!C29+'Series 2018'!C29+'Series 2017'!C29+'Series 2016C'!C29+'Series 2016A'!C29+'Series 2015B'!C29+'Series 2015A'!C29+'Series 2014'!C29+'Series 2011'!C29+'Series 2010C(BABs)'!C29+'Series 2010A(BABs)'!C29+'Series 2009D QSCB'!C29+'Series 2009A(BABs)'!C29+'Series1997-1'!C29</f>
        <v>0</v>
      </c>
      <c r="E29" s="8"/>
      <c r="F29" s="8">
        <f t="shared" si="2"/>
        <v>0</v>
      </c>
      <c r="G29" s="8">
        <f>F29+F28</f>
        <v>0</v>
      </c>
      <c r="H29" s="9">
        <v>44439</v>
      </c>
      <c r="I29" s="9"/>
      <c r="J29" s="28">
        <f>'Series 2009A(BABs)'!H29+'Series 2010A(BABs)'!G29+'Series 2010C(BABs)'!G29</f>
        <v>0</v>
      </c>
      <c r="K29" s="28"/>
    </row>
    <row r="30" spans="1:11" ht="12.75" hidden="1" customHeight="1" x14ac:dyDescent="0.25">
      <c r="A30" s="9">
        <v>44607</v>
      </c>
      <c r="B30" s="23">
        <f>'Series 2019A'!B30+'Series 2019'!B30+'Series 2018'!B30+'Series 2017'!B30+'Series 2016C'!B30+'Series 2016A'!B30+'Series 2015B'!B30+'Series 2015A'!B30+'Series 2014'!B30+'Series 2011'!B30+'Series 2010C(BABs)'!B30+'Series 2010A(BABs)'!B30+'Series 2009D QSCB'!B30+'Series 2009A(BABs)'!B30+'Series1997-1'!B30</f>
        <v>17635000</v>
      </c>
      <c r="C30" s="23"/>
      <c r="D30" s="23">
        <f>'Series 2019A'!C30+'Series 2019'!C30+'Series 2018'!C30+'Series 2017'!C30+'Series 2016C'!C30+'Series 2016A'!C30+'Series 2015B'!C30+'Series 2015A'!C30+'Series 2014'!C30+'Series 2011'!C30+'Series 2010C(BABs)'!C30+'Series 2010A(BABs)'!C30+'Series 2009D QSCB'!C30+'Series 2009A(BABs)'!C30+'Series1997-1'!C30</f>
        <v>6997825.7850000001</v>
      </c>
      <c r="E30" s="23"/>
      <c r="F30" s="23">
        <f t="shared" si="2"/>
        <v>24632825.785</v>
      </c>
      <c r="G30" s="23">
        <v>0</v>
      </c>
      <c r="H30" s="9"/>
      <c r="I30" s="9"/>
      <c r="J30" s="28">
        <f>'Series 2009A(BABs)'!H30+'Series 2010A(BABs)'!G30+'Series 2010C(BABs)'!G30</f>
        <v>1017861.9654999999</v>
      </c>
      <c r="K30" s="28"/>
    </row>
    <row r="31" spans="1:11" ht="12.75" hidden="1" customHeight="1" x14ac:dyDescent="0.25">
      <c r="A31" s="9">
        <v>44788</v>
      </c>
      <c r="B31" s="8">
        <f>'Series 2019A'!B31+'Series 2019'!B31+'Series 2018'!B31+'Series 2017'!B31+'Series 2016C'!B31+'Series 2016A'!B31+'Series 2015B'!B31+'Series 2015A'!B31+'Series 2014'!B31+'Series 2011'!B31+'Series 2010C(BABs)'!B31+'Series 2010A(BABs)'!B31+'Series 2009D QSCB'!B31+'Series 2009A(BABs)'!B31+'Series1997-1'!B31</f>
        <v>1395000</v>
      </c>
      <c r="C31" s="8"/>
      <c r="D31" s="8">
        <f>'Series 2019A'!C31+'Series 2019'!C31+'Series 2018'!C31+'Series 2017'!C31+'Series 2016C'!C31+'Series 2016A'!C31+'Series 2015B'!C31+'Series 2015A'!C31+'Series 2014'!C31+'Series 2011'!C31+'Series 2010C(BABs)'!C31+'Series 2010A(BABs)'!C31+'Series 2009D QSCB'!C31+'Series 2009A(BABs)'!C31+'Series1997-1'!C31</f>
        <v>6563213.3550000004</v>
      </c>
      <c r="E31" s="8"/>
      <c r="F31" s="8">
        <f t="shared" si="2"/>
        <v>7958213.3550000004</v>
      </c>
      <c r="G31" s="8">
        <f>F31+F30</f>
        <v>32591039.140000001</v>
      </c>
      <c r="H31" s="9">
        <v>44804</v>
      </c>
      <c r="I31" s="9"/>
      <c r="J31" s="28">
        <f>'Series 2009A(BABs)'!H31+'Series 2010A(BABs)'!G31+'Series 2010C(BABs)'!G31</f>
        <v>978053.86250000005</v>
      </c>
      <c r="K31" s="28"/>
    </row>
    <row r="32" spans="1:11" ht="12.75" hidden="1" customHeight="1" x14ac:dyDescent="0.25">
      <c r="A32" s="9">
        <v>44972</v>
      </c>
      <c r="B32" s="23">
        <f>'Series 2019A'!B32+'Series 2019'!B32+'Series 2018'!B32+'Series 2017'!B32+'Series 2016C'!B32+'Series 2016A'!B32+'Series 2015B'!B32+'Series 2015A'!B32+'Series 2014'!B32+'Series 2011'!B32+'Series 2010C(BABs)'!B32+'Series 2010A(BABs)'!B32+'Series 2009D QSCB'!B32+'Series 2009A(BABs)'!B32+'Series1997-1'!B32</f>
        <v>0</v>
      </c>
      <c r="C32" s="23"/>
      <c r="D32" s="23">
        <f>'Series 2019A'!C32+'Series 2019'!C32+'Series 2018'!C32+'Series 2017'!C32+'Series 2016C'!C32+'Series 2016A'!C32+'Series 2015B'!C32+'Series 2015A'!C32+'Series 2014'!C32+'Series 2011'!C32+'Series 2010C(BABs)'!C32+'Series 2010A(BABs)'!C32+'Series 2009D QSCB'!C32+'Series 2009A(BABs)'!C32+'Series1997-1'!C32</f>
        <v>0</v>
      </c>
      <c r="E32" s="23"/>
      <c r="F32" s="23">
        <f t="shared" si="2"/>
        <v>0</v>
      </c>
      <c r="G32" s="23">
        <v>0</v>
      </c>
      <c r="H32" s="9"/>
      <c r="I32" s="9"/>
      <c r="J32" s="28">
        <v>0</v>
      </c>
      <c r="K32" s="28"/>
    </row>
    <row r="33" spans="1:11" ht="12.75" hidden="1" customHeight="1" x14ac:dyDescent="0.25">
      <c r="A33" s="9">
        <v>45153</v>
      </c>
      <c r="B33" s="8">
        <f>'Series 2019A'!B33+'Series 2019'!B33+'Series 2018'!B33+'Series 2017'!B33+'Series 2016C'!B33+'Series 2016A'!B33+'Series 2015B'!B33+'Series 2015A'!B33+'Series 2014'!B33+'Series 2011'!B33+'Series 2010C(BABs)'!B33+'Series 2010A(BABs)'!B33+'Series 2009D QSCB'!B33+'Series 2009A(BABs)'!B33+'Series1997-1'!B33</f>
        <v>0</v>
      </c>
      <c r="C33" s="8"/>
      <c r="D33" s="8">
        <f>'Series 2019A'!C33+'Series 2019'!C33+'Series 2018'!C33+'Series 2017'!C33+'Series 2016C'!C33+'Series 2016A'!C33+'Series 2015B'!C33+'Series 2015A'!C33+'Series 2014'!C33+'Series 2011'!C33+'Series 2010C(BABs)'!C33+'Series 2010A(BABs)'!C33+'Series 2009D QSCB'!C33+'Series 2009A(BABs)'!C33+'Series1997-1'!C33</f>
        <v>0</v>
      </c>
      <c r="E33" s="8"/>
      <c r="F33" s="8">
        <f t="shared" si="2"/>
        <v>0</v>
      </c>
      <c r="G33" s="8">
        <f>F33+F32</f>
        <v>0</v>
      </c>
      <c r="H33" s="9">
        <v>45169</v>
      </c>
      <c r="I33" s="9"/>
      <c r="J33" s="28">
        <v>0</v>
      </c>
      <c r="K33" s="28"/>
    </row>
    <row r="34" spans="1:11" ht="12.75" hidden="1" customHeight="1" x14ac:dyDescent="0.25">
      <c r="A34" s="9">
        <v>45337</v>
      </c>
      <c r="B34" s="23">
        <f>'Series 2019A'!B34+'Series 2019'!B34+'Series 2018'!B34+'Series 2017'!B34+'Series 2016C'!B34+'Series 2016A'!B34+'Series 2015B'!B34+'Series 2015A'!B34+'Series 2014'!B34+'Series 2011'!B34+'Series 2010C(BABs)'!B34+'Series 2010A(BABs)'!B34+'Series 2009D QSCB'!B34+'Series 2009A(BABs)'!B34+'Series1997-1'!B34</f>
        <v>0</v>
      </c>
      <c r="C34" s="23"/>
      <c r="D34" s="23">
        <f>'Series 2019A'!C34+'Series 2019'!C34+'Series 2018'!C34+'Series 2017'!C34+'Series 2016C'!C34+'Series 2016A'!C34+'Series 2015B'!C34+'Series 2015A'!C34+'Series 2014'!C34+'Series 2011'!C34+'Series 2010C(BABs)'!C34+'Series 2010A(BABs)'!C34+'Series 2009D QSCB'!C34+'Series 2009A(BABs)'!C34+'Series1997-1'!C34</f>
        <v>0</v>
      </c>
      <c r="E34" s="23"/>
      <c r="F34" s="23">
        <f t="shared" si="2"/>
        <v>0</v>
      </c>
      <c r="G34" s="23">
        <v>0</v>
      </c>
      <c r="H34" s="9"/>
      <c r="I34" s="9"/>
      <c r="J34" s="28">
        <f>'Series 2009A(BABs)'!H34+'Series 2010A(BABs)'!G34+'Series 2010C(BABs)'!G34</f>
        <v>0</v>
      </c>
      <c r="K34" s="28"/>
    </row>
    <row r="35" spans="1:11" ht="12.75" customHeight="1" x14ac:dyDescent="0.25">
      <c r="A35" s="9">
        <v>45519</v>
      </c>
      <c r="B35" s="23">
        <f>'Series 2019A'!B35+'Series 2019'!B35+'Series 2018'!B35+'Series 2017'!B35+'Series 2016C'!B35+'Series 2016A'!B35+'Series 2015B'!B35+'Series 2015A'!B35+'Series 2014'!B35+'Series 2011'!B35+'Series 2010C(BABs)'!B35+'Series 2010A(BABs)'!B35+'Series 2009D QSCB'!B35+'Series 2009A(BABs)'!B35+'Series1997-1'!B35</f>
        <v>545000</v>
      </c>
      <c r="C35" s="23"/>
      <c r="D35" s="23">
        <f>'Series 2019A'!C35+'Series 2019'!C35+'Series 2018'!C35+'Series 2017'!C35+'Series 2016C'!C35+'Series 2016A'!C35+'Series 2015B'!C35+'Series 2015A'!C35+'Series 2014'!C35+'Series 2011'!C35+'Series 2010C(BABs)'!C35+'Series 2010A(BABs)'!C35+'Series 2009D QSCB'!C35+'Series 2009A(BABs)'!C35+'Series1997-1'!C35</f>
        <v>5361095.1850000005</v>
      </c>
      <c r="E35" s="23"/>
      <c r="F35" s="23">
        <f t="shared" si="2"/>
        <v>5906095.1850000005</v>
      </c>
      <c r="G35" s="23">
        <v>0</v>
      </c>
      <c r="H35" s="9"/>
      <c r="I35" s="9"/>
      <c r="J35" s="28">
        <f>'Series 2009A(BABs)'!H35+'Series 2010A(BABs)'!G35+'Series 2010C(BABs)'!G35</f>
        <v>890699.53299999994</v>
      </c>
      <c r="K35" s="28"/>
    </row>
    <row r="36" spans="1:11" ht="12.75" customHeight="1" x14ac:dyDescent="0.25">
      <c r="A36" s="9">
        <v>45703</v>
      </c>
      <c r="B36" s="8">
        <f>'Series 2019A'!B36+'Series 2019'!B36+'Series 2018'!B36+'Series 2017'!B36+'Series 2016C'!B36+'Series 2016A'!B36+'Series 2015B'!B36+'Series 2015A'!B36+'Series 2014'!B36+'Series 2011'!B36+'Series 2010C(BABs)'!B36+'Series 2010A(BABs)'!B36+'Series 2009D QSCB'!B36+'Series 2009A(BABs)'!B36+'Series1997-1'!B36</f>
        <v>13705000</v>
      </c>
      <c r="C36" s="8"/>
      <c r="D36" s="8">
        <f>'Series 2019A'!C36+'Series 2019'!C36+'Series 2018'!C36+'Series 2017'!C36+'Series 2016C'!C36+'Series 2016A'!C36+'Series 2015B'!C36+'Series 2015A'!C36+'Series 2014'!C36+'Series 2011'!C36+'Series 2010C(BABs)'!C36+'Series 2010A(BABs)'!C36+'Series 2009D QSCB'!C36+'Series 2009A(BABs)'!C36+'Series1997-1'!C36</f>
        <v>5360277.6850000005</v>
      </c>
      <c r="E36" s="8"/>
      <c r="F36" s="8">
        <f t="shared" si="2"/>
        <v>19065277.685000002</v>
      </c>
      <c r="G36" s="8">
        <f>+F35+F36</f>
        <v>24971372.870000005</v>
      </c>
      <c r="H36" s="9">
        <v>45838</v>
      </c>
      <c r="I36" s="9"/>
      <c r="J36" s="28">
        <f>'Series 2009A(BABs)'!H36+'Series 2010A(BABs)'!G36+'Series 2010C(BABs)'!G36</f>
        <v>890699.53299999994</v>
      </c>
      <c r="K36" s="28"/>
    </row>
    <row r="37" spans="1:11" ht="12.75" customHeight="1" x14ac:dyDescent="0.25">
      <c r="A37" s="9">
        <v>45884</v>
      </c>
      <c r="B37" s="8">
        <f>'Series 2019A'!B37+'Series 2019'!B37+'Series 2018'!B37+'Series 2017'!B37+'Series 2016C'!B37+'Series 2016A'!B37+'Series 2015B'!B37+'Series 2015A'!B37+'Series 2014'!B37+'Series 2011'!B37+'Series 2010C(BABs)'!B37+'Series 2010A(BABs)'!B37+'Series 2009D QSCB'!B37+'Series 2009A(BABs)'!B37+'Series1997-1'!B37</f>
        <v>550000</v>
      </c>
      <c r="C37" s="8"/>
      <c r="D37" s="8">
        <f>'Series 2019A'!C37+'Series 2019'!C37+'Series 2018'!C37+'Series 2017'!C37+'Series 2016C'!C37+'Series 2016A'!C37+'Series 2015B'!C37+'Series 2015A'!C37+'Series 2014'!C37+'Series 2011'!C37+'Series 2010C(BABs)'!C37+'Series 2010A(BABs)'!C37+'Series 2009D QSCB'!C37+'Series 2009A(BABs)'!C37+'Series1997-1'!C37</f>
        <v>5033993.3550000004</v>
      </c>
      <c r="E37" s="8"/>
      <c r="F37" s="8">
        <f t="shared" si="2"/>
        <v>5583993.3550000004</v>
      </c>
      <c r="G37" s="8">
        <v>0</v>
      </c>
      <c r="H37" s="9"/>
      <c r="I37" s="9"/>
      <c r="J37" s="28">
        <f>'Series 2009A(BABs)'!H37+'Series 2010A(BABs)'!G37+'Series 2010C(BABs)'!G37</f>
        <v>839185.01549999998</v>
      </c>
      <c r="K37" s="28"/>
    </row>
    <row r="38" spans="1:11" ht="12.75" customHeight="1" x14ac:dyDescent="0.25">
      <c r="A38" s="9">
        <v>46068</v>
      </c>
      <c r="B38" s="8">
        <f>'Series 2019A'!B38+'Series 2019'!B38+'Series 2018'!B38+'Series 2017'!B38+'Series 2016C'!B38+'Series 2016A'!B38+'Series 2015B'!B38+'Series 2015A'!B38+'Series 2014'!B38+'Series 2011'!B38+'Series 2010C(BABs)'!B38+'Series 2010A(BABs)'!B38+'Series 2009D QSCB'!B38+'Series 2009A(BABs)'!B38+'Series1997-1'!B38</f>
        <v>14275000</v>
      </c>
      <c r="C38" s="8"/>
      <c r="D38" s="8">
        <f>'Series 2019A'!C38+'Series 2019'!C38+'Series 2018'!C38+'Series 2017'!C38+'Series 2016C'!C38+'Series 2016A'!C38+'Series 2015B'!C38+'Series 2015A'!C38+'Series 2014'!C38+'Series 2011'!C38+'Series 2010C(BABs)'!C38+'Series 2010A(BABs)'!C38+'Series 2009D QSCB'!C38+'Series 2009A(BABs)'!C38+'Series1997-1'!C38</f>
        <v>5033168.3550000004</v>
      </c>
      <c r="E38" s="8"/>
      <c r="F38" s="8">
        <f t="shared" si="2"/>
        <v>19308168.355</v>
      </c>
      <c r="G38" s="8">
        <f>+F37+F38</f>
        <v>24892161.710000001</v>
      </c>
      <c r="H38" s="9">
        <v>46203</v>
      </c>
      <c r="I38" s="9"/>
      <c r="J38" s="28">
        <f>'Series 2009A(BABs)'!H38+'Series 2010A(BABs)'!G38+'Series 2010C(BABs)'!G38</f>
        <v>839185.01549999998</v>
      </c>
      <c r="K38" s="28"/>
    </row>
    <row r="39" spans="1:11" ht="12.75" customHeight="1" x14ac:dyDescent="0.25">
      <c r="A39" s="9">
        <v>46249</v>
      </c>
      <c r="B39" s="8">
        <f>'Series 2019A'!B39+'Series 2019'!B39+'Series 2018'!B39+'Series 2017'!B39+'Series 2016C'!B39+'Series 2016A'!B39+'Series 2015B'!B39+'Series 2015A'!B39+'Series 2014'!B39+'Series 2011'!B39+'Series 2010C(BABs)'!B39+'Series 2010A(BABs)'!B39+'Series 2009D QSCB'!B39+'Series 2009A(BABs)'!B39+'Series1997-1'!B39</f>
        <v>550000</v>
      </c>
      <c r="C39" s="8"/>
      <c r="D39" s="8">
        <f>'Series 2019A'!C39+'Series 2019'!C39+'Series 2018'!C39+'Series 2017'!C39+'Series 2016C'!C39+'Series 2016A'!C39+'Series 2015B'!C39+'Series 2015A'!C39+'Series 2014'!C39+'Series 2011'!C39+'Series 2010C(BABs)'!C39+'Series 2010A(BABs)'!C39+'Series 2009D QSCB'!C39+'Series 2009A(BABs)'!C39+'Series1997-1'!C39</f>
        <v>4664803.2549999999</v>
      </c>
      <c r="E39" s="8"/>
      <c r="F39" s="8">
        <f t="shared" si="2"/>
        <v>5214803.2549999999</v>
      </c>
      <c r="G39" s="8">
        <v>0</v>
      </c>
      <c r="H39" s="9"/>
      <c r="I39" s="9"/>
      <c r="J39" s="28">
        <f>'Series 2009A(BABs)'!H39+'Series 2010A(BABs)'!G39+'Series 2010C(BABs)'!G39</f>
        <v>775943.48049999995</v>
      </c>
      <c r="K39" s="28"/>
    </row>
    <row r="40" spans="1:11" ht="12.75" customHeight="1" x14ac:dyDescent="0.25">
      <c r="A40" s="9">
        <v>46433</v>
      </c>
      <c r="B40" s="8">
        <f>'Series 2019A'!B40+'Series 2019'!B40+'Series 2018'!B40+'Series 2017'!B40+'Series 2016C'!B40+'Series 2016A'!B40+'Series 2015B'!B40+'Series 2015A'!B40+'Series 2014'!B40+'Series 2011'!B40+'Series 2010C(BABs)'!B40+'Series 2010A(BABs)'!B40+'Series 2009D QSCB'!B40+'Series 2009A(BABs)'!B40+'Series1997-1'!B40</f>
        <v>12285000</v>
      </c>
      <c r="C40" s="8"/>
      <c r="D40" s="8">
        <f>'Series 2019A'!C40+'Series 2019'!C40+'Series 2018'!C40+'Series 2017'!C40+'Series 2016C'!C40+'Series 2016A'!C40+'Series 2015B'!C40+'Series 2015A'!C40+'Series 2014'!C40+'Series 2011'!C40+'Series 2010C(BABs)'!C40+'Series 2010A(BABs)'!C40+'Series 2009D QSCB'!C40+'Series 2009A(BABs)'!C40+'Series1997-1'!C40</f>
        <v>4663978.2549999999</v>
      </c>
      <c r="E40" s="8"/>
      <c r="F40" s="8">
        <f t="shared" si="2"/>
        <v>16948978.254999999</v>
      </c>
      <c r="G40" s="8">
        <f>+F39+F40</f>
        <v>22163781.509999998</v>
      </c>
      <c r="H40" s="9">
        <v>46568</v>
      </c>
      <c r="I40" s="9"/>
      <c r="J40" s="28">
        <f>'Series 2009A(BABs)'!H40+'Series 2010A(BABs)'!G40+'Series 2010C(BABs)'!G40</f>
        <v>775943.48049999995</v>
      </c>
      <c r="K40" s="28"/>
    </row>
    <row r="41" spans="1:11" ht="12.75" customHeight="1" x14ac:dyDescent="0.25">
      <c r="A41" s="9">
        <v>46614</v>
      </c>
      <c r="B41" s="8">
        <f>'Series 2019A'!B41+'Series 2019'!B41+'Series 2018'!B41+'Series 2017'!B41+'Series 2016C'!B41+'Series 2016A'!B41+'Series 2015B'!B41+'Series 2015A'!B41+'Series 2014'!B41+'Series 2011'!B41+'Series 2010C(BABs)'!B41+'Series 2010A(BABs)'!B41+'Series 2009D QSCB'!B41+'Series 2009A(BABs)'!B41+'Series1997-1'!B41</f>
        <v>0</v>
      </c>
      <c r="C41" s="8"/>
      <c r="D41" s="8">
        <f>'Series 2019A'!C41+'Series 2019'!C41+'Series 2018'!C41+'Series 2017'!C41+'Series 2016C'!C41+'Series 2016A'!C41+'Series 2015B'!C41+'Series 2015A'!C41+'Series 2014'!C41+'Series 2011'!C41+'Series 2010C(BABs)'!C41+'Series 2010A(BABs)'!C41+'Series 2009D QSCB'!C41+'Series 2009A(BABs)'!C41+'Series1997-1'!C41</f>
        <v>4331498.4249999998</v>
      </c>
      <c r="E41" s="8"/>
      <c r="F41" s="8">
        <f t="shared" si="2"/>
        <v>4331498.4249999998</v>
      </c>
      <c r="G41" s="8">
        <v>0</v>
      </c>
      <c r="H41" s="9"/>
      <c r="I41" s="9"/>
      <c r="J41" s="28">
        <f>'Series 2009A(BABs)'!H41+'Series 2010A(BABs)'!G41+'Series 2010C(BABs)'!G41</f>
        <v>703102.41749999998</v>
      </c>
      <c r="K41" s="28"/>
    </row>
    <row r="42" spans="1:11" ht="12.75" customHeight="1" x14ac:dyDescent="0.25">
      <c r="A42" s="9">
        <v>46798</v>
      </c>
      <c r="B42" s="8">
        <f>'Series 2019A'!B42+'Series 2019'!B42+'Series 2018'!B42+'Series 2017'!B42+'Series 2016C'!B42+'Series 2016A'!B42+'Series 2015B'!B42+'Series 2015A'!B42+'Series 2014'!B42+'Series 2011'!B42+'Series 2010C(BABs)'!B42+'Series 2010A(BABs)'!B42+'Series 2009D QSCB'!B42+'Series 2009A(BABs)'!B42+'Series1997-1'!B42</f>
        <v>15165000</v>
      </c>
      <c r="C42" s="8"/>
      <c r="D42" s="8">
        <f>'Series 2019A'!C42+'Series 2019'!C42+'Series 2018'!C42+'Series 2017'!C42+'Series 2016C'!C42+'Series 2016A'!C42+'Series 2015B'!C42+'Series 2015A'!C42+'Series 2014'!C42+'Series 2011'!C42+'Series 2010C(BABs)'!C42+'Series 2010A(BABs)'!C42+'Series 2009D QSCB'!C42+'Series 2009A(BABs)'!C42+'Series1997-1'!C42</f>
        <v>4331498.4249999998</v>
      </c>
      <c r="E42" s="8"/>
      <c r="F42" s="8">
        <f t="shared" si="2"/>
        <v>19496498.425000001</v>
      </c>
      <c r="G42" s="8">
        <f>+F41+F42</f>
        <v>23827996.850000001</v>
      </c>
      <c r="H42" s="9">
        <v>46934</v>
      </c>
      <c r="I42" s="9"/>
      <c r="J42" s="28">
        <f>'Series 2009A(BABs)'!H42+'Series 2010A(BABs)'!G42+'Series 2010C(BABs)'!G42</f>
        <v>703102.41749999998</v>
      </c>
      <c r="K42" s="28"/>
    </row>
    <row r="43" spans="1:11" ht="12.75" customHeight="1" x14ac:dyDescent="0.25">
      <c r="A43" s="9">
        <v>46980</v>
      </c>
      <c r="B43" s="8">
        <f>'Series 2019A'!B43+'Series 2019'!B43+'Series 2018'!B43+'Series 2017'!B43+'Series 2016C'!B43+'Series 2016A'!B43+'Series 2015B'!B43+'Series 2015A'!B43+'Series 2014'!B43+'Series 2011'!B43+'Series 2010C(BABs)'!B43+'Series 2010A(BABs)'!B43+'Series 2009D QSCB'!B43+'Series 2009A(BABs)'!B43+'Series1997-1'!B43</f>
        <v>0</v>
      </c>
      <c r="C43" s="8"/>
      <c r="D43" s="8">
        <f>'Series 2019A'!C43+'Series 2019'!C43+'Series 2018'!C43+'Series 2017'!C43+'Series 2016C'!C43+'Series 2016A'!C43+'Series 2015B'!C43+'Series 2015A'!C43+'Series 2014'!C43+'Series 2011'!C43+'Series 2010C(BABs)'!C43+'Series 2010A(BABs)'!C43+'Series 2009D QSCB'!C43+'Series 2009A(BABs)'!C43+'Series1997-1'!C43</f>
        <v>3916340.7549999999</v>
      </c>
      <c r="E43" s="8"/>
      <c r="F43" s="8">
        <f t="shared" si="2"/>
        <v>3916340.7549999999</v>
      </c>
      <c r="G43" s="8">
        <v>0</v>
      </c>
      <c r="H43" s="9"/>
      <c r="I43" s="9"/>
      <c r="J43" s="28">
        <f>'Series 2009A(BABs)'!H43+'Series 2010A(BABs)'!G43+'Series 2010C(BABs)'!G43</f>
        <v>625509.1129999999</v>
      </c>
      <c r="K43" s="28"/>
    </row>
    <row r="44" spans="1:11" ht="12.75" customHeight="1" x14ac:dyDescent="0.25">
      <c r="A44" s="9">
        <v>47164</v>
      </c>
      <c r="B44" s="8">
        <f>'Series 2019A'!B44+'Series 2019'!B44+'Series 2018'!B44+'Series 2017'!B44+'Series 2016C'!B44+'Series 2016A'!B44+'Series 2015B'!B44+'Series 2015A'!B44+'Series 2014'!B44+'Series 2011'!B44+'Series 2010C(BABs)'!B44+'Series 2010A(BABs)'!B44+'Series 2009D QSCB'!B44+'Series 2009A(BABs)'!B44+'Series1997-1'!B44</f>
        <v>15895000</v>
      </c>
      <c r="C44" s="8"/>
      <c r="D44" s="8">
        <f>'Series 2019A'!C44+'Series 2019'!C44+'Series 2018'!C44+'Series 2017'!C44+'Series 2016C'!C44+'Series 2016A'!C44+'Series 2015B'!C44+'Series 2015A'!C44+'Series 2014'!C44+'Series 2011'!C44+'Series 2010C(BABs)'!C44+'Series 2010A(BABs)'!C44+'Series 2009D QSCB'!C44+'Series 2009A(BABs)'!C44+'Series1997-1'!C44</f>
        <v>3916340.7549999999</v>
      </c>
      <c r="E44" s="8"/>
      <c r="F44" s="8">
        <f t="shared" si="2"/>
        <v>19811340.754999999</v>
      </c>
      <c r="G44" s="8">
        <f>+F43+F44</f>
        <v>23727681.509999998</v>
      </c>
      <c r="H44" s="9">
        <v>47299</v>
      </c>
      <c r="I44" s="9"/>
      <c r="J44" s="28">
        <f>'Series 2009A(BABs)'!H44+'Series 2010A(BABs)'!G44+'Series 2010C(BABs)'!G44</f>
        <v>625509.1129999999</v>
      </c>
      <c r="K44" s="28"/>
    </row>
    <row r="45" spans="1:11" ht="12.75" customHeight="1" x14ac:dyDescent="0.25">
      <c r="A45" s="9">
        <v>47345</v>
      </c>
      <c r="B45" s="8">
        <f>'Series 2019A'!B45+'Series 2019'!B45+'Series 2018'!B45+'Series 2017'!B45+'Series 2016C'!B45+'Series 2016A'!B45+'Series 2015B'!B45+'Series 2015A'!B45+'Series 2014'!B45+'Series 2011'!B45+'Series 2010C(BABs)'!B45+'Series 2010A(BABs)'!B45+'Series 2009D QSCB'!B45+'Series 2009A(BABs)'!B45+'Series1997-1'!B45</f>
        <v>0</v>
      </c>
      <c r="C45" s="8"/>
      <c r="D45" s="8">
        <f>'Series 2019A'!C45+'Series 2019'!C45+'Series 2018'!C45+'Series 2017'!C45+'Series 2016C'!C45+'Series 2016A'!C45+'Series 2015B'!C45+'Series 2015A'!C45+'Series 2014'!C45+'Series 2011'!C45+'Series 2010C(BABs)'!C45+'Series 2010A(BABs)'!C45+'Series 2009D QSCB'!C45+'Series 2009A(BABs)'!C45+'Series1997-1'!C45</f>
        <v>3502623.125</v>
      </c>
      <c r="E45" s="8"/>
      <c r="F45" s="8">
        <f t="shared" si="2"/>
        <v>3502623.125</v>
      </c>
      <c r="G45" s="8">
        <v>0</v>
      </c>
      <c r="H45" s="9"/>
      <c r="I45" s="9"/>
      <c r="J45" s="28">
        <f>'Series 2009A(BABs)'!H45+'Series 2010A(BABs)'!G45+'Series 2010C(BABs)'!G45</f>
        <v>543051.6875</v>
      </c>
      <c r="K45" s="28"/>
    </row>
    <row r="46" spans="1:11" ht="12.75" customHeight="1" x14ac:dyDescent="0.25">
      <c r="A46" s="9">
        <v>47529</v>
      </c>
      <c r="B46" s="8">
        <f>'Series 2019A'!B46+'Series 2019'!B46+'Series 2018'!B46+'Series 2017'!B46+'Series 2016C'!B46+'Series 2016A'!B46+'Series 2015B'!B46+'Series 2015A'!B46+'Series 2014'!B46+'Series 2011'!B46+'Series 2010C(BABs)'!B46+'Series 2010A(BABs)'!B46+'Series 2009D QSCB'!B46+'Series 2009A(BABs)'!B46+'Series1997-1'!B46</f>
        <v>16685000</v>
      </c>
      <c r="C46" s="8"/>
      <c r="D46" s="8">
        <f>'Series 2019A'!C46+'Series 2019'!C46+'Series 2018'!C46+'Series 2017'!C46+'Series 2016C'!C46+'Series 2016A'!C46+'Series 2015B'!C46+'Series 2015A'!C46+'Series 2014'!C46+'Series 2011'!C46+'Series 2010C(BABs)'!C46+'Series 2010A(BABs)'!C46+'Series 2009D QSCB'!C46+'Series 2009A(BABs)'!C46+'Series1997-1'!C46</f>
        <v>3502623.125</v>
      </c>
      <c r="E46" s="8"/>
      <c r="F46" s="8">
        <f t="shared" si="0"/>
        <v>20187623.125</v>
      </c>
      <c r="G46" s="8">
        <f>+F45+F46</f>
        <v>23690246.25</v>
      </c>
      <c r="H46" s="9">
        <v>47664</v>
      </c>
      <c r="I46" s="9"/>
      <c r="J46" s="28">
        <f>'Series 2009A(BABs)'!H46+'Series 2010A(BABs)'!G46+'Series 2010C(BABs)'!G46</f>
        <v>543051.6875</v>
      </c>
      <c r="K46" s="28"/>
    </row>
    <row r="47" spans="1:11" ht="12.75" customHeight="1" x14ac:dyDescent="0.25">
      <c r="A47" s="9">
        <v>47710</v>
      </c>
      <c r="B47" s="8">
        <f>'Series 2019A'!B47+'Series 2019'!B47+'Series 2018'!B47+'Series 2017'!B47+'Series 2016C'!B47+'Series 2016A'!B47+'Series 2015B'!B47+'Series 2015A'!B47+'Series 2014'!B47+'Series 2011'!B47+'Series 2010C(BABs)'!B47+'Series 2010A(BABs)'!B47+'Series 2009D QSCB'!B47+'Series 2009A(BABs)'!B47+'Series1997-1'!B47</f>
        <v>0</v>
      </c>
      <c r="C47" s="8"/>
      <c r="D47" s="8">
        <f>'Series 2019A'!C47+'Series 2019'!C47+'Series 2018'!C47+'Series 2017'!C47+'Series 2016C'!C47+'Series 2016A'!C47+'Series 2015B'!C47+'Series 2015A'!C47+'Series 2014'!C47+'Series 2011'!C47+'Series 2010C(BABs)'!C47+'Series 2010A(BABs)'!C47+'Series 2009D QSCB'!C47+'Series 2009A(BABs)'!C47+'Series1997-1'!C47</f>
        <v>3086833.6</v>
      </c>
      <c r="E47" s="8"/>
      <c r="F47" s="8">
        <f t="shared" si="0"/>
        <v>3086833.6</v>
      </c>
      <c r="G47" s="8">
        <v>0</v>
      </c>
      <c r="H47" s="9"/>
      <c r="I47" s="9"/>
      <c r="J47" s="28">
        <f>'Series 2009A(BABs)'!H47+'Series 2010A(BABs)'!G47+'Series 2010C(BABs)'!G47</f>
        <v>456724.57250000001</v>
      </c>
      <c r="K47" s="28"/>
    </row>
    <row r="48" spans="1:11" ht="12.75" customHeight="1" x14ac:dyDescent="0.25">
      <c r="A48" s="9">
        <v>47894</v>
      </c>
      <c r="B48" s="8">
        <f>'Series 2019A'!B48+'Series 2019'!B48+'Series 2018'!B48+'Series 2017'!B48+'Series 2016C'!B48+'Series 2016A'!B48+'Series 2015B'!B48+'Series 2015A'!B48+'Series 2014'!B48+'Series 2011'!B48+'Series 2010C(BABs)'!B48+'Series 2010A(BABs)'!B48+'Series 2009D QSCB'!B48+'Series 2009A(BABs)'!B48+'Series1997-1'!B48</f>
        <v>17610000</v>
      </c>
      <c r="C48" s="8"/>
      <c r="D48" s="8">
        <f>'Series 2019A'!C48+'Series 2019'!C48+'Series 2018'!C48+'Series 2017'!C48+'Series 2016C'!C48+'Series 2016A'!C48+'Series 2015B'!C48+'Series 2015A'!C48+'Series 2014'!C48+'Series 2011'!C48+'Series 2010C(BABs)'!C48+'Series 2010A(BABs)'!C48+'Series 2009D QSCB'!C48+'Series 2009A(BABs)'!C48+'Series1997-1'!C48</f>
        <v>3086833.6</v>
      </c>
      <c r="E48" s="8"/>
      <c r="F48" s="8">
        <f t="shared" si="0"/>
        <v>20696833.600000001</v>
      </c>
      <c r="G48" s="8">
        <f>+F47+F48</f>
        <v>23783667.200000003</v>
      </c>
      <c r="H48" s="9">
        <v>48029</v>
      </c>
      <c r="I48" s="9"/>
      <c r="J48" s="28">
        <f>'Series 2009A(BABs)'!H48+'Series 2010A(BABs)'!G48+'Series 2010C(BABs)'!G48</f>
        <v>456724.57250000001</v>
      </c>
      <c r="K48" s="28"/>
    </row>
    <row r="49" spans="1:11" ht="12.75" customHeight="1" x14ac:dyDescent="0.25">
      <c r="A49" s="9">
        <v>48075</v>
      </c>
      <c r="B49" s="8">
        <f>'Series 2019A'!B49+'Series 2019'!B49+'Series 2018'!B49+'Series 2017'!B49+'Series 2016C'!B49+'Series 2016A'!B49+'Series 2015B'!B49+'Series 2015A'!B49+'Series 2014'!B49+'Series 2011'!B49+'Series 2010C(BABs)'!B49+'Series 2010A(BABs)'!B49+'Series 2009D QSCB'!B49+'Series 2009A(BABs)'!B49+'Series1997-1'!B49</f>
        <v>0</v>
      </c>
      <c r="C49" s="8"/>
      <c r="D49" s="8">
        <f>'Series 2019A'!C49+'Series 2019'!C49+'Series 2018'!C49+'Series 2017'!C49+'Series 2016C'!C49+'Series 2016A'!C49+'Series 2015B'!C49+'Series 2015A'!C49+'Series 2014'!C49+'Series 2011'!C49+'Series 2010C(BABs)'!C49+'Series 2010A(BABs)'!C49+'Series 2009D QSCB'!C49+'Series 2009A(BABs)'!C49+'Series1997-1'!C49</f>
        <v>2672458.0499999998</v>
      </c>
      <c r="E49" s="8"/>
      <c r="F49" s="8">
        <f t="shared" si="0"/>
        <v>2672458.0499999998</v>
      </c>
      <c r="G49" s="8">
        <v>0</v>
      </c>
      <c r="H49" s="9"/>
      <c r="I49" s="9"/>
      <c r="J49" s="28">
        <f>'Series 2009A(BABs)'!H49+'Series 2010A(BABs)'!G49+'Series 2010C(BABs)'!G49</f>
        <v>364744.38</v>
      </c>
      <c r="K49" s="28"/>
    </row>
    <row r="50" spans="1:11" ht="12.75" customHeight="1" x14ac:dyDescent="0.25">
      <c r="A50" s="9">
        <v>48259</v>
      </c>
      <c r="B50" s="8">
        <f>'Series 2019A'!B50+'Series 2019'!B50+'Series 2018'!B50+'Series 2017'!B50+'Series 2016C'!B50+'Series 2016A'!B50+'Series 2015B'!B50+'Series 2015A'!B50+'Series 2014'!B50+'Series 2011'!B50+'Series 2010C(BABs)'!B50+'Series 2010A(BABs)'!B50+'Series 2009D QSCB'!B50+'Series 2009A(BABs)'!B50+'Series1997-1'!B50</f>
        <v>17345000</v>
      </c>
      <c r="C50" s="8"/>
      <c r="D50" s="8">
        <f>'Series 2019A'!C50+'Series 2019'!C50+'Series 2018'!C50+'Series 2017'!C50+'Series 2016C'!C50+'Series 2016A'!C50+'Series 2015B'!C50+'Series 2015A'!C50+'Series 2014'!C50+'Series 2011'!C50+'Series 2010C(BABs)'!C50+'Series 2010A(BABs)'!C50+'Series 2009D QSCB'!C50+'Series 2009A(BABs)'!C50+'Series1997-1'!C50</f>
        <v>2672458.0499999998</v>
      </c>
      <c r="E50" s="8"/>
      <c r="F50" s="8">
        <f t="shared" si="0"/>
        <v>20017458.050000001</v>
      </c>
      <c r="G50" s="8">
        <f>+F49+F50</f>
        <v>22689916.100000001</v>
      </c>
      <c r="H50" s="9">
        <v>48395</v>
      </c>
      <c r="I50" s="9"/>
      <c r="J50" s="28">
        <f>'Series 2009A(BABs)'!H50+'Series 2010A(BABs)'!G50+'Series 2010C(BABs)'!G50</f>
        <v>364744.38</v>
      </c>
      <c r="K50" s="28"/>
    </row>
    <row r="51" spans="1:11" ht="12.75" customHeight="1" x14ac:dyDescent="0.25">
      <c r="A51" s="9">
        <v>48441</v>
      </c>
      <c r="B51" s="8">
        <f>'Series 2019A'!B51+'Series 2019'!B51+'Series 2018'!B51+'Series 2017'!B51+'Series 2016C'!B51+'Series 2016A'!B51+'Series 2015B'!B51+'Series 2015A'!B51+'Series 2014'!B51+'Series 2011'!B51+'Series 2010C(BABs)'!B51+'Series 2010A(BABs)'!B51+'Series 2009D QSCB'!B51+'Series 2009A(BABs)'!B51+'Series1997-1'!B51</f>
        <v>0</v>
      </c>
      <c r="C51" s="8"/>
      <c r="D51" s="8">
        <f>'Series 2019A'!C51+'Series 2019'!C51+'Series 2018'!C51+'Series 2017'!C51+'Series 2016C'!C51+'Series 2016A'!C51+'Series 2015B'!C51+'Series 2015A'!C51+'Series 2014'!C51+'Series 2011'!C51+'Series 2010C(BABs)'!C51+'Series 2010A(BABs)'!C51+'Series 2009D QSCB'!C51+'Series 2009A(BABs)'!C51+'Series1997-1'!C51</f>
        <v>2271280.2999999998</v>
      </c>
      <c r="E51" s="8"/>
      <c r="F51" s="8">
        <f t="shared" si="0"/>
        <v>2271280.2999999998</v>
      </c>
      <c r="G51" s="8">
        <v>0</v>
      </c>
      <c r="H51" s="9"/>
      <c r="I51" s="9"/>
      <c r="J51" s="28">
        <f>'Series 2009A(BABs)'!H51+'Series 2010A(BABs)'!G51+'Series 2010C(BABs)'!G51</f>
        <v>267261.85499999998</v>
      </c>
      <c r="K51" s="28"/>
    </row>
    <row r="52" spans="1:11" ht="12.75" customHeight="1" x14ac:dyDescent="0.25">
      <c r="A52" s="9">
        <v>48625</v>
      </c>
      <c r="B52" s="8">
        <f>'Series 2019A'!B52+'Series 2019'!B52+'Series 2018'!B52+'Series 2017'!B52+'Series 2016C'!B52+'Series 2016A'!B52+'Series 2015B'!B52+'Series 2015A'!B52+'Series 2014'!B52+'Series 2011'!B52+'Series 2010C(BABs)'!B52+'Series 2010A(BABs)'!B52+'Series 2009D QSCB'!B52+'Series 2009A(BABs)'!B52+'Series1997-1'!B52</f>
        <v>18130000</v>
      </c>
      <c r="C52" s="8"/>
      <c r="D52" s="8">
        <f>'Series 2019A'!C52+'Series 2019'!C52+'Series 2018'!C52+'Series 2017'!C52+'Series 2016C'!C52+'Series 2016A'!C52+'Series 2015B'!C52+'Series 2015A'!C52+'Series 2014'!C52+'Series 2011'!C52+'Series 2010C(BABs)'!C52+'Series 2010A(BABs)'!C52+'Series 2009D QSCB'!C52+'Series 2009A(BABs)'!C52+'Series1997-1'!C52</f>
        <v>2271280.2999999998</v>
      </c>
      <c r="E52" s="8"/>
      <c r="F52" s="8">
        <f t="shared" si="0"/>
        <v>20401280.300000001</v>
      </c>
      <c r="G52" s="8">
        <f>+F51+F52</f>
        <v>22672560.600000001</v>
      </c>
      <c r="H52" s="9">
        <v>48760</v>
      </c>
      <c r="I52" s="9"/>
      <c r="J52" s="28">
        <f>'Series 2009A(BABs)'!H52+'Series 2010A(BABs)'!G52+'Series 2010C(BABs)'!G52</f>
        <v>267261.85499999998</v>
      </c>
      <c r="K52" s="28"/>
    </row>
    <row r="53" spans="1:11" ht="12.75" customHeight="1" x14ac:dyDescent="0.25">
      <c r="A53" s="9">
        <v>48806</v>
      </c>
      <c r="B53" s="8">
        <f>'Series 2019A'!B53+'Series 2019'!B53+'Series 2018'!B53+'Series 2017'!B53+'Series 2016C'!B53+'Series 2016A'!B53+'Series 2015B'!B53+'Series 2015A'!B53+'Series 2014'!B53+'Series 2011'!B53+'Series 2010C(BABs)'!B53+'Series 2010A(BABs)'!B53+'Series 2009D QSCB'!B53+'Series 2009A(BABs)'!B53+'Series1997-1'!B53</f>
        <v>0</v>
      </c>
      <c r="C53" s="8"/>
      <c r="D53" s="8">
        <f>'Series 2019A'!C53+'Series 2019'!C53+'Series 2018'!C53+'Series 2017'!C53+'Series 2016C'!C53+'Series 2016A'!C53+'Series 2015B'!C53+'Series 2015A'!C53+'Series 2014'!C53+'Series 2011'!C53+'Series 2010C(BABs)'!C53+'Series 2010A(BABs)'!C53+'Series 2009D QSCB'!C53+'Series 2009A(BABs)'!C53+'Series1997-1'!C53</f>
        <v>1846829.0249999999</v>
      </c>
      <c r="E53" s="8"/>
      <c r="F53" s="8">
        <f t="shared" si="0"/>
        <v>1846829.0249999999</v>
      </c>
      <c r="G53" s="8">
        <v>0</v>
      </c>
      <c r="H53" s="9"/>
      <c r="I53" s="9"/>
      <c r="J53" s="28">
        <f>'Series 2009A(BABs)'!H53+'Series 2010A(BABs)'!G53+'Series 2010C(BABs)'!G53</f>
        <v>164040.94</v>
      </c>
      <c r="K53" s="28"/>
    </row>
    <row r="54" spans="1:11" ht="12.75" customHeight="1" x14ac:dyDescent="0.25">
      <c r="A54" s="9">
        <v>48990</v>
      </c>
      <c r="B54" s="8">
        <f>'Series 2019A'!B54+'Series 2019'!B54+'Series 2018'!B54+'Series 2017'!B54+'Series 2016C'!B54+'Series 2016A'!B54+'Series 2015B'!B54+'Series 2015A'!B54+'Series 2014'!B54+'Series 2011'!B54+'Series 2010C(BABs)'!B54+'Series 2010A(BABs)'!B54+'Series 2009D QSCB'!B54+'Series 2009A(BABs)'!B54+'Series1997-1'!B54</f>
        <v>18660000</v>
      </c>
      <c r="C54" s="8"/>
      <c r="D54" s="8">
        <f>'Series 2019A'!C54+'Series 2019'!C54+'Series 2018'!C54+'Series 2017'!C54+'Series 2016C'!C54+'Series 2016A'!C54+'Series 2015B'!C54+'Series 2015A'!C54+'Series 2014'!C54+'Series 2011'!C54+'Series 2010C(BABs)'!C54+'Series 2010A(BABs)'!C54+'Series 2009D QSCB'!C54+'Series 2009A(BABs)'!C54+'Series1997-1'!C54</f>
        <v>1846829.0249999999</v>
      </c>
      <c r="E54" s="8"/>
      <c r="F54" s="8">
        <f t="shared" si="0"/>
        <v>20506829.024999999</v>
      </c>
      <c r="G54" s="8">
        <f>+F53+F54</f>
        <v>22353658.049999997</v>
      </c>
      <c r="H54" s="9">
        <v>49125</v>
      </c>
      <c r="I54" s="9"/>
      <c r="J54" s="28">
        <f>'Series 2009A(BABs)'!H54+'Series 2010A(BABs)'!G54+'Series 2010C(BABs)'!G54</f>
        <v>164040.94</v>
      </c>
      <c r="K54" s="28"/>
    </row>
    <row r="55" spans="1:11" ht="12.75" customHeight="1" x14ac:dyDescent="0.25">
      <c r="A55" s="9">
        <v>49171</v>
      </c>
      <c r="B55" s="8">
        <f>'Series 2019A'!B55+'Series 2019'!B55+'Series 2018'!B55+'Series 2017'!B55+'Series 2016C'!B55+'Series 2016A'!B55+'Series 2015B'!B55+'Series 2015A'!B55+'Series 2014'!B55+'Series 2011'!B55+'Series 2010C(BABs)'!B55+'Series 2010A(BABs)'!B55+'Series 2009D QSCB'!B55+'Series 2009A(BABs)'!B55+'Series1997-1'!B55</f>
        <v>0</v>
      </c>
      <c r="C55" s="8"/>
      <c r="D55" s="8">
        <f>'Series 2019A'!C55+'Series 2019'!C55+'Series 2018'!C55+'Series 2017'!C55+'Series 2016C'!C55+'Series 2016A'!C55+'Series 2015B'!C55+'Series 2015A'!C55+'Series 2014'!C55+'Series 2011'!C55+'Series 2010C(BABs)'!C55+'Series 2010A(BABs)'!C55+'Series 2009D QSCB'!C55+'Series 2009A(BABs)'!C55+'Series1997-1'!C55</f>
        <v>1403079.925</v>
      </c>
      <c r="E55" s="8"/>
      <c r="F55" s="8">
        <f t="shared" si="0"/>
        <v>1403079.925</v>
      </c>
      <c r="G55" s="8">
        <v>0</v>
      </c>
      <c r="H55" s="9"/>
      <c r="I55" s="9"/>
      <c r="J55" s="28">
        <f>'Series 2009A(BABs)'!H55+'Series 2010A(BABs)'!G55+'Series 2010C(BABs)'!G55</f>
        <v>54622.505000000005</v>
      </c>
      <c r="K55" s="28"/>
    </row>
    <row r="56" spans="1:11" ht="12.75" customHeight="1" x14ac:dyDescent="0.25">
      <c r="A56" s="9">
        <v>49355</v>
      </c>
      <c r="B56" s="8">
        <f>'Series 2019A'!B56+'Series 2019'!B56+'Series 2018'!B56+'Series 2017'!B56+'Series 2016C'!B56+'Series 2016A'!B56+'Series 2015B'!B56+'Series 2015A'!B56+'Series 2014'!B56+'Series 2011'!B56+'Series 2010C(BABs)'!B56+'Series 2010A(BABs)'!B56+'Series 2009D QSCB'!B56+'Series 2009A(BABs)'!B56+'Series1997-1'!B56</f>
        <v>14260000</v>
      </c>
      <c r="C56" s="8"/>
      <c r="D56" s="8">
        <f>'Series 2019A'!C56+'Series 2019'!C56+'Series 2018'!C56+'Series 2017'!C56+'Series 2016C'!C56+'Series 2016A'!C56+'Series 2015B'!C56+'Series 2015A'!C56+'Series 2014'!C56+'Series 2011'!C56+'Series 2010C(BABs)'!C56+'Series 2010A(BABs)'!C56+'Series 2009D QSCB'!C56+'Series 2009A(BABs)'!C56+'Series1997-1'!C56</f>
        <v>1403079.925</v>
      </c>
      <c r="E56" s="8"/>
      <c r="F56" s="8">
        <f t="shared" si="0"/>
        <v>15663079.925000001</v>
      </c>
      <c r="G56" s="8">
        <f>+F55+F56</f>
        <v>17066159.850000001</v>
      </c>
      <c r="H56" s="9">
        <v>49490</v>
      </c>
      <c r="I56" s="9"/>
      <c r="J56" s="28">
        <f>'Series 2009A(BABs)'!H56+'Series 2010A(BABs)'!G56+'Series 2010C(BABs)'!G56</f>
        <v>54622.505000000005</v>
      </c>
      <c r="K56" s="28"/>
    </row>
    <row r="57" spans="1:11" ht="12.75" customHeight="1" x14ac:dyDescent="0.25">
      <c r="A57" s="9">
        <v>49536</v>
      </c>
      <c r="B57" s="8">
        <f>'Series 2019A'!B57+'Series 2019'!B57+'Series 2018'!B57+'Series 2017'!B57+'Series 2016C'!B57+'Series 2016A'!B57+'Series 2015B'!B57+'Series 2015A'!B57+'Series 2014'!B57+'Series 2011'!B57+'Series 2010C(BABs)'!B57+'Series 2010A(BABs)'!B57+'Series 2009D QSCB'!B57+'Series 2009A(BABs)'!B57+'Series1997-1'!B57</f>
        <v>0</v>
      </c>
      <c r="C57" s="8"/>
      <c r="D57" s="8">
        <f>'Series 2019A'!C57+'Series 2019'!C57+'Series 2018'!C57+'Series 2017'!C57+'Series 2016C'!C57+'Series 2016A'!C57+'Series 2015B'!C57+'Series 2015A'!C57+'Series 2014'!C57+'Series 2011'!C57+'Series 2010C(BABs)'!C57+'Series 2010A(BABs)'!C57+'Series 2009D QSCB'!C57+'Series 2009A(BABs)'!C57+'Series1997-1'!C57</f>
        <v>1113190.625</v>
      </c>
      <c r="E57" s="8"/>
      <c r="F57" s="8">
        <f t="shared" si="0"/>
        <v>1113190.625</v>
      </c>
      <c r="G57" s="8">
        <v>0</v>
      </c>
      <c r="H57" s="9"/>
      <c r="I57" s="9"/>
      <c r="J57" s="28">
        <f>'Series 2009A(BABs)'!H57+'Series 2010A(BABs)'!G57+'Series 2010C(BABs)'!G57</f>
        <v>0</v>
      </c>
      <c r="K57" s="28"/>
    </row>
    <row r="58" spans="1:11" ht="12.75" customHeight="1" x14ac:dyDescent="0.25">
      <c r="A58" s="9">
        <v>49720</v>
      </c>
      <c r="B58" s="8">
        <f>'Series 2019A'!B58+'Series 2019'!B58+'Series 2018'!B58+'Series 2017'!B58+'Series 2016C'!B58+'Series 2016A'!B58+'Series 2015B'!B58+'Series 2015A'!B58+'Series 2014'!B58+'Series 2011'!B58+'Series 2010C(BABs)'!B58+'Series 2010A(BABs)'!B58+'Series 2009D QSCB'!B58+'Series 2009A(BABs)'!B58+'Series1997-1'!B58</f>
        <v>8935000</v>
      </c>
      <c r="C58" s="8"/>
      <c r="D58" s="8">
        <f>'Series 2019A'!C58+'Series 2019'!C58+'Series 2018'!C58+'Series 2017'!C58+'Series 2016C'!C58+'Series 2016A'!C58+'Series 2015B'!C58+'Series 2015A'!C58+'Series 2014'!C58+'Series 2011'!C58+'Series 2010C(BABs)'!C58+'Series 2010A(BABs)'!C58+'Series 2009D QSCB'!C58+'Series 2009A(BABs)'!C58+'Series1997-1'!C58</f>
        <v>1113190.625</v>
      </c>
      <c r="E58" s="8"/>
      <c r="F58" s="8">
        <f t="shared" si="0"/>
        <v>10048190.625</v>
      </c>
      <c r="G58" s="8">
        <f>+F57+F58</f>
        <v>11161381.25</v>
      </c>
      <c r="H58" s="9">
        <v>49856</v>
      </c>
      <c r="I58" s="9"/>
      <c r="J58" s="28">
        <f>'Series 2009A(BABs)'!H58+'Series 2010A(BABs)'!G58+'Series 2010C(BABs)'!G58</f>
        <v>0</v>
      </c>
      <c r="K58" s="28"/>
    </row>
    <row r="59" spans="1:11" ht="12.75" customHeight="1" x14ac:dyDescent="0.25">
      <c r="A59" s="9">
        <v>49902</v>
      </c>
      <c r="B59" s="8">
        <f>'Series 2019A'!B59+'Series 2019'!B59+'Series 2018'!B59+'Series 2017'!B59+'Series 2016C'!B59+'Series 2016A'!B59+'Series 2015B'!B59+'Series 2015A'!B59+'Series 2014'!B59+'Series 2011'!B59+'Series 2010C(BABs)'!B59+'Series 2010A(BABs)'!B59+'Series 2009D QSCB'!B59+'Series 2009A(BABs)'!B59+'Series1997-1'!B59</f>
        <v>0</v>
      </c>
      <c r="C59" s="8"/>
      <c r="D59" s="8">
        <f>'Series 2019A'!C59+'Series 2019'!C59+'Series 2018'!C59+'Series 2017'!C59+'Series 2016C'!C59+'Series 2016A'!C59+'Series 2015B'!C59+'Series 2015A'!C59+'Series 2014'!C59+'Series 2011'!C59+'Series 2010C(BABs)'!C59+'Series 2010A(BABs)'!C59+'Series 2009D QSCB'!C59+'Series 2009A(BABs)'!C59+'Series1997-1'!C59</f>
        <v>977306.25</v>
      </c>
      <c r="E59" s="8"/>
      <c r="F59" s="8">
        <f t="shared" si="0"/>
        <v>977306.25</v>
      </c>
      <c r="G59" s="8">
        <v>0</v>
      </c>
      <c r="H59" s="9"/>
      <c r="I59" s="9"/>
      <c r="J59" s="28">
        <f>'Series 2009A(BABs)'!H59+'Series 2010A(BABs)'!G59+'Series 2010C(BABs)'!G59</f>
        <v>0</v>
      </c>
      <c r="K59" s="28"/>
    </row>
    <row r="60" spans="1:11" ht="12.75" customHeight="1" x14ac:dyDescent="0.25">
      <c r="A60" s="9">
        <v>50086</v>
      </c>
      <c r="B60" s="8">
        <f>'Series 2019A'!B60+'Series 2019'!B60+'Series 2018'!B60+'Series 2017'!B60+'Series 2016C'!B60+'Series 2016A'!B60+'Series 2015B'!B60+'Series 2015A'!B60+'Series 2014'!B60+'Series 2011'!B60+'Series 2010C(BABs)'!B60+'Series 2010A(BABs)'!B60+'Series 2009D QSCB'!B60+'Series 2009A(BABs)'!B60+'Series1997-1'!B60</f>
        <v>9220000</v>
      </c>
      <c r="C60" s="8"/>
      <c r="D60" s="8">
        <f>'Series 2019A'!C60+'Series 2019'!C60+'Series 2018'!C60+'Series 2017'!C60+'Series 2016C'!C60+'Series 2016A'!C60+'Series 2015B'!C60+'Series 2015A'!C60+'Series 2014'!C60+'Series 2011'!C60+'Series 2010C(BABs)'!C60+'Series 2010A(BABs)'!C60+'Series 2009D QSCB'!C60+'Series 2009A(BABs)'!C60+'Series1997-1'!C60</f>
        <v>977306.25</v>
      </c>
      <c r="E60" s="8"/>
      <c r="F60" s="8">
        <f t="shared" si="0"/>
        <v>10197306.25</v>
      </c>
      <c r="G60" s="8">
        <f>+F59+F60</f>
        <v>11174612.5</v>
      </c>
      <c r="H60" s="9">
        <v>50221</v>
      </c>
      <c r="I60" s="9"/>
      <c r="J60" s="28">
        <f>'Series 2009A(BABs)'!H60+'Series 2010A(BABs)'!G60+'Series 2010C(BABs)'!G60</f>
        <v>0</v>
      </c>
      <c r="K60" s="28"/>
    </row>
    <row r="61" spans="1:11" ht="12.75" customHeight="1" x14ac:dyDescent="0.25">
      <c r="A61" s="9">
        <v>50267</v>
      </c>
      <c r="B61" s="8">
        <f>'Series 2019A'!B61+'Series 2019'!B61+'Series 2018'!B61+'Series 2017'!B61+'Series 2016C'!B61+'Series 2016A'!B61+'Series 2015B'!B61+'Series 2015A'!B61+'Series 2014'!B61+'Series 2011'!B61+'Series 2010C(BABs)'!B61+'Series 2010A(BABs)'!B61+'Series 2009D QSCB'!B61+'Series 2009A(BABs)'!B61+'Series1997-1'!B61</f>
        <v>0</v>
      </c>
      <c r="C61" s="8"/>
      <c r="D61" s="8">
        <f>'Series 2019A'!C61+'Series 2019'!C61+'Series 2018'!C61+'Series 2017'!C61+'Series 2016C'!C61+'Series 2016A'!C61+'Series 2015B'!C61+'Series 2015A'!C61+'Series 2014'!C61+'Series 2011'!C61+'Series 2010C(BABs)'!C61+'Series 2010A(BABs)'!C61+'Series 2009D QSCB'!C61+'Series 2009A(BABs)'!C61+'Series1997-1'!C61</f>
        <v>835400</v>
      </c>
      <c r="E61" s="8"/>
      <c r="F61" s="8">
        <f t="shared" si="0"/>
        <v>835400</v>
      </c>
      <c r="G61" s="8">
        <v>0</v>
      </c>
      <c r="H61" s="9"/>
      <c r="I61" s="9"/>
      <c r="J61" s="28">
        <f>'Series 2009A(BABs)'!H61+'Series 2010A(BABs)'!G61+'Series 2010C(BABs)'!G61</f>
        <v>0</v>
      </c>
      <c r="K61" s="28"/>
    </row>
    <row r="62" spans="1:11" ht="12.75" customHeight="1" x14ac:dyDescent="0.25">
      <c r="A62" s="9">
        <v>50451</v>
      </c>
      <c r="B62" s="8">
        <f>'Series 2019A'!B62+'Series 2019'!B62+'Series 2018'!B62+'Series 2017'!B62+'Series 2016C'!B62+'Series 2016A'!B62+'Series 2015B'!B62+'Series 2015A'!B62+'Series 2014'!B62+'Series 2011'!B62+'Series 2010C(BABs)'!B62+'Series 2010A(BABs)'!B62+'Series 2009D QSCB'!B62+'Series 2009A(BABs)'!B62+'Series1997-1'!B62</f>
        <v>9525000</v>
      </c>
      <c r="C62" s="8"/>
      <c r="D62" s="8">
        <f>'Series 2019A'!C62+'Series 2019'!C62+'Series 2018'!C62+'Series 2017'!C62+'Series 2016C'!C62+'Series 2016A'!C62+'Series 2015B'!C62+'Series 2015A'!C62+'Series 2014'!C62+'Series 2011'!C62+'Series 2010C(BABs)'!C62+'Series 2010A(BABs)'!C62+'Series 2009D QSCB'!C62+'Series 2009A(BABs)'!C62+'Series1997-1'!C62</f>
        <v>835400</v>
      </c>
      <c r="E62" s="8"/>
      <c r="F62" s="8">
        <f t="shared" si="0"/>
        <v>10360400</v>
      </c>
      <c r="G62" s="8">
        <f>+F61+F62</f>
        <v>11195800</v>
      </c>
      <c r="H62" s="9">
        <v>50586</v>
      </c>
      <c r="I62" s="9"/>
      <c r="J62" s="28">
        <f>'Series 2009A(BABs)'!H62+'Series 2010A(BABs)'!G62+'Series 2010C(BABs)'!G62</f>
        <v>0</v>
      </c>
      <c r="K62" s="28"/>
    </row>
    <row r="63" spans="1:11" ht="12.75" customHeight="1" x14ac:dyDescent="0.25">
      <c r="A63" s="9">
        <v>50632</v>
      </c>
      <c r="B63" s="8">
        <f>'Series 2019A'!B63+'Series 2019'!B63+'Series 2018'!B63+'Series 2017'!B63+'Series 2016C'!B63+'Series 2016A'!B63+'Series 2015B'!B63+'Series 2015A'!B63+'Series 2014'!B63+'Series 2011'!B63+'Series 2010C(BABs)'!B63+'Series 2010A(BABs)'!B63+'Series 2009D QSCB'!B63+'Series 2009A(BABs)'!B63+'Series1997-1'!B63</f>
        <v>0</v>
      </c>
      <c r="C63" s="8"/>
      <c r="D63" s="8">
        <f>'Series 2019A'!C63+'Series 2019'!C63+'Series 2018'!C63+'Series 2017'!C63+'Series 2016C'!C63+'Series 2016A'!C63+'Series 2015B'!C63+'Series 2015A'!C63+'Series 2014'!C63+'Series 2011'!C63+'Series 2010C(BABs)'!C63+'Series 2010A(BABs)'!C63+'Series 2009D QSCB'!C63+'Series 2009A(BABs)'!C63+'Series1997-1'!C63</f>
        <v>685981.25</v>
      </c>
      <c r="E63" s="8"/>
      <c r="F63" s="8">
        <f t="shared" si="0"/>
        <v>685981.25</v>
      </c>
      <c r="G63" s="8">
        <v>0</v>
      </c>
      <c r="H63" s="9"/>
      <c r="I63" s="9"/>
      <c r="J63" s="28">
        <f>'Series 2009A(BABs)'!H63+'Series 2010A(BABs)'!G63+'Series 2010C(BABs)'!G63</f>
        <v>0</v>
      </c>
      <c r="K63" s="28"/>
    </row>
    <row r="64" spans="1:11" ht="12.75" customHeight="1" x14ac:dyDescent="0.25">
      <c r="A64" s="9">
        <v>50816</v>
      </c>
      <c r="B64" s="8">
        <f>'Series 2019A'!B64+'Series 2019'!B64+'Series 2018'!B64+'Series 2017'!B64+'Series 2016C'!B64+'Series 2016A'!B64+'Series 2015B'!B64+'Series 2015A'!B64+'Series 2014'!B64+'Series 2011'!B64+'Series 2010C(BABs)'!B64+'Series 2010A(BABs)'!B64+'Series 2009D QSCB'!B64+'Series 2009A(BABs)'!B64+'Series1997-1'!B64</f>
        <v>9845000</v>
      </c>
      <c r="C64" s="8"/>
      <c r="D64" s="8">
        <f>'Series 2019A'!C64+'Series 2019'!C64+'Series 2018'!C64+'Series 2017'!C64+'Series 2016C'!C64+'Series 2016A'!C64+'Series 2015B'!C64+'Series 2015A'!C64+'Series 2014'!C64+'Series 2011'!C64+'Series 2010C(BABs)'!C64+'Series 2010A(BABs)'!C64+'Series 2009D QSCB'!C64+'Series 2009A(BABs)'!C64+'Series1997-1'!C64</f>
        <v>685981.25</v>
      </c>
      <c r="E64" s="8"/>
      <c r="F64" s="8">
        <f t="shared" si="0"/>
        <v>10530981.25</v>
      </c>
      <c r="G64" s="8">
        <f>+F63+F64</f>
        <v>11216962.5</v>
      </c>
      <c r="H64" s="9">
        <v>50951</v>
      </c>
      <c r="I64" s="9"/>
      <c r="J64" s="28">
        <f>'Series 2009A(BABs)'!H64+'Series 2010A(BABs)'!G64+'Series 2010C(BABs)'!G64</f>
        <v>0</v>
      </c>
      <c r="K64" s="28"/>
    </row>
    <row r="65" spans="1:11" ht="12.75" customHeight="1" x14ac:dyDescent="0.25">
      <c r="A65" s="9">
        <v>50997</v>
      </c>
      <c r="B65" s="8">
        <f>'Series 2019A'!B65+'Series 2019'!B65+'Series 2018'!B65+'Series 2017'!B65+'Series 2016C'!B65+'Series 2016A'!B65+'Series 2015B'!B65+'Series 2015A'!B65+'Series 2014'!B65+'Series 2011'!B65+'Series 2010C(BABs)'!B65+'Series 2010A(BABs)'!B65+'Series 2009D QSCB'!B65+'Series 2009A(BABs)'!B65+'Series1997-1'!B65</f>
        <v>0</v>
      </c>
      <c r="C65" s="8"/>
      <c r="D65" s="8">
        <f>'Series 2019A'!C65+'Series 2019'!C65+'Series 2018'!C65+'Series 2017'!C65+'Series 2016C'!C65+'Series 2016A'!C65+'Series 2015B'!C65+'Series 2015A'!C65+'Series 2014'!C65+'Series 2011'!C65+'Series 2010C(BABs)'!C65+'Series 2010A(BABs)'!C65+'Series 2009D QSCB'!C65+'Series 2009A(BABs)'!C65+'Series1997-1'!C65</f>
        <v>529937.5</v>
      </c>
      <c r="E65" s="8"/>
      <c r="F65" s="8">
        <f t="shared" si="0"/>
        <v>529937.5</v>
      </c>
      <c r="G65" s="8">
        <v>0</v>
      </c>
      <c r="H65" s="9"/>
      <c r="I65" s="9"/>
      <c r="J65" s="28">
        <f>'Series 2009A(BABs)'!H65+'Series 2010A(BABs)'!G65+'Series 2010C(BABs)'!G65</f>
        <v>0</v>
      </c>
      <c r="K65" s="28"/>
    </row>
    <row r="66" spans="1:11" ht="12.75" customHeight="1" x14ac:dyDescent="0.25">
      <c r="A66" s="9">
        <v>51181</v>
      </c>
      <c r="B66" s="8">
        <f>'Series 2019A'!B66+'Series 2019'!B66+'Series 2018'!B66+'Series 2017'!B66+'Series 2016C'!B66+'Series 2016A'!B66+'Series 2015B'!B66+'Series 2015A'!B66+'Series 2014'!B66+'Series 2011'!B66+'Series 2010C(BABs)'!B66+'Series 2010A(BABs)'!B66+'Series 2009D QSCB'!B66+'Series 2009A(BABs)'!B66+'Series1997-1'!B66</f>
        <v>10290000</v>
      </c>
      <c r="C66" s="8"/>
      <c r="D66" s="8">
        <f>'Series 2019A'!C66+'Series 2019'!C66+'Series 2018'!C66+'Series 2017'!C66+'Series 2016C'!C66+'Series 2016A'!C66+'Series 2015B'!C66+'Series 2015A'!C66+'Series 2014'!C66+'Series 2011'!C66+'Series 2010C(BABs)'!C66+'Series 2010A(BABs)'!C66+'Series 2009D QSCB'!C66+'Series 2009A(BABs)'!C66+'Series1997-1'!C66</f>
        <v>529937.5</v>
      </c>
      <c r="E66" s="8"/>
      <c r="F66" s="8">
        <f t="shared" si="0"/>
        <v>10819937.5</v>
      </c>
      <c r="G66" s="8">
        <f>+F65+F66</f>
        <v>11349875</v>
      </c>
      <c r="H66" s="9">
        <v>51317</v>
      </c>
      <c r="I66" s="9"/>
      <c r="J66" s="28">
        <f>'Series 2009A(BABs)'!H66+'Series 2010A(BABs)'!G66+'Series 2010C(BABs)'!G66</f>
        <v>0</v>
      </c>
      <c r="K66" s="28"/>
    </row>
    <row r="67" spans="1:11" ht="12.75" customHeight="1" x14ac:dyDescent="0.25">
      <c r="A67" s="9">
        <v>51363</v>
      </c>
      <c r="B67" s="8">
        <f>'Series 2019A'!B67+'Series 2019'!B67+'Series 2018'!B67+'Series 2017'!B67+'Series 2016C'!B67+'Series 2016A'!B67+'Series 2015B'!B67+'Series 2015A'!B67+'Series 2014'!B67+'Series 2011'!B67+'Series 2010C(BABs)'!B67+'Series 2010A(BABs)'!B67+'Series 2009D QSCB'!B67+'Series 2009A(BABs)'!B67+'Series1997-1'!B67</f>
        <v>0</v>
      </c>
      <c r="C67" s="8"/>
      <c r="D67" s="8">
        <f>'Series 2019A'!C67+'Series 2019'!C67+'Series 2018'!C67+'Series 2017'!C67+'Series 2016C'!C67+'Series 2016A'!C67+'Series 2015B'!C67+'Series 2015A'!C67+'Series 2014'!C67+'Series 2011'!C67+'Series 2010C(BABs)'!C67+'Series 2010A(BABs)'!C67+'Series 2009D QSCB'!C67+'Series 2009A(BABs)'!C67+'Series1997-1'!C67</f>
        <v>366612.5</v>
      </c>
      <c r="E67" s="8"/>
      <c r="F67" s="8">
        <f t="shared" si="0"/>
        <v>366612.5</v>
      </c>
      <c r="G67" s="8">
        <v>0</v>
      </c>
      <c r="H67" s="9"/>
      <c r="I67" s="9"/>
      <c r="J67" s="28">
        <f>'Series 2009A(BABs)'!H67+'Series 2010A(BABs)'!G67+'Series 2010C(BABs)'!G67</f>
        <v>0</v>
      </c>
      <c r="K67" s="28"/>
    </row>
    <row r="68" spans="1:11" ht="12.75" customHeight="1" x14ac:dyDescent="0.25">
      <c r="A68" s="9">
        <v>51547</v>
      </c>
      <c r="B68" s="8">
        <f>'Series 2019A'!B68+'Series 2019'!B68+'Series 2018'!B68+'Series 2017'!B68+'Series 2016C'!B68+'Series 2016A'!B68+'Series 2015B'!B68+'Series 2015A'!B68+'Series 2014'!B68+'Series 2011'!B68+'Series 2010C(BABs)'!B68+'Series 2010A(BABs)'!B68+'Series 2009D QSCB'!B68+'Series 2009A(BABs)'!B68+'Series1997-1'!B68</f>
        <v>10630000</v>
      </c>
      <c r="C68" s="8"/>
      <c r="D68" s="8">
        <f>'Series 2019A'!C68+'Series 2019'!C68+'Series 2018'!C68+'Series 2017'!C68+'Series 2016C'!C68+'Series 2016A'!C68+'Series 2015B'!C68+'Series 2015A'!C68+'Series 2014'!C68+'Series 2011'!C68+'Series 2010C(BABs)'!C68+'Series 2010A(BABs)'!C68+'Series 2009D QSCB'!C68+'Series 2009A(BABs)'!C68+'Series1997-1'!C68</f>
        <v>366612.5</v>
      </c>
      <c r="E68" s="8"/>
      <c r="F68" s="8">
        <f t="shared" si="0"/>
        <v>10996612.5</v>
      </c>
      <c r="G68" s="8">
        <f>+F67+F68</f>
        <v>11363225</v>
      </c>
      <c r="H68" s="9">
        <v>51682</v>
      </c>
      <c r="I68" s="9"/>
      <c r="J68" s="28">
        <f>'Series 2009A(BABs)'!H68+'Series 2010A(BABs)'!G68+'Series 2010C(BABs)'!G68</f>
        <v>0</v>
      </c>
      <c r="K68" s="28"/>
    </row>
    <row r="69" spans="1:11" ht="12.75" customHeight="1" x14ac:dyDescent="0.25">
      <c r="A69" s="9">
        <v>51728</v>
      </c>
      <c r="B69" s="8">
        <f>'Series 2019A'!B69+'Series 2019'!B69+'Series 2018'!B69+'Series 2017'!B69+'Series 2016C'!B69+'Series 2016A'!B69+'Series 2015B'!B69+'Series 2015A'!B69+'Series 2014'!B69+'Series 2011'!B69+'Series 2010C(BABs)'!B69+'Series 2010A(BABs)'!B69+'Series 2009D QSCB'!B69+'Series 2009A(BABs)'!B69+'Series1997-1'!B69</f>
        <v>0</v>
      </c>
      <c r="C69" s="8"/>
      <c r="D69" s="8">
        <f>'Series 2019A'!C69+'Series 2019'!C69+'Series 2018'!C69+'Series 2017'!C69+'Series 2016C'!C69+'Series 2016A'!C69+'Series 2015B'!C69+'Series 2015A'!C69+'Series 2014'!C69+'Series 2011'!C69+'Series 2010C(BABs)'!C69+'Series 2010A(BABs)'!C69+'Series 2009D QSCB'!C69+'Series 2009A(BABs)'!C69+'Series1997-1'!C69</f>
        <v>197837.5</v>
      </c>
      <c r="E69" s="8"/>
      <c r="F69" s="8">
        <f t="shared" si="0"/>
        <v>197837.5</v>
      </c>
      <c r="G69" s="8">
        <v>0</v>
      </c>
      <c r="H69" s="9"/>
      <c r="I69" s="9"/>
      <c r="J69" s="28">
        <f>'Series 2009A(BABs)'!H69+'Series 2010A(BABs)'!G69+'Series 2010C(BABs)'!G69</f>
        <v>0</v>
      </c>
      <c r="K69" s="28"/>
    </row>
    <row r="70" spans="1:11" ht="12.75" customHeight="1" x14ac:dyDescent="0.25">
      <c r="A70" s="9">
        <v>51912</v>
      </c>
      <c r="B70" s="8">
        <f>'Series 2019A'!B70+'Series 2019'!B70+'Series 2018'!B70+'Series 2017'!B70+'Series 2016C'!B70+'Series 2016A'!B70+'Series 2015B'!B70+'Series 2015A'!B70+'Series 2014'!B70+'Series 2011'!B70+'Series 2010C(BABs)'!B70+'Series 2010A(BABs)'!B70+'Series 2009D QSCB'!B70+'Series 2009A(BABs)'!B70+'Series1997-1'!B70</f>
        <v>7680000</v>
      </c>
      <c r="C70" s="8"/>
      <c r="D70" s="8">
        <f>'Series 2019A'!C70+'Series 2019'!C70+'Series 2018'!C70+'Series 2017'!C70+'Series 2016C'!C70+'Series 2016A'!C70+'Series 2015B'!C70+'Series 2015A'!C70+'Series 2014'!C70+'Series 2011'!C70+'Series 2010C(BABs)'!C70+'Series 2010A(BABs)'!C70+'Series 2009D QSCB'!C70+'Series 2009A(BABs)'!C70+'Series1997-1'!C70</f>
        <v>197837.5</v>
      </c>
      <c r="E70" s="8"/>
      <c r="F70" s="8">
        <f t="shared" si="0"/>
        <v>7877837.5</v>
      </c>
      <c r="G70" s="8">
        <f>+F69+F70</f>
        <v>8075675</v>
      </c>
      <c r="H70" s="9">
        <v>52047</v>
      </c>
      <c r="I70" s="9"/>
      <c r="J70" s="28">
        <f>'Series 2009A(BABs)'!H70+'Series 2010A(BABs)'!G70+'Series 2010C(BABs)'!G70</f>
        <v>0</v>
      </c>
      <c r="K70" s="28"/>
    </row>
    <row r="71" spans="1:11" ht="12.75" customHeight="1" x14ac:dyDescent="0.25">
      <c r="A71" s="9">
        <v>52093</v>
      </c>
      <c r="B71" s="8">
        <f>'Series 2019A'!B71+'Series 2019'!B71+'Series 2018'!B71+'Series 2017'!B71+'Series 2016C'!B71+'Series 2016A'!B71+'Series 2015B'!B71+'Series 2015A'!B71+'Series 2014'!B71+'Series 2011'!B71+'Series 2010C(BABs)'!B71+'Series 2010A(BABs)'!B71+'Series 2009D QSCB'!B71+'Series 2009A(BABs)'!B71+'Series1997-1'!B71</f>
        <v>0</v>
      </c>
      <c r="C71" s="8"/>
      <c r="D71" s="8">
        <f>'Series 2019A'!C71+'Series 2019'!C71+'Series 2018'!C71+'Series 2017'!C71+'Series 2016C'!C71+'Series 2016A'!C71+'Series 2015B'!C71+'Series 2015A'!C71+'Series 2014'!C71+'Series 2011'!C71+'Series 2010C(BABs)'!C71+'Series 2010A(BABs)'!C71+'Series 2009D QSCB'!C71+'Series 2009A(BABs)'!C71+'Series1997-1'!C71</f>
        <v>81218.75</v>
      </c>
      <c r="E71" s="8"/>
      <c r="F71" s="8">
        <f t="shared" si="0"/>
        <v>81218.75</v>
      </c>
      <c r="G71" s="8">
        <v>0</v>
      </c>
      <c r="H71" s="9"/>
      <c r="I71" s="9"/>
      <c r="J71" s="28">
        <f>'Series 2009A(BABs)'!H71+'Series 2010A(BABs)'!G71+'Series 2010C(BABs)'!G71</f>
        <v>0</v>
      </c>
      <c r="K71" s="28"/>
    </row>
    <row r="72" spans="1:11" ht="12.75" customHeight="1" x14ac:dyDescent="0.25">
      <c r="A72" s="9">
        <v>52277</v>
      </c>
      <c r="B72" s="8">
        <f>'Series 2019A'!B72+'Series 2019'!B72+'Series 2018'!B72+'Series 2017'!B72+'Series 2016C'!B72+'Series 2016A'!B72+'Series 2015B'!B72+'Series 2015A'!B72+'Series 2014'!B72+'Series 2011'!B72+'Series 2010C(BABs)'!B72+'Series 2010A(BABs)'!B72+'Series 2009D QSCB'!B72+'Series 2009A(BABs)'!B72+'Series1997-1'!B72</f>
        <v>2785000</v>
      </c>
      <c r="C72" s="8"/>
      <c r="D72" s="8">
        <f>'Series 2019A'!C72+'Series 2019'!C72+'Series 2018'!C72+'Series 2017'!C72+'Series 2016C'!C72+'Series 2016A'!C72+'Series 2015B'!C72+'Series 2015A'!C72+'Series 2014'!C72+'Series 2011'!C72+'Series 2010C(BABs)'!C72+'Series 2010A(BABs)'!C72+'Series 2009D QSCB'!C72+'Series 2009A(BABs)'!C72+'Series1997-1'!C72</f>
        <v>81218.75</v>
      </c>
      <c r="E72" s="8"/>
      <c r="F72" s="8">
        <f t="shared" si="0"/>
        <v>2866218.75</v>
      </c>
      <c r="G72" s="8">
        <f>+F71+F72</f>
        <v>2947437.5</v>
      </c>
      <c r="H72" s="9">
        <v>52412</v>
      </c>
      <c r="I72" s="9"/>
      <c r="K72" s="28"/>
    </row>
    <row r="73" spans="1:11" ht="12.75" customHeight="1" x14ac:dyDescent="0.25">
      <c r="A73" s="9">
        <v>52458</v>
      </c>
      <c r="B73" s="8">
        <f>'Series 2019A'!B73+'Series 2019'!B73+'Series 2018'!B73+'Series 2017'!B73+'Series 2016C'!B73+'Series 2016A'!B73+'Series 2015B'!B73+'Series 2015A'!B73+'Series 2014'!B73+'Series 2011'!B73+'Series 2010C(BABs)'!B73+'Series 2010A(BABs)'!B73+'Series 2009D QSCB'!B73+'Series 2009A(BABs)'!B73+'Series1997-1'!B73</f>
        <v>0</v>
      </c>
      <c r="C73" s="8"/>
      <c r="D73" s="8">
        <f>'Series 2019A'!C73+'Series 2019'!C73+'Series 2018'!C73+'Series 2017'!C73+'Series 2016C'!C73+'Series 2016A'!C73+'Series 2015B'!C73+'Series 2015A'!C73+'Series 2014'!C73+'Series 2011'!C73+'Series 2010C(BABs)'!C73+'Series 2010A(BABs)'!C73+'Series 2009D QSCB'!C73+'Series 2009A(BABs)'!C73+'Series1997-1'!C73</f>
        <v>41184.375</v>
      </c>
      <c r="E73" s="8"/>
      <c r="F73" s="8">
        <f t="shared" si="0"/>
        <v>41184.375</v>
      </c>
      <c r="G73" s="8">
        <v>0</v>
      </c>
      <c r="H73" s="9"/>
      <c r="I73" s="9"/>
      <c r="K73" s="28"/>
    </row>
    <row r="74" spans="1:11" ht="12.75" customHeight="1" x14ac:dyDescent="0.25">
      <c r="A74" s="9">
        <v>52642</v>
      </c>
      <c r="B74" s="8">
        <f>'Series 2019A'!B74+'Series 2019'!B74+'Series 2018'!B74+'Series 2017'!B74+'Series 2016C'!B74+'Series 2016A'!B74+'Series 2015B'!B74+'Series 2015A'!B74+'Series 2014'!B74+'Series 2011'!B74+'Series 2010C(BABs)'!B74+'Series 2010A(BABs)'!B74+'Series 2009D QSCB'!B74+'Series 2009A(BABs)'!B74+'Series1997-1'!B74</f>
        <v>2865000</v>
      </c>
      <c r="C74" s="8"/>
      <c r="D74" s="8">
        <f>'Series 2019A'!C74+'Series 2019'!C74+'Series 2018'!C74+'Series 2017'!C74+'Series 2016C'!C74+'Series 2016A'!C74+'Series 2015B'!C74+'Series 2015A'!C74+'Series 2014'!C74+'Series 2011'!C74+'Series 2010C(BABs)'!C74+'Series 2010A(BABs)'!C74+'Series 2009D QSCB'!C74+'Series 2009A(BABs)'!C74+'Series1997-1'!C74</f>
        <v>41184.375</v>
      </c>
      <c r="E74" s="8"/>
      <c r="F74" s="8">
        <f t="shared" si="0"/>
        <v>2906184.375</v>
      </c>
      <c r="G74" s="8">
        <f>+F73+F74</f>
        <v>2947368.75</v>
      </c>
      <c r="H74" s="9">
        <v>52778</v>
      </c>
      <c r="I74" s="9"/>
      <c r="K74" s="28"/>
    </row>
    <row r="75" spans="1:11" ht="12.75" hidden="1" customHeight="1" x14ac:dyDescent="0.25">
      <c r="A75" s="9">
        <v>52824</v>
      </c>
      <c r="B75" s="8">
        <f>'Series 2019A'!B75+'Series 2019'!B75+'Series 2018'!B75+'Series 2017'!B75+'Series 2016C'!B75+'Series 2016A'!B75+'Series 2015B'!B75+'Series 2015A'!B75+'Series 2014'!B75+'Series 2011'!B75+'Series 2010C(BABs)'!B75+'Series 2010A(BABs)'!B75+'Series 2009D QSCB'!B75+'Series 2009A(BABs)'!B75+'Series1997-1'!B75</f>
        <v>0</v>
      </c>
      <c r="C75" s="8"/>
      <c r="D75" s="8">
        <f>'Series 2019A'!C75+'Series 2019'!C75+'Series 2018'!C75+'Series 2017'!C75+'Series 2016C'!C75+'Series 2016A'!C75+'Series 2015B'!C75+'Series 2015A'!C75+'Series 2014'!C75+'Series 2011'!C75+'Series 2010C(BABs)'!C75+'Series 2010A(BABs)'!C75+'Series 2009D QSCB'!C75+'Series 2009A(BABs)'!C75+'Series1997-1'!C75</f>
        <v>0</v>
      </c>
      <c r="E75" s="8"/>
      <c r="F75" s="8">
        <f t="shared" ref="F75:F103" si="3">B75+D75</f>
        <v>0</v>
      </c>
      <c r="G75" s="8">
        <v>0</v>
      </c>
      <c r="H75" s="9"/>
      <c r="I75" s="9"/>
      <c r="K75" s="28"/>
    </row>
    <row r="76" spans="1:11" ht="12.75" hidden="1" customHeight="1" x14ac:dyDescent="0.25">
      <c r="A76" s="9">
        <v>53008</v>
      </c>
      <c r="B76" s="8">
        <f>'Series1997-1'!B76+'Series 2006B'!B76+'Series 2006B'!F76+'Series 2009A(BABs)'!B76+'Series 2009C'!B76+'Series 2009C'!F76+'Series 2009D QSCB'!B76+'Series 2010A(BABs)'!B76+'Series 2010B'!B76+'Series 2010C(BABs)'!B76+'Series 2011'!B76+'Series 2011'!F76+'Series 2014'!B76+'Series 2015A'!B76+'Series 2015A'!F76+'Series 2015B'!B76+'Series 2016A'!B76+'Series 2016C'!B76+'Series 2017'!B76</f>
        <v>0</v>
      </c>
      <c r="C76" s="8"/>
      <c r="D76" s="8">
        <f>'Series1997-1'!C76+'Series 2006B'!C76+'Series 2006B'!G76+'Series 2009A(BABs)'!C76+'Series 2009C'!C76+'Series 2009C'!G76+'Series 2009D QSCB'!C76+'Series 2010A(BABs)'!C76+'Series 2010B'!C76+'Series 2010C(BABs)'!C76+'Series 2011'!C76+'Series 2011'!G76+'Series 2014'!C76+'Series 2015A'!C76+'Series 2015A'!G76+'Series 2015B'!C76+'Series 2016A'!C76+'Series 2016C'!C76+'Series 2017'!C76</f>
        <v>0</v>
      </c>
      <c r="E76" s="8"/>
      <c r="F76" s="8">
        <f t="shared" si="3"/>
        <v>0</v>
      </c>
      <c r="G76" s="8">
        <v>0</v>
      </c>
      <c r="H76" s="9"/>
      <c r="I76" s="9"/>
      <c r="K76" s="28"/>
    </row>
    <row r="77" spans="1:11" ht="12.75" hidden="1" customHeight="1" x14ac:dyDescent="0.25">
      <c r="A77" s="9">
        <v>53189</v>
      </c>
      <c r="B77" s="8">
        <f>'Series1997-1'!B77+'Series 2006B'!B77+'Series 2006B'!F77+'Series 2009A(BABs)'!B77+'Series 2009C'!B77+'Series 2009C'!F77+'Series 2009D QSCB'!B77+'Series 2010A(BABs)'!B77+'Series 2010B'!B77+'Series 2010C(BABs)'!B77+'Series 2011'!B77+'Series 2011'!F77+'Series 2014'!B77+'Series 2015A'!B77+'Series 2015A'!F77+'Series 2015B'!B77+'Series 2016A'!B77+'Series 2016C'!B77+'Series 2017'!B77</f>
        <v>0</v>
      </c>
      <c r="C77" s="8"/>
      <c r="D77" s="8">
        <f>'Series1997-1'!C77+'Series 2006B'!C77+'Series 2006B'!G77+'Series 2009A(BABs)'!C77+'Series 2009C'!C77+'Series 2009C'!G77+'Series 2009D QSCB'!C77+'Series 2010A(BABs)'!C77+'Series 2010B'!C77+'Series 2010C(BABs)'!C77+'Series 2011'!C77+'Series 2011'!G77+'Series 2014'!C77+'Series 2015A'!C77+'Series 2015A'!G77+'Series 2015B'!C77+'Series 2016A'!C77+'Series 2016C'!C77+'Series 2017'!C77</f>
        <v>0</v>
      </c>
      <c r="E77" s="8"/>
      <c r="F77" s="8">
        <f t="shared" si="3"/>
        <v>0</v>
      </c>
      <c r="G77" s="8">
        <f t="shared" ref="G77:G103" si="4">F77+F76</f>
        <v>0</v>
      </c>
      <c r="H77" s="9"/>
      <c r="I77" s="9"/>
      <c r="K77" s="28"/>
    </row>
    <row r="78" spans="1:11" ht="12.75" hidden="1" customHeight="1" x14ac:dyDescent="0.25">
      <c r="A78" s="9">
        <v>53373</v>
      </c>
      <c r="B78" s="8">
        <f>'Series1997-1'!B78+'Series 2006B'!B78+'Series 2006B'!F78+'Series 2009A(BABs)'!B78+'Series 2009C'!B78+'Series 2009C'!F78+'Series 2009D QSCB'!B78+'Series 2010A(BABs)'!B78+'Series 2010B'!B78+'Series 2010C(BABs)'!B78+'Series 2011'!B78+'Series 2011'!F78+'Series 2014'!B78+'Series 2015A'!B78+'Series 2015A'!F78+'Series 2015B'!B78+'Series 2016A'!B78+'Series 2016C'!B78+'Series 2017'!B78</f>
        <v>0</v>
      </c>
      <c r="C78" s="8"/>
      <c r="D78" s="8">
        <f>'Series1997-1'!C78+'Series 2006B'!C78+'Series 2006B'!G78+'Series 2009A(BABs)'!C78+'Series 2009C'!C78+'Series 2009C'!G78+'Series 2009D QSCB'!C78+'Series 2010A(BABs)'!C78+'Series 2010B'!C78+'Series 2010C(BABs)'!C78+'Series 2011'!C78+'Series 2011'!G78+'Series 2014'!C78+'Series 2015A'!C78+'Series 2015A'!G78+'Series 2015B'!C78+'Series 2016A'!C78+'Series 2016C'!C78+'Series 2017'!C78</f>
        <v>0</v>
      </c>
      <c r="E78" s="8"/>
      <c r="F78" s="8">
        <f t="shared" si="3"/>
        <v>0</v>
      </c>
      <c r="G78" s="8">
        <v>0</v>
      </c>
      <c r="H78" s="9"/>
      <c r="I78" s="9"/>
      <c r="K78" s="28"/>
    </row>
    <row r="79" spans="1:11" ht="12.75" hidden="1" customHeight="1" x14ac:dyDescent="0.25">
      <c r="A79" s="9">
        <v>53554</v>
      </c>
      <c r="B79" s="8">
        <f>'Series1997-1'!B79+'Series 2006B'!B79+'Series 2006B'!F79+'Series 2009A(BABs)'!B79+'Series 2009C'!B79+'Series 2009C'!F79+'Series 2009D QSCB'!B79+'Series 2010A(BABs)'!B79+'Series 2010B'!B79+'Series 2010C(BABs)'!B79+'Series 2011'!B79+'Series 2011'!F79+'Series 2014'!B79+'Series 2015A'!B79+'Series 2015A'!F79+'Series 2015B'!B79+'Series 2016A'!B79+'Series 2016C'!B79+'Series 2017'!B79</f>
        <v>0</v>
      </c>
      <c r="C79" s="8"/>
      <c r="D79" s="8">
        <f>'Series1997-1'!C79+'Series 2006B'!C79+'Series 2006B'!G79+'Series 2009A(BABs)'!C79+'Series 2009C'!C79+'Series 2009C'!G79+'Series 2009D QSCB'!C79+'Series 2010A(BABs)'!C79+'Series 2010B'!C79+'Series 2010C(BABs)'!C79+'Series 2011'!C79+'Series 2011'!G79+'Series 2014'!C79+'Series 2015A'!C79+'Series 2015A'!G79+'Series 2015B'!C79+'Series 2016A'!C79+'Series 2016C'!C79+'Series 2017'!C79</f>
        <v>0</v>
      </c>
      <c r="E79" s="8"/>
      <c r="F79" s="8">
        <f t="shared" si="3"/>
        <v>0</v>
      </c>
      <c r="G79" s="8">
        <f t="shared" si="4"/>
        <v>0</v>
      </c>
      <c r="H79" s="9"/>
      <c r="I79" s="9"/>
      <c r="K79" s="28"/>
    </row>
    <row r="80" spans="1:11" ht="12.75" hidden="1" customHeight="1" x14ac:dyDescent="0.25">
      <c r="A80" s="9">
        <v>53738</v>
      </c>
      <c r="B80" s="8">
        <f>'Series1997-1'!B80+'Series 2006B'!B80+'Series 2006B'!F80+'Series 2009A(BABs)'!B80+'Series 2009C'!B80+'Series 2009C'!F80+'Series 2009D QSCB'!B80+'Series 2010A(BABs)'!B80+'Series 2010B'!B80+'Series 2010C(BABs)'!B80+'Series 2011'!B80+'Series 2011'!F80+'Series 2014'!B80+'Series 2015A'!B80+'Series 2015A'!F80+'Series 2015B'!B80+'Series 2016A'!B80+'Series 2016C'!B80+'Series 2017'!B80</f>
        <v>0</v>
      </c>
      <c r="C80" s="8"/>
      <c r="D80" s="8">
        <f>'Series1997-1'!C80+'Series 2006B'!C80+'Series 2006B'!G80+'Series 2009A(BABs)'!C80+'Series 2009C'!C80+'Series 2009C'!G80+'Series 2009D QSCB'!C80+'Series 2010A(BABs)'!C80+'Series 2010B'!C80+'Series 2010C(BABs)'!C80+'Series 2011'!C80+'Series 2011'!G80+'Series 2014'!C80+'Series 2015A'!C80+'Series 2015A'!G80+'Series 2015B'!C80+'Series 2016A'!C80+'Series 2016C'!C80+'Series 2017'!C80</f>
        <v>0</v>
      </c>
      <c r="E80" s="8"/>
      <c r="F80" s="8">
        <f t="shared" si="3"/>
        <v>0</v>
      </c>
      <c r="G80" s="8">
        <v>0</v>
      </c>
      <c r="H80" s="9"/>
      <c r="I80" s="9"/>
      <c r="K80" s="28"/>
    </row>
    <row r="81" spans="1:11" ht="12.75" hidden="1" customHeight="1" x14ac:dyDescent="0.25">
      <c r="A81" s="9">
        <v>53919</v>
      </c>
      <c r="B81" s="8">
        <f>'Series1997-1'!B81+'Series 2006B'!B81+'Series 2006B'!F81+'Series 2009A(BABs)'!B81+'Series 2009C'!B81+'Series 2009C'!F81+'Series 2009D QSCB'!B81+'Series 2010A(BABs)'!B81+'Series 2010B'!B81+'Series 2010C(BABs)'!B81+'Series 2011'!B81+'Series 2011'!F81+'Series 2014'!B81+'Series 2015A'!B81+'Series 2015A'!F81+'Series 2015B'!B81+'Series 2016A'!B81+'Series 2016C'!B81+'Series 2017'!B81</f>
        <v>0</v>
      </c>
      <c r="C81" s="8"/>
      <c r="D81" s="8">
        <f>'Series1997-1'!C81+'Series 2006B'!C81+'Series 2006B'!G81+'Series 2009A(BABs)'!C81+'Series 2009C'!C81+'Series 2009C'!G81+'Series 2009D QSCB'!C81+'Series 2010A(BABs)'!C81+'Series 2010B'!C81+'Series 2010C(BABs)'!C81+'Series 2011'!C81+'Series 2011'!G81+'Series 2014'!C81+'Series 2015A'!C81+'Series 2015A'!G81+'Series 2015B'!C81+'Series 2016A'!C81+'Series 2016C'!C81+'Series 2017'!C81</f>
        <v>0</v>
      </c>
      <c r="E81" s="8"/>
      <c r="F81" s="8">
        <f t="shared" si="3"/>
        <v>0</v>
      </c>
      <c r="G81" s="8">
        <f t="shared" si="4"/>
        <v>0</v>
      </c>
      <c r="H81" s="9"/>
      <c r="I81" s="9"/>
      <c r="K81" s="28"/>
    </row>
    <row r="82" spans="1:11" ht="12.75" hidden="1" customHeight="1" x14ac:dyDescent="0.25">
      <c r="A82" s="9">
        <v>54103</v>
      </c>
      <c r="B82" s="8">
        <f>'Series1997-1'!B82+'Series 2006B'!B82+'Series 2006B'!F82+'Series 2009A(BABs)'!B82+'Series 2009C'!B82+'Series 2009C'!F82+'Series 2009D QSCB'!B82+'Series 2010A(BABs)'!B82+'Series 2010B'!B82+'Series 2010C(BABs)'!B82+'Series 2011'!B82+'Series 2011'!F82+'Series 2014'!B82+'Series 2015A'!B82+'Series 2015A'!F82+'Series 2015B'!B82+'Series 2016A'!B82+'Series 2016C'!B82+'Series 2017'!B82</f>
        <v>0</v>
      </c>
      <c r="C82" s="8"/>
      <c r="D82" s="8">
        <f>'Series1997-1'!C82+'Series 2006B'!C82+'Series 2006B'!G82+'Series 2009A(BABs)'!C82+'Series 2009C'!C82+'Series 2009C'!G82+'Series 2009D QSCB'!C82+'Series 2010A(BABs)'!C82+'Series 2010B'!C82+'Series 2010C(BABs)'!C82+'Series 2011'!C82+'Series 2011'!G82+'Series 2014'!C82+'Series 2015A'!C82+'Series 2015A'!G82+'Series 2015B'!C82+'Series 2016A'!C82+'Series 2016C'!C82+'Series 2017'!C82</f>
        <v>0</v>
      </c>
      <c r="E82" s="8"/>
      <c r="F82" s="8">
        <f t="shared" si="3"/>
        <v>0</v>
      </c>
      <c r="G82" s="8">
        <v>0</v>
      </c>
      <c r="H82" s="9"/>
      <c r="I82" s="9"/>
      <c r="K82" s="28"/>
    </row>
    <row r="83" spans="1:11" ht="12.75" hidden="1" customHeight="1" x14ac:dyDescent="0.25">
      <c r="A83" s="9">
        <v>54285</v>
      </c>
      <c r="B83" s="8">
        <f>'Series1997-1'!B83+'Series 2006B'!B83+'Series 2006B'!F83+'Series 2009A(BABs)'!B83+'Series 2009C'!B83+'Series 2009C'!F83+'Series 2009D QSCB'!B83+'Series 2010A(BABs)'!B83+'Series 2010B'!B83+'Series 2010C(BABs)'!B83+'Series 2011'!B83+'Series 2011'!F83+'Series 2014'!B83+'Series 2015A'!B83+'Series 2015A'!F83+'Series 2015B'!B83+'Series 2016A'!B83+'Series 2016C'!B83+'Series 2017'!B83</f>
        <v>0</v>
      </c>
      <c r="C83" s="8"/>
      <c r="D83" s="8">
        <f>'Series1997-1'!C83+'Series 2006B'!C83+'Series 2006B'!G83+'Series 2009A(BABs)'!C83+'Series 2009C'!C83+'Series 2009C'!G83+'Series 2009D QSCB'!C83+'Series 2010A(BABs)'!C83+'Series 2010B'!C83+'Series 2010C(BABs)'!C83+'Series 2011'!C83+'Series 2011'!G83+'Series 2014'!C83+'Series 2015A'!C83+'Series 2015A'!G83+'Series 2015B'!C83+'Series 2016A'!C83+'Series 2016C'!C83+'Series 2017'!C83</f>
        <v>0</v>
      </c>
      <c r="E83" s="8"/>
      <c r="F83" s="8">
        <f t="shared" si="3"/>
        <v>0</v>
      </c>
      <c r="G83" s="8">
        <f t="shared" si="4"/>
        <v>0</v>
      </c>
      <c r="H83" s="9"/>
      <c r="I83" s="9"/>
      <c r="K83" s="28"/>
    </row>
    <row r="84" spans="1:11" ht="12.75" hidden="1" customHeight="1" x14ac:dyDescent="0.25">
      <c r="A84" s="9">
        <v>54469</v>
      </c>
      <c r="B84" s="8">
        <f>'Series1997-1'!B84+'Series 2006B'!B84+'Series 2006B'!F84+'Series 2009A(BABs)'!B84+'Series 2009C'!B84+'Series 2009C'!F84+'Series 2009D QSCB'!B84+'Series 2010A(BABs)'!B84+'Series 2010B'!B84+'Series 2010C(BABs)'!B84+'Series 2011'!B84+'Series 2011'!F84+'Series 2014'!B84+'Series 2015A'!B84+'Series 2015A'!F84+'Series 2015B'!B84+'Series 2016A'!B84+'Series 2016C'!B84+'Series 2017'!B84</f>
        <v>0</v>
      </c>
      <c r="C84" s="8"/>
      <c r="D84" s="8">
        <f>'Series1997-1'!C84+'Series 2006B'!C84+'Series 2006B'!G84+'Series 2009A(BABs)'!C84+'Series 2009C'!C84+'Series 2009C'!G84+'Series 2009D QSCB'!C84+'Series 2010A(BABs)'!C84+'Series 2010B'!C84+'Series 2010C(BABs)'!C84+'Series 2011'!C84+'Series 2011'!G84+'Series 2014'!C84+'Series 2015A'!C84+'Series 2015A'!G84+'Series 2015B'!C84+'Series 2016A'!C84+'Series 2016C'!C84+'Series 2017'!C84</f>
        <v>0</v>
      </c>
      <c r="E84" s="8"/>
      <c r="F84" s="8">
        <f t="shared" si="3"/>
        <v>0</v>
      </c>
      <c r="G84" s="8">
        <v>0</v>
      </c>
      <c r="H84" s="9"/>
      <c r="I84" s="9"/>
      <c r="K84" s="28"/>
    </row>
    <row r="85" spans="1:11" ht="12.75" hidden="1" customHeight="1" x14ac:dyDescent="0.25">
      <c r="A85" s="9">
        <v>54650</v>
      </c>
      <c r="B85" s="8">
        <f>'Series1997-1'!B85+'Series 2006B'!B85+'Series 2006B'!F85+'Series 2009A(BABs)'!B85+'Series 2009C'!B85+'Series 2009C'!F85+'Series 2009D QSCB'!B85+'Series 2010A(BABs)'!B85+'Series 2010B'!B85+'Series 2010C(BABs)'!B85+'Series 2011'!B85+'Series 2011'!F85+'Series 2014'!B85+'Series 2015A'!B85+'Series 2015A'!F85+'Series 2015B'!B85+'Series 2016A'!B85+'Series 2016C'!B85+'Series 2017'!B85</f>
        <v>0</v>
      </c>
      <c r="C85" s="8"/>
      <c r="D85" s="8">
        <f>'Series1997-1'!C85+'Series 2006B'!C85+'Series 2006B'!G85+'Series 2009A(BABs)'!C85+'Series 2009C'!C85+'Series 2009C'!G85+'Series 2009D QSCB'!C85+'Series 2010A(BABs)'!C85+'Series 2010B'!C85+'Series 2010C(BABs)'!C85+'Series 2011'!C85+'Series 2011'!G85+'Series 2014'!C85+'Series 2015A'!C85+'Series 2015A'!G85+'Series 2015B'!C85+'Series 2016A'!C85+'Series 2016C'!C85+'Series 2017'!C85</f>
        <v>0</v>
      </c>
      <c r="E85" s="8"/>
      <c r="F85" s="8">
        <f t="shared" si="3"/>
        <v>0</v>
      </c>
      <c r="G85" s="8">
        <f t="shared" si="4"/>
        <v>0</v>
      </c>
      <c r="H85" s="9"/>
      <c r="I85" s="9"/>
      <c r="K85" s="28"/>
    </row>
    <row r="86" spans="1:11" ht="12.75" hidden="1" customHeight="1" x14ac:dyDescent="0.25">
      <c r="A86" s="9">
        <v>54834</v>
      </c>
      <c r="B86" s="8">
        <f>'Series1997-1'!B86+'Series 2006B'!B86+'Series 2006B'!F86+'Series 2009A(BABs)'!B86+'Series 2009C'!B86+'Series 2009C'!F86+'Series 2009D QSCB'!B86+'Series 2010A(BABs)'!B86+'Series 2010B'!B86+'Series 2010C(BABs)'!B86+'Series 2011'!B86+'Series 2011'!F86+'Series 2014'!B86+'Series 2015A'!B86+'Series 2015A'!F86+'Series 2015B'!B86+'Series 2016A'!B86+'Series 2016C'!B86+'Series 2017'!B86</f>
        <v>0</v>
      </c>
      <c r="C86" s="8"/>
      <c r="D86" s="8">
        <f>'Series1997-1'!C86+'Series 2006B'!C86+'Series 2006B'!G86+'Series 2009A(BABs)'!C86+'Series 2009C'!C86+'Series 2009C'!G86+'Series 2009D QSCB'!C86+'Series 2010A(BABs)'!C86+'Series 2010B'!C86+'Series 2010C(BABs)'!C86+'Series 2011'!C86+'Series 2011'!G86+'Series 2014'!C86+'Series 2015A'!C86+'Series 2015A'!G86+'Series 2015B'!C86+'Series 2016A'!C86+'Series 2016C'!C86+'Series 2017'!C86</f>
        <v>0</v>
      </c>
      <c r="E86" s="8"/>
      <c r="F86" s="8">
        <f t="shared" si="3"/>
        <v>0</v>
      </c>
      <c r="G86" s="8">
        <v>0</v>
      </c>
      <c r="H86" s="9"/>
      <c r="I86" s="9"/>
      <c r="K86" s="28"/>
    </row>
    <row r="87" spans="1:11" ht="12.75" hidden="1" customHeight="1" x14ac:dyDescent="0.25">
      <c r="A87" s="9">
        <v>55015</v>
      </c>
      <c r="B87" s="8">
        <f>'Series1997-1'!B87+'Series 2006B'!B87+'Series 2006B'!F87+'Series 2009A(BABs)'!B87+'Series 2009C'!B87+'Series 2009C'!F87+'Series 2009D QSCB'!B87+'Series 2010A(BABs)'!B87+'Series 2010B'!B87+'Series 2010C(BABs)'!B87+'Series 2011'!B87+'Series 2011'!F87+'Series 2014'!B87+'Series 2015A'!B87+'Series 2015A'!F87+'Series 2015B'!B87+'Series 2016A'!B87+'Series 2016C'!B87+'Series 2017'!B87</f>
        <v>0</v>
      </c>
      <c r="C87" s="8"/>
      <c r="D87" s="8">
        <f>'Series1997-1'!C87+'Series 2006B'!C87+'Series 2006B'!G87+'Series 2009A(BABs)'!C87+'Series 2009C'!C87+'Series 2009C'!G87+'Series 2009D QSCB'!C87+'Series 2010A(BABs)'!C87+'Series 2010B'!C87+'Series 2010C(BABs)'!C87+'Series 2011'!C87+'Series 2011'!G87+'Series 2014'!C87+'Series 2015A'!C87+'Series 2015A'!G87+'Series 2015B'!C87+'Series 2016A'!C87+'Series 2016C'!C87+'Series 2017'!C87</f>
        <v>0</v>
      </c>
      <c r="E87" s="8"/>
      <c r="F87" s="8">
        <f t="shared" si="3"/>
        <v>0</v>
      </c>
      <c r="G87" s="8">
        <f t="shared" si="4"/>
        <v>0</v>
      </c>
      <c r="H87" s="9"/>
      <c r="I87" s="9"/>
      <c r="K87" s="28"/>
    </row>
    <row r="88" spans="1:11" ht="12.75" hidden="1" customHeight="1" x14ac:dyDescent="0.25">
      <c r="A88" s="9">
        <v>55199</v>
      </c>
      <c r="B88" s="8">
        <f>'Series1997-1'!B88+'Series 2006B'!B88+'Series 2006B'!F88+'Series 2009A(BABs)'!B88+'Series 2009C'!B88+'Series 2009C'!F88+'Series 2009D QSCB'!B88+'Series 2010A(BABs)'!B88+'Series 2010B'!B88+'Series 2010C(BABs)'!B88+'Series 2011'!B88+'Series 2011'!F88+'Series 2014'!B88+'Series 2015A'!B88+'Series 2015A'!F88+'Series 2015B'!B88+'Series 2016A'!B88+'Series 2016C'!B88+'Series 2017'!B88</f>
        <v>0</v>
      </c>
      <c r="C88" s="8"/>
      <c r="D88" s="8">
        <f>'Series1997-1'!C88+'Series 2006B'!C88+'Series 2006B'!G88+'Series 2009A(BABs)'!C88+'Series 2009C'!C88+'Series 2009C'!G88+'Series 2009D QSCB'!C88+'Series 2010A(BABs)'!C88+'Series 2010B'!C88+'Series 2010C(BABs)'!C88+'Series 2011'!C88+'Series 2011'!G88+'Series 2014'!C88+'Series 2015A'!C88+'Series 2015A'!G88+'Series 2015B'!C88+'Series 2016A'!C88+'Series 2016C'!C88+'Series 2017'!C88</f>
        <v>0</v>
      </c>
      <c r="E88" s="8"/>
      <c r="F88" s="8">
        <f t="shared" si="3"/>
        <v>0</v>
      </c>
      <c r="G88" s="8">
        <v>0</v>
      </c>
      <c r="H88" s="9"/>
      <c r="I88" s="9"/>
      <c r="K88" s="28"/>
    </row>
    <row r="89" spans="1:11" ht="12.75" hidden="1" customHeight="1" x14ac:dyDescent="0.25">
      <c r="A89" s="9">
        <v>55380</v>
      </c>
      <c r="B89" s="8">
        <f>'Series1997-1'!B89+'Series 2006B'!B89+'Series 2006B'!F89+'Series 2009A(BABs)'!B89+'Series 2009C'!B89+'Series 2009C'!F89+'Series 2009D QSCB'!B89+'Series 2010A(BABs)'!B89+'Series 2010B'!B89+'Series 2010C(BABs)'!B89+'Series 2011'!B89+'Series 2011'!F89+'Series 2014'!B89+'Series 2015A'!B89+'Series 2015A'!F89+'Series 2015B'!B89+'Series 2016A'!B89+'Series 2016C'!B89+'Series 2017'!B89</f>
        <v>0</v>
      </c>
      <c r="C89" s="8"/>
      <c r="D89" s="8">
        <f>'Series1997-1'!C89+'Series 2006B'!C89+'Series 2006B'!G89+'Series 2009A(BABs)'!C89+'Series 2009C'!C89+'Series 2009C'!G89+'Series 2009D QSCB'!C89+'Series 2010A(BABs)'!C89+'Series 2010B'!C89+'Series 2010C(BABs)'!C89+'Series 2011'!C89+'Series 2011'!G89+'Series 2014'!C89+'Series 2015A'!C89+'Series 2015A'!G89+'Series 2015B'!C89+'Series 2016A'!C89+'Series 2016C'!C89+'Series 2017'!C89</f>
        <v>0</v>
      </c>
      <c r="E89" s="8"/>
      <c r="F89" s="8">
        <f t="shared" si="3"/>
        <v>0</v>
      </c>
      <c r="G89" s="8">
        <f t="shared" si="4"/>
        <v>0</v>
      </c>
      <c r="H89" s="9"/>
      <c r="I89" s="9"/>
      <c r="K89" s="28"/>
    </row>
    <row r="90" spans="1:11" ht="12.75" hidden="1" customHeight="1" x14ac:dyDescent="0.25">
      <c r="A90" s="9">
        <v>55564</v>
      </c>
      <c r="B90" s="8">
        <f>'Series1997-1'!B90+'Series 2006B'!B90+'Series 2006B'!F90+'Series 2009A(BABs)'!B90+'Series 2009C'!B90+'Series 2009C'!F90+'Series 2009D QSCB'!B90+'Series 2010A(BABs)'!B90+'Series 2010B'!B90+'Series 2010C(BABs)'!B90+'Series 2011'!B90+'Series 2011'!F90+'Series 2014'!B90+'Series 2015A'!B90+'Series 2015A'!F90+'Series 2015B'!B90+'Series 2016A'!B90+'Series 2016C'!B90+'Series 2017'!B90</f>
        <v>0</v>
      </c>
      <c r="C90" s="8"/>
      <c r="D90" s="8">
        <f>'Series1997-1'!C90+'Series 2006B'!C90+'Series 2006B'!G90+'Series 2009A(BABs)'!C90+'Series 2009C'!C90+'Series 2009C'!G90+'Series 2009D QSCB'!C90+'Series 2010A(BABs)'!C90+'Series 2010B'!C90+'Series 2010C(BABs)'!C90+'Series 2011'!C90+'Series 2011'!G90+'Series 2014'!C90+'Series 2015A'!C90+'Series 2015A'!G90+'Series 2015B'!C90+'Series 2016A'!C90+'Series 2016C'!C90+'Series 2017'!C90</f>
        <v>0</v>
      </c>
      <c r="E90" s="8"/>
      <c r="F90" s="8">
        <f t="shared" si="3"/>
        <v>0</v>
      </c>
      <c r="G90" s="8">
        <v>0</v>
      </c>
      <c r="I90" s="9"/>
      <c r="K90" s="28"/>
    </row>
    <row r="91" spans="1:11" ht="12.75" hidden="1" customHeight="1" x14ac:dyDescent="0.25">
      <c r="A91" s="9">
        <v>55746</v>
      </c>
      <c r="B91" s="8">
        <f>'Series1997-1'!B91+'Series 2006B'!B91+'Series 2006B'!F91+'Series 2009A(BABs)'!B91+'Series 2009C'!B91+'Series 2009C'!F91+'Series 2009D QSCB'!B91+'Series 2010A(BABs)'!B91+'Series 2010B'!B91+'Series 2010C(BABs)'!B91+'Series 2011'!B91+'Series 2011'!F91+'Series 2014'!B91+'Series 2015A'!B91+'Series 2015A'!F91+'Series 2015B'!B91+'Series 2016A'!B91+'Series 2016C'!B91+'Series 2017'!B91</f>
        <v>0</v>
      </c>
      <c r="C91" s="8"/>
      <c r="D91" s="8">
        <f>'Series1997-1'!C91+'Series 2006B'!C91+'Series 2006B'!G91+'Series 2009A(BABs)'!C91+'Series 2009C'!C91+'Series 2009C'!G91+'Series 2009D QSCB'!C91+'Series 2010A(BABs)'!C91+'Series 2010B'!C91+'Series 2010C(BABs)'!C91+'Series 2011'!C91+'Series 2011'!G91+'Series 2014'!C91+'Series 2015A'!C91+'Series 2015A'!G91+'Series 2015B'!C91+'Series 2016A'!C91+'Series 2016C'!C91+'Series 2017'!C91</f>
        <v>0</v>
      </c>
      <c r="E91" s="8"/>
      <c r="F91" s="8">
        <f t="shared" si="3"/>
        <v>0</v>
      </c>
      <c r="G91" s="8">
        <f t="shared" si="4"/>
        <v>0</v>
      </c>
      <c r="H91" s="9"/>
      <c r="I91" s="9"/>
      <c r="K91" s="28"/>
    </row>
    <row r="92" spans="1:11" ht="12.75" hidden="1" customHeight="1" x14ac:dyDescent="0.25">
      <c r="A92" s="9">
        <v>55930</v>
      </c>
      <c r="B92" s="8">
        <f>'Series1997-1'!B92+'Series 2006B'!B92+'Series 2006B'!F92+'Series 2009A(BABs)'!B92+'Series 2009C'!B92+'Series 2009C'!F92+'Series 2009D QSCB'!B92+'Series 2010A(BABs)'!B92+'Series 2010B'!B92+'Series 2010C(BABs)'!B92+'Series 2011'!B92+'Series 2011'!F92+'Series 2014'!B92+'Series 2015A'!B92+'Series 2015A'!F92+'Series 2015B'!B92+'Series 2016A'!B92+'Series 2016C'!B92+'Series 2017'!B92</f>
        <v>0</v>
      </c>
      <c r="C92" s="8"/>
      <c r="D92" s="8">
        <f>'Series1997-1'!C92+'Series 2006B'!C92+'Series 2006B'!G92+'Series 2009A(BABs)'!C92+'Series 2009C'!C92+'Series 2009C'!G92+'Series 2009D QSCB'!C92+'Series 2010A(BABs)'!C92+'Series 2010B'!C92+'Series 2010C(BABs)'!C92+'Series 2011'!C92+'Series 2011'!G92+'Series 2014'!C92+'Series 2015A'!C92+'Series 2015A'!G92+'Series 2015B'!C92+'Series 2016A'!C92+'Series 2016C'!C92+'Series 2017'!C92</f>
        <v>0</v>
      </c>
      <c r="E92" s="8"/>
      <c r="F92" s="8">
        <f t="shared" si="3"/>
        <v>0</v>
      </c>
      <c r="G92" s="8">
        <v>0</v>
      </c>
      <c r="H92" s="9"/>
      <c r="I92" s="9"/>
      <c r="K92" s="28"/>
    </row>
    <row r="93" spans="1:11" ht="12.75" hidden="1" customHeight="1" x14ac:dyDescent="0.25">
      <c r="A93" s="9">
        <v>56111</v>
      </c>
      <c r="B93" s="8">
        <f>'Series1997-1'!B93+'Series 2006B'!B93+'Series 2006B'!F93+'Series 2009A(BABs)'!B93+'Series 2009C'!B93+'Series 2009C'!F93+'Series 2009D QSCB'!B93+'Series 2010A(BABs)'!B93+'Series 2010B'!B93+'Series 2010C(BABs)'!B93+'Series 2011'!B93+'Series 2011'!F93+'Series 2014'!B93+'Series 2015A'!B93+'Series 2015A'!F93+'Series 2015B'!B93+'Series 2016A'!B93+'Series 2016C'!B93+'Series 2017'!B93</f>
        <v>0</v>
      </c>
      <c r="C93" s="8"/>
      <c r="D93" s="8">
        <f>'Series1997-1'!C93+'Series 2006B'!C93+'Series 2006B'!G93+'Series 2009A(BABs)'!C93+'Series 2009C'!C93+'Series 2009C'!G93+'Series 2009D QSCB'!C93+'Series 2010A(BABs)'!C93+'Series 2010B'!C93+'Series 2010C(BABs)'!C93+'Series 2011'!C93+'Series 2011'!G93+'Series 2014'!C93+'Series 2015A'!C93+'Series 2015A'!G93+'Series 2015B'!C93+'Series 2016A'!C93+'Series 2016C'!C93+'Series 2017'!C93</f>
        <v>0</v>
      </c>
      <c r="E93" s="8"/>
      <c r="F93" s="8">
        <f t="shared" si="3"/>
        <v>0</v>
      </c>
      <c r="G93" s="8">
        <f t="shared" si="4"/>
        <v>0</v>
      </c>
      <c r="H93" s="9"/>
      <c r="I93" s="9"/>
      <c r="K93" s="28"/>
    </row>
    <row r="94" spans="1:11" ht="12.75" hidden="1" customHeight="1" x14ac:dyDescent="0.25">
      <c r="A94" s="9">
        <v>56295</v>
      </c>
      <c r="B94" s="8">
        <f>'Series1997-1'!B94+'Series 2006B'!B94+'Series 2006B'!F94+'Series 2009A(BABs)'!B94+'Series 2009C'!B94+'Series 2009C'!F94+'Series 2009D QSCB'!B94+'Series 2010A(BABs)'!B94+'Series 2010B'!B94+'Series 2010C(BABs)'!B94+'Series 2011'!B94+'Series 2011'!F94+'Series 2014'!B94+'Series 2015A'!B94+'Series 2015A'!F94+'Series 2015B'!B94+'Series 2016A'!B94+'Series 2016C'!B94+'Series 2017'!B94</f>
        <v>0</v>
      </c>
      <c r="C94" s="8"/>
      <c r="D94" s="8">
        <f>'Series1997-1'!C94+'Series 2006B'!C94+'Series 2006B'!G94+'Series 2009A(BABs)'!C94+'Series 2009C'!C94+'Series 2009C'!G94+'Series 2009D QSCB'!C94+'Series 2010A(BABs)'!C94+'Series 2010B'!C94+'Series 2010C(BABs)'!C94+'Series 2011'!C94+'Series 2011'!G94+'Series 2014'!C94+'Series 2015A'!C94+'Series 2015A'!G94+'Series 2015B'!C94+'Series 2016A'!C94+'Series 2016C'!C94+'Series 2017'!C94</f>
        <v>0</v>
      </c>
      <c r="E94" s="8"/>
      <c r="F94" s="8">
        <f t="shared" si="3"/>
        <v>0</v>
      </c>
      <c r="G94" s="8">
        <v>0</v>
      </c>
      <c r="H94" s="9"/>
      <c r="I94" s="9"/>
      <c r="K94" s="28"/>
    </row>
    <row r="95" spans="1:11" ht="12.75" hidden="1" customHeight="1" x14ac:dyDescent="0.25">
      <c r="A95" s="9">
        <v>56476</v>
      </c>
      <c r="B95" s="8">
        <f>'Series1997-1'!B95+'Series 2006B'!B95+'Series 2006B'!F95+'Series 2009A(BABs)'!B95+'Series 2009C'!B95+'Series 2009C'!F95+'Series 2009D QSCB'!B95+'Series 2010A(BABs)'!B95+'Series 2010B'!B95+'Series 2010C(BABs)'!B95+'Series 2011'!B95+'Series 2011'!F95+'Series 2014'!B95+'Series 2015A'!B95+'Series 2015A'!F95+'Series 2015B'!B95+'Series 2016A'!B95+'Series 2016C'!B95+'Series 2017'!B95</f>
        <v>0</v>
      </c>
      <c r="C95" s="8"/>
      <c r="D95" s="8">
        <f>'Series1997-1'!C95+'Series 2006B'!C95+'Series 2006B'!G95+'Series 2009A(BABs)'!C95+'Series 2009C'!C95+'Series 2009C'!G95+'Series 2009D QSCB'!C95+'Series 2010A(BABs)'!C95+'Series 2010B'!C95+'Series 2010C(BABs)'!C95+'Series 2011'!C95+'Series 2011'!G95+'Series 2014'!C95+'Series 2015A'!C95+'Series 2015A'!G95+'Series 2015B'!C95+'Series 2016A'!C95+'Series 2016C'!C95+'Series 2017'!C95</f>
        <v>0</v>
      </c>
      <c r="E95" s="8"/>
      <c r="F95" s="8">
        <f t="shared" si="3"/>
        <v>0</v>
      </c>
      <c r="G95" s="8">
        <f t="shared" si="4"/>
        <v>0</v>
      </c>
      <c r="H95" s="9"/>
      <c r="I95" s="9"/>
      <c r="K95" s="28"/>
    </row>
    <row r="96" spans="1:11" ht="12.75" hidden="1" customHeight="1" x14ac:dyDescent="0.25">
      <c r="A96" s="9">
        <v>56660</v>
      </c>
      <c r="B96" s="8">
        <f>'Series1997-1'!B96+'Series 2006B'!B96+'Series 2006B'!F96+'Series 2009A(BABs)'!B96+'Series 2009C'!B96+'Series 2009C'!F96+'Series 2009D QSCB'!B96+'Series 2010A(BABs)'!B96+'Series 2010B'!B96+'Series 2010C(BABs)'!B96+'Series 2011'!B96+'Series 2011'!F96+'Series 2014'!B96+'Series 2015A'!B96+'Series 2015A'!F96+'Series 2015B'!B96+'Series 2016A'!B96+'Series 2016C'!B96+'Series 2017'!B96</f>
        <v>0</v>
      </c>
      <c r="C96" s="8"/>
      <c r="D96" s="8">
        <f>'Series1997-1'!C96+'Series 2006B'!C96+'Series 2006B'!G96+'Series 2009A(BABs)'!C96+'Series 2009C'!C96+'Series 2009C'!G96+'Series 2009D QSCB'!C96+'Series 2010A(BABs)'!C96+'Series 2010B'!C96+'Series 2010C(BABs)'!C96+'Series 2011'!C96+'Series 2011'!G96+'Series 2014'!C96+'Series 2015A'!C96+'Series 2015A'!G96+'Series 2015B'!C96+'Series 2016A'!C96+'Series 2016C'!C96+'Series 2017'!C96</f>
        <v>0</v>
      </c>
      <c r="E96" s="8"/>
      <c r="F96" s="8">
        <f t="shared" si="3"/>
        <v>0</v>
      </c>
      <c r="G96" s="8">
        <v>0</v>
      </c>
      <c r="H96" s="9"/>
      <c r="I96" s="9"/>
      <c r="K96" s="28"/>
    </row>
    <row r="97" spans="1:11" ht="12.75" hidden="1" customHeight="1" x14ac:dyDescent="0.25">
      <c r="A97" s="9">
        <v>56841</v>
      </c>
      <c r="B97" s="8">
        <f>'Series1997-1'!B97+'Series 2006B'!B97+'Series 2006B'!F97+'Series 2009A(BABs)'!B97+'Series 2009C'!B97+'Series 2009C'!F97+'Series 2009D QSCB'!B97+'Series 2010A(BABs)'!B97+'Series 2010B'!B97+'Series 2010C(BABs)'!B97+'Series 2011'!B97+'Series 2011'!F97+'Series 2014'!B97+'Series 2015A'!B97+'Series 2015A'!F97+'Series 2015B'!B97+'Series 2016A'!B97+'Series 2016C'!B97+'Series 2017'!B97</f>
        <v>0</v>
      </c>
      <c r="C97" s="8"/>
      <c r="D97" s="8">
        <f>'Series1997-1'!C97+'Series 2006B'!C97+'Series 2006B'!G97+'Series 2009A(BABs)'!C97+'Series 2009C'!C97+'Series 2009C'!G97+'Series 2009D QSCB'!C97+'Series 2010A(BABs)'!C97+'Series 2010B'!C97+'Series 2010C(BABs)'!C97+'Series 2011'!C97+'Series 2011'!G97+'Series 2014'!C97+'Series 2015A'!C97+'Series 2015A'!G97+'Series 2015B'!C97+'Series 2016A'!C97+'Series 2016C'!C97+'Series 2017'!C97</f>
        <v>0</v>
      </c>
      <c r="E97" s="8"/>
      <c r="F97" s="8">
        <f t="shared" si="3"/>
        <v>0</v>
      </c>
      <c r="G97" s="8">
        <f t="shared" si="4"/>
        <v>0</v>
      </c>
      <c r="H97" s="9"/>
      <c r="I97" s="9"/>
      <c r="K97" s="28"/>
    </row>
    <row r="98" spans="1:11" ht="12.75" hidden="1" customHeight="1" x14ac:dyDescent="0.25">
      <c r="A98" s="9">
        <v>57025</v>
      </c>
      <c r="B98" s="8">
        <f>'Series1997-1'!B98+'Series 2006B'!B98+'Series 2006B'!F98+'Series 2009A(BABs)'!B98+'Series 2009C'!B98+'Series 2009C'!F98+'Series 2009D QSCB'!B98+'Series 2010A(BABs)'!B98+'Series 2010B'!B98+'Series 2010C(BABs)'!B98+'Series 2011'!B98+'Series 2011'!F98+'Series 2014'!B98+'Series 2015A'!B98+'Series 2015A'!F98+'Series 2015B'!B98+'Series 2016A'!B98+'Series 2016C'!B98+'Series 2017'!B98</f>
        <v>0</v>
      </c>
      <c r="C98" s="8"/>
      <c r="D98" s="8">
        <f>'Series1997-1'!C98+'Series 2006B'!C98+'Series 2006B'!G98+'Series 2009A(BABs)'!C98+'Series 2009C'!C98+'Series 2009C'!G98+'Series 2009D QSCB'!C98+'Series 2010A(BABs)'!C98+'Series 2010B'!C98+'Series 2010C(BABs)'!C98+'Series 2011'!C98+'Series 2011'!G98+'Series 2014'!C98+'Series 2015A'!C98+'Series 2015A'!G98+'Series 2015B'!C98+'Series 2016A'!C98+'Series 2016C'!C98+'Series 2017'!C98</f>
        <v>0</v>
      </c>
      <c r="E98" s="8"/>
      <c r="F98" s="8">
        <f t="shared" si="3"/>
        <v>0</v>
      </c>
      <c r="G98" s="8">
        <v>0</v>
      </c>
      <c r="H98" s="9"/>
      <c r="I98" s="9"/>
      <c r="K98" s="28"/>
    </row>
    <row r="99" spans="1:11" ht="12.75" hidden="1" customHeight="1" x14ac:dyDescent="0.25">
      <c r="A99" s="9">
        <v>57207</v>
      </c>
      <c r="B99" s="8">
        <f>'Series1997-1'!B99+'Series 2006B'!B99+'Series 2006B'!F99+'Series 2009A(BABs)'!B99+'Series 2009C'!B99+'Series 2009C'!F99+'Series 2009D QSCB'!B99+'Series 2010A(BABs)'!B99+'Series 2010B'!B99+'Series 2010C(BABs)'!B99+'Series 2011'!B99+'Series 2011'!F99+'Series 2014'!B99+'Series 2015A'!B99+'Series 2015A'!F99+'Series 2015B'!B99+'Series 2016A'!B99+'Series 2016C'!B99+'Series 2017'!B99</f>
        <v>0</v>
      </c>
      <c r="C99" s="8"/>
      <c r="D99" s="8">
        <f>'Series1997-1'!C99+'Series 2006B'!C99+'Series 2006B'!G99+'Series 2009A(BABs)'!C99+'Series 2009C'!C99+'Series 2009C'!G99+'Series 2009D QSCB'!C99+'Series 2010A(BABs)'!C99+'Series 2010B'!C99+'Series 2010C(BABs)'!C99+'Series 2011'!C99+'Series 2011'!G99+'Series 2014'!C99+'Series 2015A'!C99+'Series 2015A'!G99+'Series 2015B'!C99+'Series 2016A'!C99+'Series 2016C'!C99+'Series 2017'!C99</f>
        <v>0</v>
      </c>
      <c r="E99" s="8"/>
      <c r="F99" s="8">
        <f t="shared" si="3"/>
        <v>0</v>
      </c>
      <c r="G99" s="8">
        <f t="shared" si="4"/>
        <v>0</v>
      </c>
      <c r="H99" s="9"/>
      <c r="I99" s="9"/>
      <c r="K99" s="28"/>
    </row>
    <row r="100" spans="1:11" ht="12.75" hidden="1" customHeight="1" x14ac:dyDescent="0.25">
      <c r="A100" s="9">
        <v>57391</v>
      </c>
      <c r="B100" s="8">
        <f>'Series1997-1'!B100+'Series 2006B'!B100+'Series 2006B'!F100+'Series 2009A(BABs)'!B100+'Series 2009C'!B100+'Series 2009C'!F100+'Series 2009D QSCB'!B100+'Series 2010A(BABs)'!B100+'Series 2010B'!B100+'Series 2010C(BABs)'!B100+'Series 2011'!B100+'Series 2011'!F100+'Series 2014'!B100+'Series 2015A'!B100+'Series 2015A'!F100+'Series 2015B'!B100+'Series 2016A'!B100+'Series 2016C'!B100+'Series 2017'!B100</f>
        <v>0</v>
      </c>
      <c r="C100" s="8"/>
      <c r="D100" s="8">
        <f>'Series1997-1'!C100+'Series 2006B'!C100+'Series 2006B'!G100+'Series 2009A(BABs)'!C100+'Series 2009C'!C100+'Series 2009C'!G100+'Series 2009D QSCB'!C100+'Series 2010A(BABs)'!C100+'Series 2010B'!C100+'Series 2010C(BABs)'!C100+'Series 2011'!C100+'Series 2011'!G100+'Series 2014'!C100+'Series 2015A'!C100+'Series 2015A'!G100+'Series 2015B'!C100+'Series 2016A'!C100+'Series 2016C'!C100+'Series 2017'!C100</f>
        <v>0</v>
      </c>
      <c r="E100" s="8"/>
      <c r="F100" s="8">
        <f t="shared" si="3"/>
        <v>0</v>
      </c>
      <c r="G100" s="8">
        <v>0</v>
      </c>
      <c r="H100" s="9"/>
      <c r="I100" s="9"/>
      <c r="K100" s="28"/>
    </row>
    <row r="101" spans="1:11" ht="12.75" hidden="1" customHeight="1" x14ac:dyDescent="0.25">
      <c r="A101" s="9">
        <v>57572</v>
      </c>
      <c r="B101" s="8">
        <f>'Series1997-1'!B101+'Series 2006B'!B101+'Series 2006B'!F101+'Series 2009A(BABs)'!B101+'Series 2009C'!B101+'Series 2009C'!F101+'Series 2009D QSCB'!B101+'Series 2010A(BABs)'!B101+'Series 2010B'!B101+'Series 2010C(BABs)'!B101+'Series 2011'!B101+'Series 2011'!F101+'Series 2014'!B101+'Series 2015A'!B101+'Series 2015A'!F101+'Series 2015B'!B101+'Series 2016A'!B101+'Series 2016C'!B101+'Series 2017'!B101</f>
        <v>0</v>
      </c>
      <c r="C101" s="8"/>
      <c r="D101" s="8">
        <f>'Series1997-1'!C101+'Series 2006B'!C101+'Series 2006B'!G101+'Series 2009A(BABs)'!C101+'Series 2009C'!C101+'Series 2009C'!G101+'Series 2009D QSCB'!C101+'Series 2010A(BABs)'!C101+'Series 2010B'!C101+'Series 2010C(BABs)'!C101+'Series 2011'!C101+'Series 2011'!G101+'Series 2014'!C101+'Series 2015A'!C101+'Series 2015A'!G101+'Series 2015B'!C101+'Series 2016A'!C101+'Series 2016C'!C101+'Series 2017'!C101</f>
        <v>0</v>
      </c>
      <c r="E101" s="8"/>
      <c r="F101" s="8">
        <f t="shared" si="3"/>
        <v>0</v>
      </c>
      <c r="G101" s="8">
        <f t="shared" si="4"/>
        <v>0</v>
      </c>
      <c r="H101" s="9"/>
      <c r="I101" s="9"/>
      <c r="K101" s="28"/>
    </row>
    <row r="102" spans="1:11" ht="12.75" hidden="1" customHeight="1" x14ac:dyDescent="0.25">
      <c r="A102" s="9">
        <v>57756</v>
      </c>
      <c r="B102" s="8">
        <f>'Series1997-1'!B102+'Series 2006B'!B102+'Series 2006B'!F102+'Series 2009A(BABs)'!B102+'Series 2009C'!B102+'Series 2009C'!F102+'Series 2009D QSCB'!B102+'Series 2010A(BABs)'!B102+'Series 2010B'!B102+'Series 2010C(BABs)'!B102+'Series 2011'!B102+'Series 2011'!F102+'Series 2014'!B102+'Series 2015A'!B102+'Series 2015A'!F102+'Series 2015B'!B102+'Series 2016A'!B102+'Series 2016C'!B102+'Series 2017'!B102</f>
        <v>0</v>
      </c>
      <c r="C102" s="8"/>
      <c r="D102" s="8">
        <f>'Series1997-1'!C102+'Series 2006B'!C102+'Series 2006B'!G102+'Series 2009A(BABs)'!C102+'Series 2009C'!C102+'Series 2009C'!G102+'Series 2009D QSCB'!C102+'Series 2010A(BABs)'!C102+'Series 2010B'!C102+'Series 2010C(BABs)'!C102+'Series 2011'!C102+'Series 2011'!G102+'Series 2014'!C102+'Series 2015A'!C102+'Series 2015A'!G102+'Series 2015B'!C102+'Series 2016A'!C102+'Series 2016C'!C102+'Series 2017'!C102</f>
        <v>0</v>
      </c>
      <c r="E102" s="8"/>
      <c r="F102" s="8">
        <f t="shared" si="3"/>
        <v>0</v>
      </c>
      <c r="G102" s="8">
        <v>0</v>
      </c>
      <c r="H102" s="9"/>
      <c r="I102" s="9"/>
      <c r="K102" s="28"/>
    </row>
    <row r="103" spans="1:11" ht="12.75" hidden="1" customHeight="1" x14ac:dyDescent="0.25">
      <c r="A103" s="9">
        <v>57937</v>
      </c>
      <c r="B103" s="8">
        <f>'Series1997-1'!B103+'Series 2006B'!B103+'Series 2006B'!F103+'Series 2009A(BABs)'!B103+'Series 2009C'!B103+'Series 2009C'!F103+'Series 2009D QSCB'!B103+'Series 2010A(BABs)'!B103+'Series 2010B'!B103+'Series 2010C(BABs)'!B103+'Series 2011'!B103+'Series 2011'!F103+'Series 2014'!B103+'Series 2015A'!B103+'Series 2015A'!F103+'Series 2015B'!B103+'Series 2016A'!B103+'Series 2016C'!B103+'Series 2017'!B103</f>
        <v>0</v>
      </c>
      <c r="C103" s="8"/>
      <c r="D103" s="8">
        <f>'Series1997-1'!C103+'Series 2006B'!C103+'Series 2006B'!G103+'Series 2009A(BABs)'!C103+'Series 2009C'!C103+'Series 2009C'!G103+'Series 2009D QSCB'!C103+'Series 2010A(BABs)'!C103+'Series 2010B'!C103+'Series 2010C(BABs)'!C103+'Series 2011'!C103+'Series 2011'!G103+'Series 2014'!C103+'Series 2015A'!C103+'Series 2015A'!G103+'Series 2015B'!C103+'Series 2016A'!C103+'Series 2016C'!C103+'Series 2017'!C103</f>
        <v>0</v>
      </c>
      <c r="E103" s="8"/>
      <c r="F103" s="8">
        <f t="shared" si="3"/>
        <v>0</v>
      </c>
      <c r="G103" s="8">
        <f t="shared" si="4"/>
        <v>0</v>
      </c>
      <c r="H103" s="9"/>
      <c r="I103" s="9"/>
      <c r="K103" s="28"/>
    </row>
    <row r="104" spans="1:11" ht="11.25" customHeight="1" thickBot="1" x14ac:dyDescent="0.3">
      <c r="A104" s="30" t="s">
        <v>4</v>
      </c>
      <c r="B104" s="10">
        <f>SUM(B32:B75)</f>
        <v>247435000</v>
      </c>
      <c r="C104" s="10"/>
      <c r="D104" s="10">
        <f t="shared" ref="D104:G104" si="5">SUM(D32:D75)</f>
        <v>85836540</v>
      </c>
      <c r="E104" s="10"/>
      <c r="F104" s="10">
        <f t="shared" si="5"/>
        <v>333271540.00000006</v>
      </c>
      <c r="G104" s="10">
        <f t="shared" si="5"/>
        <v>333271540</v>
      </c>
      <c r="J104" s="23"/>
      <c r="K104" s="28"/>
    </row>
    <row r="105" spans="1:11" ht="11.25" customHeight="1" thickTop="1" x14ac:dyDescent="0.2">
      <c r="K105" s="20"/>
    </row>
    <row r="106" spans="1:11" ht="11.25" customHeight="1" x14ac:dyDescent="0.2">
      <c r="A106" s="52"/>
      <c r="B106" s="53"/>
      <c r="C106" s="141"/>
      <c r="D106" s="23"/>
      <c r="E106" s="23"/>
      <c r="G106" s="22"/>
      <c r="K106" s="20"/>
    </row>
    <row r="107" spans="1:11" ht="11.25" customHeight="1" x14ac:dyDescent="0.2">
      <c r="A107" s="51" t="s">
        <v>139</v>
      </c>
      <c r="D107" s="22"/>
      <c r="E107" s="22"/>
      <c r="G107" s="22"/>
      <c r="K107" s="20"/>
    </row>
    <row r="108" spans="1:11" ht="13.2" x14ac:dyDescent="0.25">
      <c r="A108" s="51" t="s">
        <v>26</v>
      </c>
    </row>
    <row r="110" spans="1:11" x14ac:dyDescent="0.2">
      <c r="B110" s="85">
        <f>'Series 2018'!B104+'Series 2017'!B104+'Series 2016C'!B104+'Series 2016A'!B104+'Series 2015B'!B104+'Series 2015A'!B104+'Series 2014'!B104+'Series 2011'!B104+'Series 2011'!F104+'Series 2010C(BABs)'!B104+'Series 2010B'!B104+'Series 2010A(BABs)'!B104+'Series 2009D QSCB'!B104+'Series 2009C'!B104+'Series 2009A(BABs)'!B104+'Series1997-1'!B104+'Series 2019A'!B104+'Series 2019'!B104</f>
        <v>252230000</v>
      </c>
      <c r="C110" s="85"/>
      <c r="D110" s="83" t="s">
        <v>54</v>
      </c>
      <c r="E110" s="83"/>
    </row>
    <row r="112" spans="1:11" x14ac:dyDescent="0.2">
      <c r="B112" s="22"/>
      <c r="C112" s="22"/>
      <c r="D112" s="22">
        <f>'Series1997-1'!C104+'Series 2009A(BABs)'!C104+'Series 2009C'!C104+'Series 2009D QSCB'!C104+'Series 2010A(BABs)'!C104+'Series 2010B'!C104+'Series 2010C(BABs)'!C104+'Series 2011'!C104+'Series 2011'!G104+'Series 2014'!C104+'Series 2015A'!C104+'Series 2015B'!C104+'Series 2016A'!C104+'Series 2016C'!C104+'Series 2017'!C104+'Series 2018'!C104</f>
        <v>70723547.5</v>
      </c>
      <c r="E112" s="22"/>
    </row>
    <row r="113" spans="2:7" x14ac:dyDescent="0.2">
      <c r="D113" s="22">
        <f>+B104-B110</f>
        <v>-4795000</v>
      </c>
      <c r="E113" s="22"/>
    </row>
    <row r="114" spans="2:7" x14ac:dyDescent="0.2">
      <c r="G114" s="22"/>
    </row>
    <row r="115" spans="2:7" x14ac:dyDescent="0.2">
      <c r="B115" s="23">
        <v>346705000</v>
      </c>
      <c r="C115" s="23"/>
    </row>
    <row r="116" spans="2:7" x14ac:dyDescent="0.2">
      <c r="B116" s="22"/>
      <c r="C116" s="22"/>
    </row>
  </sheetData>
  <phoneticPr fontId="12" type="noConversion"/>
  <pageMargins left="0.7" right="0.7" top="0.75" bottom="0.75" header="0.3" footer="0.3"/>
  <pageSetup orientation="portrait" r:id="rId1"/>
  <ignoredErrors>
    <ignoredError sqref="F23:F27 G20:G34" evalErro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B125"/>
  <sheetViews>
    <sheetView zoomScaleNormal="100" workbookViewId="0">
      <selection activeCell="K21" sqref="K21"/>
    </sheetView>
  </sheetViews>
  <sheetFormatPr defaultColWidth="9.109375" defaultRowHeight="10.199999999999999" x14ac:dyDescent="0.2"/>
  <cols>
    <col min="1" max="1" width="9.109375" style="4"/>
    <col min="2" max="2" width="18.6640625" style="4" customWidth="1"/>
    <col min="3" max="3" width="2.6640625" style="4" customWidth="1"/>
    <col min="4" max="5" width="18.6640625" style="4" customWidth="1"/>
    <col min="6" max="6" width="1.6640625" style="4" customWidth="1"/>
    <col min="7" max="12" width="13.109375" style="4" customWidth="1"/>
    <col min="13" max="13" width="17.33203125" style="4" hidden="1" customWidth="1"/>
    <col min="14" max="14" width="12.88671875" style="4" hidden="1" customWidth="1"/>
    <col min="15" max="15" width="15.88671875" style="14" customWidth="1"/>
    <col min="16" max="16" width="19" style="4" customWidth="1"/>
    <col min="17" max="18" width="19" style="4" hidden="1" customWidth="1"/>
    <col min="19" max="19" width="12.88671875" style="4" bestFit="1" customWidth="1"/>
    <col min="20" max="21" width="9.109375" style="4"/>
    <col min="22" max="22" width="9.33203125" style="4" bestFit="1" customWidth="1"/>
    <col min="23" max="16384" width="9.109375" style="4"/>
  </cols>
  <sheetData>
    <row r="1" spans="1:132" ht="12.75" customHeight="1" x14ac:dyDescent="0.25">
      <c r="A1" s="90" t="s">
        <v>8</v>
      </c>
      <c r="B1" s="92"/>
      <c r="C1" s="90"/>
      <c r="D1" s="90"/>
      <c r="E1" s="90"/>
      <c r="F1" s="29"/>
      <c r="G1" s="29"/>
      <c r="H1" s="29"/>
      <c r="I1" s="29"/>
      <c r="J1" s="29"/>
      <c r="K1" s="29"/>
      <c r="L1" s="29"/>
      <c r="M1" s="2"/>
      <c r="N1" s="2"/>
      <c r="O1" s="13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2.75" customHeight="1" x14ac:dyDescent="0.25">
      <c r="A2" s="1"/>
      <c r="B2" s="92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13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ht="12.75" customHeight="1" x14ac:dyDescent="0.25">
      <c r="A3" s="1"/>
      <c r="B3" s="92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1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ht="12.75" customHeight="1" thickBot="1" x14ac:dyDescent="0.3">
      <c r="A4" s="91" t="s">
        <v>19</v>
      </c>
      <c r="B4" s="89"/>
      <c r="C4" s="91"/>
      <c r="D4" s="91"/>
      <c r="E4" s="91"/>
      <c r="F4" s="2"/>
      <c r="G4" s="2"/>
      <c r="H4" s="2"/>
      <c r="I4" s="2"/>
      <c r="J4" s="2"/>
      <c r="K4" s="2"/>
      <c r="L4" s="2"/>
      <c r="M4" s="4" t="s">
        <v>65</v>
      </c>
    </row>
    <row r="5" spans="1:132" s="2" customFormat="1" ht="12.75" customHeight="1" x14ac:dyDescent="0.25">
      <c r="A5"/>
      <c r="B5"/>
      <c r="C5"/>
      <c r="D5"/>
      <c r="E5"/>
      <c r="O5" s="1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132" ht="12.75" customHeight="1" x14ac:dyDescent="0.35">
      <c r="A6" s="16"/>
      <c r="B6" s="16"/>
      <c r="C6" s="16"/>
      <c r="D6" s="16"/>
      <c r="E6" s="27" t="s">
        <v>4</v>
      </c>
      <c r="M6" s="14"/>
      <c r="N6" s="14" t="s">
        <v>137</v>
      </c>
      <c r="P6" s="14" t="s">
        <v>137</v>
      </c>
      <c r="Q6" s="14" t="s">
        <v>140</v>
      </c>
      <c r="R6" s="4" t="s">
        <v>142</v>
      </c>
      <c r="S6" s="4" t="s">
        <v>144</v>
      </c>
    </row>
    <row r="7" spans="1:132" s="17" customFormat="1" ht="16.2" x14ac:dyDescent="0.35">
      <c r="A7" s="16" t="s">
        <v>1</v>
      </c>
      <c r="B7" s="16" t="s">
        <v>2</v>
      </c>
      <c r="C7" s="16"/>
      <c r="D7" s="16" t="s">
        <v>3</v>
      </c>
      <c r="E7" s="16" t="s">
        <v>27</v>
      </c>
      <c r="M7" s="16" t="s">
        <v>66</v>
      </c>
      <c r="N7" s="16" t="s">
        <v>138</v>
      </c>
      <c r="O7" s="16" t="s">
        <v>67</v>
      </c>
      <c r="P7" s="16" t="s">
        <v>138</v>
      </c>
      <c r="Q7" s="138" t="s">
        <v>141</v>
      </c>
      <c r="R7" s="17" t="s">
        <v>143</v>
      </c>
      <c r="S7" s="14" t="s">
        <v>145</v>
      </c>
      <c r="T7" s="4"/>
      <c r="U7" s="4"/>
      <c r="V7" s="4"/>
      <c r="W7" s="4"/>
      <c r="X7" s="4"/>
    </row>
    <row r="8" spans="1:132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32" ht="13.2" hidden="1" x14ac:dyDescent="0.25">
      <c r="A9" s="9">
        <v>41152</v>
      </c>
      <c r="B9" s="23" t="e">
        <f>+'Total Debt (Semi-Ann)'!#REF!+'Total Debt (Semi-Ann)'!B11</f>
        <v>#REF!</v>
      </c>
      <c r="C9" s="23"/>
      <c r="D9" s="23" t="e">
        <f>+'Total Debt (Semi-Ann)'!#REF!+'Total Debt (Semi-Ann)'!D11</f>
        <v>#REF!</v>
      </c>
      <c r="E9" s="23" t="e">
        <f t="shared" ref="E9:E41" si="0">B9+D9</f>
        <v>#REF!</v>
      </c>
      <c r="F9" s="44"/>
      <c r="G9" s="44"/>
      <c r="H9" s="44"/>
      <c r="I9" s="44"/>
      <c r="J9" s="44"/>
      <c r="K9" s="44"/>
      <c r="L9" s="44"/>
      <c r="M9" s="19"/>
      <c r="N9" s="19"/>
      <c r="O9" s="19"/>
      <c r="P9" s="19"/>
      <c r="Q9" s="19"/>
      <c r="R9" s="19"/>
      <c r="S9" s="19"/>
    </row>
    <row r="10" spans="1:132" ht="13.2" hidden="1" x14ac:dyDescent="0.25">
      <c r="A10" s="9">
        <f t="shared" ref="A10:A34" si="1">DATE(YEAR(A9)+1, MONTH(A9),DAY(A9))</f>
        <v>41517</v>
      </c>
      <c r="B10" s="23" t="e">
        <f>+'Total Debt (Semi-Ann)'!B12+'Total Debt (Semi-Ann)'!B13</f>
        <v>#REF!</v>
      </c>
      <c r="C10" s="23"/>
      <c r="D10" s="23" t="e">
        <f>+'Total Debt (Semi-Ann)'!D12+'Total Debt (Semi-Ann)'!D13</f>
        <v>#REF!</v>
      </c>
      <c r="E10" s="23" t="e">
        <f t="shared" si="0"/>
        <v>#REF!</v>
      </c>
      <c r="F10" s="44"/>
      <c r="G10" s="44"/>
      <c r="H10" s="44"/>
      <c r="I10" s="44"/>
      <c r="J10" s="44"/>
      <c r="K10" s="44"/>
      <c r="L10" s="44"/>
      <c r="M10" s="19"/>
      <c r="N10" s="19"/>
      <c r="O10" s="19"/>
      <c r="P10" s="19"/>
      <c r="Q10" s="19"/>
      <c r="R10" s="19"/>
      <c r="S10" s="19"/>
    </row>
    <row r="11" spans="1:132" ht="13.2" hidden="1" x14ac:dyDescent="0.25">
      <c r="A11" s="9">
        <f t="shared" si="1"/>
        <v>41882</v>
      </c>
      <c r="B11" s="8" t="e">
        <f>+'Total Debt (Semi-Ann)'!B14+'Total Debt (Semi-Ann)'!B15</f>
        <v>#REF!</v>
      </c>
      <c r="C11" s="8"/>
      <c r="D11" s="8" t="e">
        <f>+'Total Debt (Semi-Ann)'!D14+'Total Debt (Semi-Ann)'!D15</f>
        <v>#REF!</v>
      </c>
      <c r="E11" s="19" t="e">
        <f t="shared" si="0"/>
        <v>#REF!</v>
      </c>
      <c r="F11" s="44"/>
      <c r="G11" s="44"/>
      <c r="H11" s="44"/>
      <c r="I11" s="44"/>
      <c r="J11" s="44"/>
      <c r="K11" s="44"/>
      <c r="L11" s="44"/>
      <c r="M11" s="19"/>
      <c r="N11" s="19"/>
      <c r="O11" s="19"/>
      <c r="P11" s="19"/>
      <c r="Q11" s="19"/>
      <c r="R11" s="19"/>
      <c r="S11" s="19"/>
    </row>
    <row r="12" spans="1:132" ht="13.2" hidden="1" x14ac:dyDescent="0.25">
      <c r="A12" s="9">
        <f t="shared" si="1"/>
        <v>42247</v>
      </c>
      <c r="B12" s="23" t="e">
        <f>+'Total Debt (Semi-Ann)'!B16+'Total Debt (Semi-Ann)'!B17</f>
        <v>#REF!</v>
      </c>
      <c r="C12" s="23"/>
      <c r="D12" s="23" t="e">
        <f>+'Total Debt (Semi-Ann)'!D16+'Total Debt (Semi-Ann)'!D17</f>
        <v>#REF!</v>
      </c>
      <c r="E12" s="23" t="e">
        <f t="shared" si="0"/>
        <v>#REF!</v>
      </c>
      <c r="F12" s="44"/>
      <c r="G12" s="44"/>
      <c r="H12" s="44"/>
      <c r="I12" s="44"/>
      <c r="J12" s="44"/>
      <c r="K12" s="44"/>
      <c r="L12" s="44"/>
      <c r="M12" s="19"/>
      <c r="N12" s="19"/>
      <c r="O12" s="19"/>
      <c r="P12" s="19"/>
      <c r="Q12" s="19"/>
      <c r="R12" s="19"/>
      <c r="S12" s="19"/>
    </row>
    <row r="13" spans="1:132" ht="13.2" hidden="1" x14ac:dyDescent="0.25">
      <c r="A13" s="9">
        <f t="shared" si="1"/>
        <v>42613</v>
      </c>
      <c r="B13" s="23" t="e">
        <f>+'Total Debt (Semi-Ann)'!B18+'Total Debt (Semi-Ann)'!B19</f>
        <v>#REF!</v>
      </c>
      <c r="C13" s="23"/>
      <c r="D13" s="23" t="e">
        <f>+'Total Debt (Semi-Ann)'!D18+'Total Debt (Semi-Ann)'!D19</f>
        <v>#REF!</v>
      </c>
      <c r="E13" s="23" t="e">
        <f t="shared" si="0"/>
        <v>#REF!</v>
      </c>
      <c r="F13" s="44"/>
      <c r="G13" s="44"/>
      <c r="H13" s="44"/>
      <c r="I13" s="44"/>
      <c r="J13" s="44"/>
      <c r="K13" s="44"/>
      <c r="L13" s="44"/>
      <c r="M13" s="19"/>
      <c r="N13" s="19"/>
      <c r="O13" s="19"/>
      <c r="P13" s="19"/>
      <c r="Q13" s="19"/>
      <c r="R13" s="19"/>
      <c r="S13" s="19"/>
    </row>
    <row r="14" spans="1:132" ht="13.2" hidden="1" x14ac:dyDescent="0.25">
      <c r="A14" s="9">
        <f t="shared" si="1"/>
        <v>42978</v>
      </c>
      <c r="B14" s="23">
        <f>+'Total Debt (Semi-Ann)'!B20+'Total Debt (Semi-Ann)'!B21</f>
        <v>4765462.8</v>
      </c>
      <c r="C14" s="23"/>
      <c r="D14" s="23">
        <f>+'Total Debt (Semi-Ann)'!D20+'Total Debt (Semi-Ann)'!D21</f>
        <v>10360835.710000001</v>
      </c>
      <c r="E14" s="23">
        <f t="shared" si="0"/>
        <v>15126298.510000002</v>
      </c>
      <c r="F14" s="44"/>
      <c r="G14" s="44"/>
      <c r="H14" s="44"/>
      <c r="I14" s="44"/>
      <c r="J14" s="44"/>
      <c r="K14" s="44"/>
      <c r="L14" s="44"/>
      <c r="M14" s="19"/>
      <c r="N14" s="19"/>
      <c r="O14" s="19"/>
      <c r="P14" s="19"/>
      <c r="Q14" s="19"/>
      <c r="R14" s="19"/>
      <c r="S14" s="19"/>
    </row>
    <row r="15" spans="1:132" ht="13.2" hidden="1" x14ac:dyDescent="0.25">
      <c r="A15" s="9">
        <f t="shared" si="1"/>
        <v>43343</v>
      </c>
      <c r="B15" s="23">
        <f>+'Total Debt (Semi-Ann)'!B22+'Total Debt (Semi-Ann)'!B23</f>
        <v>15190247.199999999</v>
      </c>
      <c r="C15" s="23"/>
      <c r="D15" s="23">
        <f>+'Total Debt (Semi-Ann)'!D22+'Total Debt (Semi-Ann)'!D23</f>
        <v>12916952.927916666</v>
      </c>
      <c r="E15" s="23">
        <f t="shared" si="0"/>
        <v>28107200.127916664</v>
      </c>
      <c r="F15" s="44"/>
      <c r="G15" s="44"/>
      <c r="H15" s="44"/>
      <c r="I15" s="44"/>
      <c r="J15" s="44"/>
      <c r="K15" s="44"/>
      <c r="L15" s="44"/>
      <c r="M15" s="19"/>
      <c r="N15" s="19"/>
      <c r="O15" s="19"/>
      <c r="P15" s="19"/>
      <c r="Q15" s="19"/>
      <c r="R15" s="19"/>
      <c r="S15" s="19"/>
    </row>
    <row r="16" spans="1:132" ht="13.2" hidden="1" x14ac:dyDescent="0.25">
      <c r="A16" s="9">
        <f t="shared" si="1"/>
        <v>43708</v>
      </c>
      <c r="B16" s="23">
        <f>+'Total Debt (Semi-Ann)'!B24+'Total Debt (Semi-Ann)'!B25</f>
        <v>16167835.5</v>
      </c>
      <c r="C16" s="23"/>
      <c r="D16" s="23">
        <f>+'Total Debt (Semi-Ann)'!D24+'Total Debt (Semi-Ann)'!D25</f>
        <v>13624766.4855556</v>
      </c>
      <c r="E16" s="23">
        <f t="shared" si="0"/>
        <v>29792601.9855556</v>
      </c>
      <c r="F16" s="44"/>
      <c r="G16" s="44"/>
      <c r="H16" s="44"/>
      <c r="I16" s="44"/>
      <c r="J16" s="44"/>
      <c r="K16" s="44"/>
      <c r="L16" s="44"/>
      <c r="M16" s="19"/>
      <c r="N16" s="19"/>
      <c r="O16" s="19"/>
      <c r="P16" s="19"/>
      <c r="Q16" s="19"/>
      <c r="R16" s="19"/>
      <c r="S16" s="19"/>
    </row>
    <row r="17" spans="1:20" ht="13.2" hidden="1" x14ac:dyDescent="0.25">
      <c r="A17" s="9">
        <f t="shared" si="1"/>
        <v>44074</v>
      </c>
      <c r="B17" s="23">
        <f>+'Total Debt (Semi-Ann)'!B26+'Total Debt (Semi-Ann)'!B27</f>
        <v>16432163.6</v>
      </c>
      <c r="C17" s="23"/>
      <c r="D17" s="23">
        <f>+'Total Debt (Semi-Ann)'!D26+'Total Debt (Semi-Ann)'!D27</f>
        <v>14579620.077777799</v>
      </c>
      <c r="E17" s="23">
        <f t="shared" si="0"/>
        <v>31011783.677777797</v>
      </c>
      <c r="F17" s="44"/>
      <c r="G17" s="44"/>
      <c r="H17" s="44"/>
      <c r="I17" s="44"/>
      <c r="J17" s="44"/>
      <c r="K17" s="44"/>
      <c r="L17" s="44"/>
      <c r="M17" s="19"/>
      <c r="N17" s="19"/>
      <c r="O17" s="19"/>
      <c r="P17" s="19"/>
      <c r="Q17" s="19"/>
      <c r="R17" s="19"/>
      <c r="S17" s="19"/>
    </row>
    <row r="18" spans="1:20" ht="13.2" hidden="1" x14ac:dyDescent="0.25">
      <c r="A18" s="9">
        <f t="shared" si="1"/>
        <v>44439</v>
      </c>
      <c r="B18" s="23">
        <f>+'Total Debt (Semi-Ann)'!B28+'Total Debt (Semi-Ann)'!B29</f>
        <v>0</v>
      </c>
      <c r="C18" s="23"/>
      <c r="D18" s="23">
        <f>+'Total Debt (Semi-Ann)'!D28+'Total Debt (Semi-Ann)'!D29</f>
        <v>0</v>
      </c>
      <c r="E18" s="23">
        <f t="shared" ref="E18:E26" si="2">B18+D18</f>
        <v>0</v>
      </c>
      <c r="F18" s="44"/>
      <c r="G18" s="44"/>
      <c r="H18" s="44"/>
      <c r="I18" s="44"/>
      <c r="J18" s="44"/>
      <c r="K18" s="44"/>
      <c r="L18" s="44"/>
      <c r="M18" s="19">
        <v>16825000</v>
      </c>
      <c r="N18" s="19">
        <f>+B18-M18</f>
        <v>-16825000</v>
      </c>
      <c r="O18" s="88">
        <v>31256728.449999999</v>
      </c>
      <c r="P18" s="88">
        <f t="shared" ref="P18:P41" si="3">+E18-O18</f>
        <v>-31256728.449999999</v>
      </c>
      <c r="Q18" s="88"/>
      <c r="R18" s="88"/>
      <c r="S18" s="19"/>
      <c r="T18" s="19"/>
    </row>
    <row r="19" spans="1:20" ht="13.2" hidden="1" x14ac:dyDescent="0.25">
      <c r="A19" s="9">
        <f t="shared" si="1"/>
        <v>44804</v>
      </c>
      <c r="B19" s="23">
        <f>+'Total Debt (Semi-Ann)'!B30+'Total Debt (Semi-Ann)'!B31</f>
        <v>19030000</v>
      </c>
      <c r="C19" s="23"/>
      <c r="D19" s="23">
        <f>+'Total Debt (Semi-Ann)'!D30+'Total Debt (Semi-Ann)'!D31</f>
        <v>13561039.140000001</v>
      </c>
      <c r="E19" s="23">
        <f t="shared" si="2"/>
        <v>32591039.140000001</v>
      </c>
      <c r="F19" s="44"/>
      <c r="G19" s="44"/>
      <c r="H19" s="44"/>
      <c r="I19" s="44"/>
      <c r="J19" s="44"/>
      <c r="K19" s="44"/>
      <c r="L19" s="44"/>
      <c r="M19" s="19">
        <v>19030000</v>
      </c>
      <c r="N19" s="19">
        <f t="shared" ref="N19:N41" si="4">+B19-M19</f>
        <v>0</v>
      </c>
      <c r="O19" s="88">
        <v>32591039.190000001</v>
      </c>
      <c r="P19" s="88">
        <f t="shared" si="3"/>
        <v>-5.000000074505806E-2</v>
      </c>
      <c r="Q19" s="88"/>
      <c r="R19" s="88"/>
      <c r="S19" s="19">
        <f>+-P19</f>
        <v>5.000000074505806E-2</v>
      </c>
      <c r="T19" s="19"/>
    </row>
    <row r="20" spans="1:20" ht="13.2" hidden="1" x14ac:dyDescent="0.25">
      <c r="A20" s="9">
        <f t="shared" si="1"/>
        <v>45169</v>
      </c>
      <c r="B20" s="23">
        <f>+'Total Debt (Semi-Ann)'!B32+'Total Debt (Semi-Ann)'!B33</f>
        <v>0</v>
      </c>
      <c r="C20" s="23"/>
      <c r="D20" s="23">
        <f>+'Total Debt (Semi-Ann)'!D32+'Total Debt (Semi-Ann)'!D33</f>
        <v>0</v>
      </c>
      <c r="E20" s="23">
        <f t="shared" si="2"/>
        <v>0</v>
      </c>
      <c r="F20" s="44"/>
      <c r="G20" s="44"/>
      <c r="H20" s="44"/>
      <c r="I20" s="44"/>
      <c r="J20" s="44"/>
      <c r="K20" s="44"/>
      <c r="L20" s="44"/>
      <c r="M20" s="19">
        <v>14960000</v>
      </c>
      <c r="N20" s="19">
        <f t="shared" si="4"/>
        <v>-14960000</v>
      </c>
      <c r="O20" s="88">
        <v>27678886.629999999</v>
      </c>
      <c r="P20" s="88">
        <f>+E20-O20</f>
        <v>-27678886.629999999</v>
      </c>
      <c r="Q20" s="88">
        <v>132013.125</v>
      </c>
      <c r="R20" s="88">
        <f>+P20+Q20</f>
        <v>-27546873.504999999</v>
      </c>
      <c r="S20" s="19">
        <f t="shared" ref="S20" si="5">+-P20</f>
        <v>27678886.629999999</v>
      </c>
      <c r="T20" s="19"/>
    </row>
    <row r="21" spans="1:20" ht="14.4" x14ac:dyDescent="0.3">
      <c r="A21" s="9">
        <v>45838</v>
      </c>
      <c r="B21" s="23">
        <f>+'Total Debt (Semi-Ann)'!B35+'Total Debt (Semi-Ann)'!B36</f>
        <v>14250000</v>
      </c>
      <c r="C21" s="23"/>
      <c r="D21" s="23">
        <f>+'Total Debt (Semi-Ann)'!D35+'Total Debt (Semi-Ann)'!D36</f>
        <v>10721372.870000001</v>
      </c>
      <c r="E21" s="23">
        <f t="shared" si="2"/>
        <v>24971372.870000001</v>
      </c>
      <c r="F21" s="44"/>
      <c r="G21" s="44"/>
      <c r="H21" s="44"/>
      <c r="I21" s="44"/>
      <c r="J21" s="44"/>
      <c r="K21" s="44"/>
      <c r="L21" s="44"/>
      <c r="M21" s="19">
        <v>15160000</v>
      </c>
      <c r="N21" s="19">
        <f t="shared" si="4"/>
        <v>-910000</v>
      </c>
      <c r="O21" s="142">
        <v>25490857.879999999</v>
      </c>
      <c r="P21" s="88">
        <f>+E21-O21</f>
        <v>-519485.00999999791</v>
      </c>
      <c r="Q21" s="88">
        <v>0</v>
      </c>
      <c r="R21" s="88"/>
      <c r="S21" s="19">
        <v>496137.5</v>
      </c>
      <c r="T21" s="19"/>
    </row>
    <row r="22" spans="1:20" ht="14.4" x14ac:dyDescent="0.3">
      <c r="A22" s="9">
        <f t="shared" si="1"/>
        <v>46203</v>
      </c>
      <c r="B22" s="8">
        <f>+'Total Debt (Semi-Ann)'!B37+'Total Debt (Semi-Ann)'!B38</f>
        <v>14825000</v>
      </c>
      <c r="C22" s="8"/>
      <c r="D22" s="8">
        <f>+'Total Debt (Semi-Ann)'!D37+'Total Debt (Semi-Ann)'!D38</f>
        <v>10067161.710000001</v>
      </c>
      <c r="E22" s="19">
        <f t="shared" si="2"/>
        <v>24892161.710000001</v>
      </c>
      <c r="F22" s="44"/>
      <c r="G22" s="44"/>
      <c r="H22" s="44"/>
      <c r="I22" s="44"/>
      <c r="J22" s="44"/>
      <c r="K22" s="44"/>
      <c r="L22" s="44"/>
      <c r="M22" s="19">
        <v>15820000</v>
      </c>
      <c r="N22" s="19">
        <f t="shared" si="4"/>
        <v>-995000</v>
      </c>
      <c r="O22" s="142">
        <v>25763289.219999999</v>
      </c>
      <c r="P22" s="88">
        <f t="shared" si="3"/>
        <v>-871127.50999999791</v>
      </c>
      <c r="Q22" s="88">
        <v>0</v>
      </c>
      <c r="R22" s="88">
        <v>0</v>
      </c>
      <c r="S22" s="19">
        <v>846137.5</v>
      </c>
      <c r="T22" s="19"/>
    </row>
    <row r="23" spans="1:20" ht="14.4" x14ac:dyDescent="0.3">
      <c r="A23" s="9">
        <f>DATE(YEAR(A22)+1, MONTH(A22),DAY(A22))</f>
        <v>46568</v>
      </c>
      <c r="B23" s="140">
        <f>+'Total Debt (Semi-Ann)'!B39+'Total Debt (Semi-Ann)'!B40</f>
        <v>12835000</v>
      </c>
      <c r="C23" s="8"/>
      <c r="D23" s="140">
        <f>+'Total Debt (Semi-Ann)'!D39+'Total Debt (Semi-Ann)'!D40</f>
        <v>9328781.5099999998</v>
      </c>
      <c r="E23" s="19">
        <f t="shared" si="2"/>
        <v>22163781.509999998</v>
      </c>
      <c r="F23" s="44"/>
      <c r="G23" s="44"/>
      <c r="H23" s="44"/>
      <c r="I23" s="44"/>
      <c r="J23" s="44"/>
      <c r="K23" s="44"/>
      <c r="L23" s="44"/>
      <c r="M23" s="19">
        <v>17120000</v>
      </c>
      <c r="N23" s="19">
        <f t="shared" si="4"/>
        <v>-4285000</v>
      </c>
      <c r="O23" s="142">
        <v>26248826.52</v>
      </c>
      <c r="P23" s="88">
        <f t="shared" si="3"/>
        <v>-4085045.0100000016</v>
      </c>
      <c r="Q23" s="88">
        <v>0</v>
      </c>
      <c r="R23" s="88">
        <v>0</v>
      </c>
      <c r="S23" s="19">
        <v>4072137.5</v>
      </c>
      <c r="T23" s="19" t="s">
        <v>146</v>
      </c>
    </row>
    <row r="24" spans="1:20" ht="14.4" x14ac:dyDescent="0.3">
      <c r="A24" s="9">
        <f t="shared" si="1"/>
        <v>46934</v>
      </c>
      <c r="B24" s="8">
        <f>'Total Debt (Semi-Ann)'!B41+'Total Debt (Semi-Ann)'!B42</f>
        <v>15165000</v>
      </c>
      <c r="C24" s="8"/>
      <c r="D24" s="8">
        <f>'Total Debt (Semi-Ann)'!D41+'Total Debt (Semi-Ann)'!D42</f>
        <v>8662996.8499999996</v>
      </c>
      <c r="E24" s="19">
        <f t="shared" si="2"/>
        <v>23827996.850000001</v>
      </c>
      <c r="F24" s="44"/>
      <c r="G24" s="44"/>
      <c r="H24" s="44"/>
      <c r="I24" s="44"/>
      <c r="J24" s="44"/>
      <c r="K24" s="44"/>
      <c r="L24" s="44"/>
      <c r="M24" s="19">
        <v>15985000</v>
      </c>
      <c r="N24" s="19">
        <f t="shared" si="4"/>
        <v>-820000</v>
      </c>
      <c r="O24" s="142">
        <v>24352434.359999999</v>
      </c>
      <c r="P24" s="88">
        <f t="shared" si="3"/>
        <v>-524437.50999999791</v>
      </c>
      <c r="Q24" s="88"/>
      <c r="R24" s="88"/>
      <c r="S24" s="19">
        <v>524437.5</v>
      </c>
    </row>
    <row r="25" spans="1:20" ht="12.75" customHeight="1" x14ac:dyDescent="0.3">
      <c r="A25" s="9">
        <f t="shared" si="1"/>
        <v>47299</v>
      </c>
      <c r="B25" s="8">
        <f>+'Total Debt (Semi-Ann)'!B43+'Total Debt (Semi-Ann)'!B44</f>
        <v>15895000</v>
      </c>
      <c r="C25" s="8"/>
      <c r="D25" s="8">
        <f>+'Total Debt (Semi-Ann)'!D43+'Total Debt (Semi-Ann)'!D44</f>
        <v>7832681.5099999998</v>
      </c>
      <c r="E25" s="19">
        <f t="shared" si="2"/>
        <v>23727681.509999998</v>
      </c>
      <c r="F25" s="44"/>
      <c r="G25" s="44"/>
      <c r="H25" s="44"/>
      <c r="I25" s="44"/>
      <c r="J25" s="44"/>
      <c r="K25" s="44"/>
      <c r="L25" s="44"/>
      <c r="M25" s="19">
        <v>16040000</v>
      </c>
      <c r="N25" s="19">
        <f t="shared" si="4"/>
        <v>-145000</v>
      </c>
      <c r="O25" s="142">
        <v>24243369</v>
      </c>
      <c r="P25" s="88">
        <f t="shared" si="3"/>
        <v>-515687.49000000209</v>
      </c>
      <c r="Q25" s="88"/>
      <c r="R25" s="88"/>
      <c r="S25" s="4">
        <v>515687.5</v>
      </c>
    </row>
    <row r="26" spans="1:20" ht="12.75" customHeight="1" x14ac:dyDescent="0.3">
      <c r="A26" s="9">
        <f t="shared" si="1"/>
        <v>47664</v>
      </c>
      <c r="B26" s="8">
        <f>+'Total Debt (Semi-Ann)'!B45+'Total Debt (Semi-Ann)'!B46</f>
        <v>16685000</v>
      </c>
      <c r="C26" s="8"/>
      <c r="D26" s="8">
        <f>+'Total Debt (Semi-Ann)'!D45+'Total Debt (Semi-Ann)'!D46</f>
        <v>7005246.25</v>
      </c>
      <c r="E26" s="19">
        <f t="shared" si="2"/>
        <v>23690246.25</v>
      </c>
      <c r="F26" s="44"/>
      <c r="G26" s="44"/>
      <c r="H26" s="44"/>
      <c r="I26" s="44"/>
      <c r="J26" s="44"/>
      <c r="K26" s="44"/>
      <c r="L26" s="44"/>
      <c r="M26" s="19">
        <v>16830000</v>
      </c>
      <c r="N26" s="19">
        <f t="shared" si="4"/>
        <v>-145000</v>
      </c>
      <c r="O26" s="142">
        <v>24201583.760000002</v>
      </c>
      <c r="P26" s="88">
        <f t="shared" si="3"/>
        <v>-511337.51000000164</v>
      </c>
      <c r="Q26" s="88"/>
      <c r="R26" s="88"/>
      <c r="S26" s="4">
        <v>511337.5</v>
      </c>
    </row>
    <row r="27" spans="1:20" ht="12.75" customHeight="1" x14ac:dyDescent="0.3">
      <c r="A27" s="9">
        <f t="shared" si="1"/>
        <v>48029</v>
      </c>
      <c r="B27" s="8">
        <f>+'Total Debt (Semi-Ann)'!B47+'Total Debt (Semi-Ann)'!B48</f>
        <v>17610000</v>
      </c>
      <c r="C27" s="8"/>
      <c r="D27" s="8">
        <f>+'Total Debt (Semi-Ann)'!D47+'Total Debt (Semi-Ann)'!D48</f>
        <v>6173667.2000000002</v>
      </c>
      <c r="E27" s="19">
        <f t="shared" si="0"/>
        <v>23783667.199999999</v>
      </c>
      <c r="F27" s="44"/>
      <c r="G27" s="44"/>
      <c r="H27" s="44"/>
      <c r="I27" s="44"/>
      <c r="J27" s="44"/>
      <c r="K27" s="44"/>
      <c r="L27" s="44"/>
      <c r="M27" s="19">
        <v>17750000</v>
      </c>
      <c r="N27" s="19">
        <f t="shared" si="4"/>
        <v>-140000</v>
      </c>
      <c r="O27" s="142">
        <v>24285654.719999999</v>
      </c>
      <c r="P27" s="88">
        <f t="shared" si="3"/>
        <v>-501987.51999999955</v>
      </c>
      <c r="Q27" s="88"/>
      <c r="R27" s="88"/>
      <c r="S27" s="4">
        <v>501987.5</v>
      </c>
    </row>
    <row r="28" spans="1:20" ht="12.75" customHeight="1" x14ac:dyDescent="0.3">
      <c r="A28" s="9">
        <f t="shared" si="1"/>
        <v>48395</v>
      </c>
      <c r="B28" s="8">
        <f>+'Total Debt (Semi-Ann)'!B49+'Total Debt (Semi-Ann)'!B50</f>
        <v>17345000</v>
      </c>
      <c r="C28" s="8"/>
      <c r="D28" s="8">
        <f>+'Total Debt (Semi-Ann)'!D49+'Total Debt (Semi-Ann)'!D50</f>
        <v>5344916.0999999996</v>
      </c>
      <c r="E28" s="19">
        <f t="shared" si="0"/>
        <v>22689916.100000001</v>
      </c>
      <c r="F28" s="44"/>
      <c r="G28" s="44"/>
      <c r="H28" s="44"/>
      <c r="I28" s="44"/>
      <c r="J28" s="44"/>
      <c r="K28" s="44"/>
      <c r="L28" s="44"/>
      <c r="M28" s="19">
        <v>17575000</v>
      </c>
      <c r="N28" s="19">
        <f t="shared" si="4"/>
        <v>-230000</v>
      </c>
      <c r="O28" s="142">
        <v>23277703.620000001</v>
      </c>
      <c r="P28" s="88">
        <f t="shared" si="3"/>
        <v>-587787.51999999955</v>
      </c>
      <c r="Q28" s="88"/>
      <c r="R28" s="88"/>
      <c r="S28" s="4">
        <v>587787.5</v>
      </c>
    </row>
    <row r="29" spans="1:20" ht="12.75" customHeight="1" x14ac:dyDescent="0.3">
      <c r="A29" s="9">
        <f t="shared" si="1"/>
        <v>48760</v>
      </c>
      <c r="B29" s="8">
        <f>+'Total Debt (Semi-Ann)'!B51+'Total Debt (Semi-Ann)'!B52</f>
        <v>18130000</v>
      </c>
      <c r="C29" s="8"/>
      <c r="D29" s="8">
        <f>+'Total Debt (Semi-Ann)'!D51+'Total Debt (Semi-Ann)'!D52</f>
        <v>4542560.5999999996</v>
      </c>
      <c r="E29" s="19">
        <f t="shared" si="0"/>
        <v>22672560.600000001</v>
      </c>
      <c r="F29" s="44"/>
      <c r="G29" s="44"/>
      <c r="H29" s="44"/>
      <c r="I29" s="44"/>
      <c r="J29" s="44"/>
      <c r="K29" s="44"/>
      <c r="L29" s="44"/>
      <c r="M29" s="19">
        <v>18360000</v>
      </c>
      <c r="N29" s="19">
        <f t="shared" si="4"/>
        <v>-230000</v>
      </c>
      <c r="O29" s="142">
        <v>23253448.120000001</v>
      </c>
      <c r="P29" s="88">
        <f t="shared" si="3"/>
        <v>-580887.51999999955</v>
      </c>
      <c r="Q29" s="88"/>
      <c r="R29" s="88"/>
      <c r="S29" s="4">
        <v>580887.5</v>
      </c>
    </row>
    <row r="30" spans="1:20" ht="12.75" customHeight="1" x14ac:dyDescent="0.3">
      <c r="A30" s="9">
        <f t="shared" si="1"/>
        <v>49125</v>
      </c>
      <c r="B30" s="8">
        <f>+'Total Debt (Semi-Ann)'!B53+'Total Debt (Semi-Ann)'!B54</f>
        <v>18660000</v>
      </c>
      <c r="C30" s="8"/>
      <c r="D30" s="8">
        <f>+'Total Debt (Semi-Ann)'!D53+'Total Debt (Semi-Ann)'!D54</f>
        <v>3693658.05</v>
      </c>
      <c r="E30" s="19">
        <f t="shared" si="0"/>
        <v>22353658.050000001</v>
      </c>
      <c r="F30" s="44"/>
      <c r="G30" s="44"/>
      <c r="H30" s="44"/>
      <c r="I30" s="44"/>
      <c r="J30" s="44"/>
      <c r="K30" s="44"/>
      <c r="L30" s="44"/>
      <c r="M30" s="19">
        <v>18660000</v>
      </c>
      <c r="N30" s="19">
        <f t="shared" si="4"/>
        <v>0</v>
      </c>
      <c r="O30" s="142">
        <v>22697358.079999998</v>
      </c>
      <c r="P30" s="88">
        <f t="shared" si="3"/>
        <v>-343700.02999999747</v>
      </c>
      <c r="Q30" s="88"/>
      <c r="R30" s="88"/>
      <c r="S30" s="19">
        <v>343700</v>
      </c>
    </row>
    <row r="31" spans="1:20" ht="12.75" customHeight="1" x14ac:dyDescent="0.3">
      <c r="A31" s="9">
        <f>DATE(YEAR(A30)+1, MONTH(A30),DAY(A30))</f>
        <v>49490</v>
      </c>
      <c r="B31" s="8">
        <f>+'Total Debt (Semi-Ann)'!B55+'Total Debt (Semi-Ann)'!B56</f>
        <v>14260000</v>
      </c>
      <c r="C31" s="8"/>
      <c r="D31" s="8">
        <f>+'Total Debt (Semi-Ann)'!D55+'Total Debt (Semi-Ann)'!D56</f>
        <v>2806159.85</v>
      </c>
      <c r="E31" s="19">
        <f t="shared" si="0"/>
        <v>17066159.850000001</v>
      </c>
      <c r="F31" s="44"/>
      <c r="G31" s="44"/>
      <c r="H31" s="44"/>
      <c r="I31" s="44"/>
      <c r="J31" s="44"/>
      <c r="K31" s="44"/>
      <c r="L31" s="44"/>
      <c r="M31" s="19">
        <v>14260000</v>
      </c>
      <c r="N31" s="19">
        <f t="shared" si="4"/>
        <v>0</v>
      </c>
      <c r="O31" s="142">
        <v>17409859.879999999</v>
      </c>
      <c r="P31" s="88">
        <f t="shared" si="3"/>
        <v>-343700.02999999747</v>
      </c>
      <c r="Q31" s="88"/>
      <c r="R31" s="88"/>
      <c r="S31" s="4">
        <v>343700</v>
      </c>
    </row>
    <row r="32" spans="1:20" ht="12.75" customHeight="1" x14ac:dyDescent="0.3">
      <c r="A32" s="9">
        <f t="shared" si="1"/>
        <v>49856</v>
      </c>
      <c r="B32" s="8">
        <f>+'Total Debt (Semi-Ann)'!B57+'Total Debt (Semi-Ann)'!B58</f>
        <v>8935000</v>
      </c>
      <c r="C32" s="8"/>
      <c r="D32" s="8">
        <f>+'Total Debt (Semi-Ann)'!D57+'Total Debt (Semi-Ann)'!D58</f>
        <v>2226381.25</v>
      </c>
      <c r="E32" s="19">
        <f t="shared" si="0"/>
        <v>11161381.25</v>
      </c>
      <c r="F32" s="44"/>
      <c r="G32" s="44"/>
      <c r="H32" s="44"/>
      <c r="I32" s="44"/>
      <c r="J32" s="44"/>
      <c r="K32" s="44"/>
      <c r="L32" s="44"/>
      <c r="M32" s="19">
        <v>8935000</v>
      </c>
      <c r="N32" s="19">
        <f t="shared" si="4"/>
        <v>0</v>
      </c>
      <c r="O32" s="142">
        <v>11505081.279999999</v>
      </c>
      <c r="P32" s="88">
        <f t="shared" si="3"/>
        <v>-343700.02999999933</v>
      </c>
      <c r="Q32" s="88"/>
      <c r="R32" s="88"/>
      <c r="S32" s="4">
        <v>343700</v>
      </c>
    </row>
    <row r="33" spans="1:19" ht="12.75" customHeight="1" x14ac:dyDescent="0.3">
      <c r="A33" s="9">
        <f t="shared" si="1"/>
        <v>50221</v>
      </c>
      <c r="B33" s="8">
        <f>+'Total Debt (Semi-Ann)'!B59+'Total Debt (Semi-Ann)'!B60</f>
        <v>9220000</v>
      </c>
      <c r="C33" s="8"/>
      <c r="D33" s="8">
        <f>+'Total Debt (Semi-Ann)'!D59+'Total Debt (Semi-Ann)'!D60</f>
        <v>1954612.5</v>
      </c>
      <c r="E33" s="19">
        <f t="shared" si="0"/>
        <v>11174612.5</v>
      </c>
      <c r="F33" s="9"/>
      <c r="G33" s="9"/>
      <c r="H33" s="9"/>
      <c r="I33" s="9"/>
      <c r="J33" s="9"/>
      <c r="K33" s="9"/>
      <c r="L33" s="9"/>
      <c r="M33" s="93">
        <v>9220000</v>
      </c>
      <c r="N33" s="19">
        <f t="shared" si="4"/>
        <v>0</v>
      </c>
      <c r="O33" s="142">
        <v>11518312.539999999</v>
      </c>
      <c r="P33" s="88">
        <f t="shared" si="3"/>
        <v>-343700.03999999911</v>
      </c>
      <c r="Q33" s="88"/>
      <c r="R33" s="88"/>
      <c r="S33" s="4">
        <v>343700</v>
      </c>
    </row>
    <row r="34" spans="1:19" ht="12.75" customHeight="1" x14ac:dyDescent="0.3">
      <c r="A34" s="9">
        <f t="shared" si="1"/>
        <v>50586</v>
      </c>
      <c r="B34" s="8">
        <f>+'Total Debt (Semi-Ann)'!B61+'Total Debt (Semi-Ann)'!B62</f>
        <v>9525000</v>
      </c>
      <c r="C34" s="8"/>
      <c r="D34" s="8">
        <f>+'Total Debt (Semi-Ann)'!D61+'Total Debt (Semi-Ann)'!D62</f>
        <v>1670800</v>
      </c>
      <c r="E34" s="19">
        <f t="shared" si="0"/>
        <v>11195800</v>
      </c>
      <c r="F34" s="9"/>
      <c r="G34" s="9"/>
      <c r="H34" s="9"/>
      <c r="I34" s="9"/>
      <c r="J34" s="9"/>
      <c r="K34" s="9"/>
      <c r="L34" s="9"/>
      <c r="M34" s="93">
        <v>9525000</v>
      </c>
      <c r="N34" s="19">
        <f t="shared" si="4"/>
        <v>0</v>
      </c>
      <c r="O34" s="142">
        <v>11539500.039999999</v>
      </c>
      <c r="P34" s="88">
        <f t="shared" si="3"/>
        <v>-343700.03999999911</v>
      </c>
      <c r="Q34" s="88"/>
      <c r="R34" s="88"/>
      <c r="S34" s="4">
        <v>343700</v>
      </c>
    </row>
    <row r="35" spans="1:19" ht="12.75" customHeight="1" x14ac:dyDescent="0.3">
      <c r="A35" s="9">
        <f>DATE(YEAR(A34)+1, MONTH(A34),DAY(A34))</f>
        <v>50951</v>
      </c>
      <c r="B35" s="8">
        <f>+'Total Debt (Semi-Ann)'!B63+'Total Debt (Semi-Ann)'!B64</f>
        <v>9845000</v>
      </c>
      <c r="C35" s="8"/>
      <c r="D35" s="8">
        <f>+'Total Debt (Semi-Ann)'!D63+'Total Debt (Semi-Ann)'!D64</f>
        <v>1371962.5</v>
      </c>
      <c r="E35" s="19">
        <f t="shared" si="0"/>
        <v>11216962.5</v>
      </c>
      <c r="F35" s="9"/>
      <c r="G35" s="9"/>
      <c r="H35" s="9"/>
      <c r="I35" s="9"/>
      <c r="J35" s="9"/>
      <c r="K35" s="9"/>
      <c r="L35" s="9"/>
      <c r="M35" s="93">
        <v>9845000</v>
      </c>
      <c r="N35" s="19">
        <f t="shared" si="4"/>
        <v>0</v>
      </c>
      <c r="O35" s="142">
        <v>11560662.539999999</v>
      </c>
      <c r="P35" s="88">
        <f t="shared" si="3"/>
        <v>-343700.03999999911</v>
      </c>
      <c r="Q35" s="88"/>
      <c r="R35" s="88"/>
      <c r="S35" s="4">
        <v>343700</v>
      </c>
    </row>
    <row r="36" spans="1:19" ht="12.75" customHeight="1" x14ac:dyDescent="0.3">
      <c r="A36" s="9">
        <f>DATE(YEAR(A35)+1, MONTH(A35),DAY(A35))</f>
        <v>51317</v>
      </c>
      <c r="B36" s="8">
        <f>+'Total Debt (Semi-Ann)'!B65+'Total Debt (Semi-Ann)'!B66</f>
        <v>10290000</v>
      </c>
      <c r="C36" s="8"/>
      <c r="D36" s="8">
        <f>+'Total Debt (Semi-Ann)'!D65+'Total Debt (Semi-Ann)'!D66</f>
        <v>1059875</v>
      </c>
      <c r="E36" s="19">
        <f t="shared" si="0"/>
        <v>11349875</v>
      </c>
      <c r="F36" s="9"/>
      <c r="G36" s="9"/>
      <c r="H36" s="9"/>
      <c r="I36" s="9"/>
      <c r="J36" s="9"/>
      <c r="K36" s="9"/>
      <c r="L36" s="9"/>
      <c r="M36" s="93">
        <v>10290000</v>
      </c>
      <c r="N36" s="19">
        <f t="shared" si="4"/>
        <v>0</v>
      </c>
      <c r="O36" s="142">
        <v>11693575.039999999</v>
      </c>
      <c r="P36" s="88">
        <f t="shared" si="3"/>
        <v>-343700.03999999911</v>
      </c>
      <c r="Q36" s="88"/>
      <c r="R36" s="88"/>
      <c r="S36" s="4">
        <v>343700</v>
      </c>
    </row>
    <row r="37" spans="1:19" ht="12.75" customHeight="1" x14ac:dyDescent="0.3">
      <c r="A37" s="9">
        <f t="shared" ref="A37:A55" si="6">DATE(YEAR(A36)+1, MONTH(A36),DAY(A36))</f>
        <v>51682</v>
      </c>
      <c r="B37" s="8">
        <f>+'Total Debt (Semi-Ann)'!B67+'Total Debt (Semi-Ann)'!B68</f>
        <v>10630000</v>
      </c>
      <c r="C37" s="8"/>
      <c r="D37" s="8">
        <f>+'Total Debt (Semi-Ann)'!D67+'Total Debt (Semi-Ann)'!D68</f>
        <v>733225</v>
      </c>
      <c r="E37" s="19">
        <f t="shared" si="0"/>
        <v>11363225</v>
      </c>
      <c r="F37" s="9"/>
      <c r="G37" s="9"/>
      <c r="H37" s="9"/>
      <c r="I37" s="9"/>
      <c r="J37" s="9"/>
      <c r="K37" s="9"/>
      <c r="L37" s="9"/>
      <c r="M37" s="93">
        <v>10630000</v>
      </c>
      <c r="N37" s="19">
        <f t="shared" si="4"/>
        <v>0</v>
      </c>
      <c r="O37" s="142">
        <v>11706925.039999999</v>
      </c>
      <c r="P37" s="88">
        <f t="shared" si="3"/>
        <v>-343700.03999999911</v>
      </c>
      <c r="Q37" s="88"/>
      <c r="R37" s="88"/>
      <c r="S37" s="4">
        <v>343700</v>
      </c>
    </row>
    <row r="38" spans="1:19" ht="12.75" customHeight="1" x14ac:dyDescent="0.3">
      <c r="A38" s="9">
        <f t="shared" si="6"/>
        <v>52047</v>
      </c>
      <c r="B38" s="8">
        <f>+'Total Debt (Semi-Ann)'!B69+'Total Debt (Semi-Ann)'!B70</f>
        <v>7680000</v>
      </c>
      <c r="C38" s="8"/>
      <c r="D38" s="8">
        <f>+'Total Debt (Semi-Ann)'!D69+'Total Debt (Semi-Ann)'!D70</f>
        <v>395675</v>
      </c>
      <c r="E38" s="19">
        <f t="shared" si="0"/>
        <v>8075675</v>
      </c>
      <c r="F38" s="9"/>
      <c r="G38" s="9"/>
      <c r="H38" s="9"/>
      <c r="I38" s="9"/>
      <c r="J38" s="9"/>
      <c r="K38" s="9"/>
      <c r="L38" s="9"/>
      <c r="M38" s="93">
        <v>10975000</v>
      </c>
      <c r="N38" s="19">
        <f t="shared" si="4"/>
        <v>-3295000</v>
      </c>
      <c r="O38" s="142">
        <v>11714375.039999999</v>
      </c>
      <c r="P38" s="88">
        <f t="shared" si="3"/>
        <v>-3638700.0399999991</v>
      </c>
      <c r="Q38" s="88"/>
      <c r="R38" s="88"/>
      <c r="S38" s="4">
        <v>3638700</v>
      </c>
    </row>
    <row r="39" spans="1:19" ht="12.75" customHeight="1" x14ac:dyDescent="0.3">
      <c r="A39" s="9">
        <f t="shared" si="6"/>
        <v>52412</v>
      </c>
      <c r="B39" s="8">
        <f>+'Total Debt (Semi-Ann)'!B71+'Total Debt (Semi-Ann)'!B72</f>
        <v>2785000</v>
      </c>
      <c r="C39" s="8"/>
      <c r="D39" s="8">
        <f>+'Total Debt (Semi-Ann)'!D71+'Total Debt (Semi-Ann)'!D72</f>
        <v>162437.5</v>
      </c>
      <c r="E39" s="19">
        <f t="shared" si="0"/>
        <v>2947437.5</v>
      </c>
      <c r="F39" s="9"/>
      <c r="G39" s="9"/>
      <c r="H39" s="9"/>
      <c r="I39" s="9"/>
      <c r="J39" s="9"/>
      <c r="K39" s="9"/>
      <c r="L39" s="9"/>
      <c r="M39" s="93">
        <v>5880000</v>
      </c>
      <c r="N39" s="19">
        <f t="shared" si="4"/>
        <v>-3095000</v>
      </c>
      <c r="O39" s="142">
        <v>6270812.5199999996</v>
      </c>
      <c r="P39" s="88">
        <f t="shared" si="3"/>
        <v>-3323375.0199999996</v>
      </c>
      <c r="Q39" s="88"/>
      <c r="R39" s="88"/>
      <c r="S39" s="4">
        <v>3323375</v>
      </c>
    </row>
    <row r="40" spans="1:19" ht="12.6" customHeight="1" x14ac:dyDescent="0.3">
      <c r="A40" s="9">
        <f t="shared" si="6"/>
        <v>52778</v>
      </c>
      <c r="B40" s="8">
        <f>+'Total Debt (Semi-Ann)'!B73+'Total Debt (Semi-Ann)'!B74</f>
        <v>2865000</v>
      </c>
      <c r="C40" s="8"/>
      <c r="D40" s="8">
        <f>+'Total Debt (Semi-Ann)'!D73+'Total Debt (Semi-Ann)'!D74</f>
        <v>82368.75</v>
      </c>
      <c r="E40" s="19">
        <f t="shared" si="0"/>
        <v>2947368.75</v>
      </c>
      <c r="F40" s="9"/>
      <c r="G40" s="9"/>
      <c r="H40" s="9"/>
      <c r="I40" s="9"/>
      <c r="J40" s="9"/>
      <c r="K40" s="9"/>
      <c r="L40" s="9"/>
      <c r="M40" s="93">
        <v>6070000</v>
      </c>
      <c r="N40" s="19">
        <f t="shared" si="4"/>
        <v>-3205000</v>
      </c>
      <c r="O40" s="142">
        <v>6268550</v>
      </c>
      <c r="P40" s="88">
        <f t="shared" si="3"/>
        <v>-3321181.25</v>
      </c>
      <c r="Q40" s="88"/>
      <c r="R40" s="88"/>
      <c r="S40" s="4">
        <v>3321181.25</v>
      </c>
    </row>
    <row r="41" spans="1:19" ht="12.75" hidden="1" customHeight="1" x14ac:dyDescent="0.2">
      <c r="A41" s="9">
        <f t="shared" si="6"/>
        <v>53143</v>
      </c>
      <c r="B41" s="8">
        <f>+'Total Debt (Semi-Ann)'!B75+'Total Debt (Semi-Ann)'!B76</f>
        <v>0</v>
      </c>
      <c r="C41" s="8"/>
      <c r="D41" s="8">
        <f>+'Total Debt (Semi-Ann)'!D75+'Total Debt (Semi-Ann)'!D76</f>
        <v>0</v>
      </c>
      <c r="E41" s="19">
        <f t="shared" si="0"/>
        <v>0</v>
      </c>
      <c r="F41" s="9"/>
      <c r="G41" s="9"/>
      <c r="H41" s="9"/>
      <c r="I41" s="9"/>
      <c r="J41" s="9"/>
      <c r="K41" s="9"/>
      <c r="L41" s="9"/>
      <c r="M41" s="123">
        <v>0</v>
      </c>
      <c r="N41" s="19">
        <f t="shared" si="4"/>
        <v>0</v>
      </c>
      <c r="O41" s="124">
        <v>0</v>
      </c>
      <c r="P41" s="88">
        <f t="shared" si="3"/>
        <v>0</v>
      </c>
      <c r="Q41" s="88"/>
      <c r="R41" s="88"/>
    </row>
    <row r="42" spans="1:19" ht="12.75" hidden="1" customHeight="1" x14ac:dyDescent="0.2">
      <c r="A42" s="9">
        <f t="shared" si="6"/>
        <v>53508</v>
      </c>
      <c r="B42" s="8">
        <f>+'Total Debt (Semi-Ann)'!B76+'Total Debt (Semi-Ann)'!B77</f>
        <v>0</v>
      </c>
      <c r="C42" s="8"/>
      <c r="D42" s="8">
        <f>+'Total Debt (Semi-Ann)'!D76+'Total Debt (Semi-Ann)'!D77</f>
        <v>0</v>
      </c>
      <c r="E42" s="19">
        <f t="shared" ref="E42:E55" si="7">B42+D42</f>
        <v>0</v>
      </c>
      <c r="F42" s="9"/>
      <c r="G42" s="9"/>
      <c r="H42" s="9"/>
      <c r="I42" s="9"/>
      <c r="J42" s="9"/>
      <c r="K42" s="9"/>
      <c r="L42" s="9"/>
      <c r="N42" s="19"/>
    </row>
    <row r="43" spans="1:19" ht="12.75" hidden="1" customHeight="1" x14ac:dyDescent="0.2">
      <c r="A43" s="9">
        <f t="shared" si="6"/>
        <v>53873</v>
      </c>
      <c r="B43" s="8">
        <f>+'Total Debt (Semi-Ann)'!B78+'Total Debt (Semi-Ann)'!B79</f>
        <v>0</v>
      </c>
      <c r="C43" s="8"/>
      <c r="D43" s="8">
        <f>+'Total Debt (Semi-Ann)'!D78+'Total Debt (Semi-Ann)'!D79</f>
        <v>0</v>
      </c>
      <c r="E43" s="19">
        <f t="shared" si="7"/>
        <v>0</v>
      </c>
      <c r="F43" s="9"/>
      <c r="G43" s="9"/>
      <c r="H43" s="9"/>
      <c r="I43" s="9"/>
      <c r="J43" s="9"/>
      <c r="K43" s="9"/>
      <c r="L43" s="9"/>
      <c r="N43" s="19"/>
    </row>
    <row r="44" spans="1:19" ht="12.75" hidden="1" customHeight="1" x14ac:dyDescent="0.2">
      <c r="A44" s="9">
        <f t="shared" si="6"/>
        <v>54239</v>
      </c>
      <c r="B44" s="8">
        <f>+'Total Debt (Semi-Ann)'!B80+'Total Debt (Semi-Ann)'!B81</f>
        <v>0</v>
      </c>
      <c r="C44" s="8"/>
      <c r="D44" s="8">
        <f>+'Total Debt (Semi-Ann)'!D80+'Total Debt (Semi-Ann)'!D81</f>
        <v>0</v>
      </c>
      <c r="E44" s="19">
        <f t="shared" si="7"/>
        <v>0</v>
      </c>
      <c r="F44" s="9"/>
      <c r="G44" s="9"/>
      <c r="H44" s="9"/>
      <c r="I44" s="9"/>
      <c r="J44" s="9"/>
      <c r="K44" s="9"/>
      <c r="L44" s="9"/>
      <c r="N44" s="19"/>
    </row>
    <row r="45" spans="1:19" ht="12.75" hidden="1" customHeight="1" x14ac:dyDescent="0.2">
      <c r="A45" s="9">
        <f t="shared" si="6"/>
        <v>54604</v>
      </c>
      <c r="B45" s="8">
        <f>+'Total Debt (Semi-Ann)'!B82+'Total Debt (Semi-Ann)'!B83</f>
        <v>0</v>
      </c>
      <c r="C45" s="8"/>
      <c r="D45" s="8">
        <f>+'Total Debt (Semi-Ann)'!D82+'Total Debt (Semi-Ann)'!D83</f>
        <v>0</v>
      </c>
      <c r="E45" s="19">
        <f t="shared" si="7"/>
        <v>0</v>
      </c>
      <c r="F45" s="9"/>
      <c r="G45" s="9"/>
      <c r="H45" s="9"/>
      <c r="I45" s="9"/>
      <c r="J45" s="9"/>
      <c r="K45" s="9"/>
      <c r="L45" s="9"/>
      <c r="N45" s="19"/>
    </row>
    <row r="46" spans="1:19" ht="12.75" hidden="1" customHeight="1" x14ac:dyDescent="0.2">
      <c r="A46" s="9">
        <f t="shared" si="6"/>
        <v>54969</v>
      </c>
      <c r="B46" s="8">
        <f>+'Total Debt (Semi-Ann)'!B84+'Total Debt (Semi-Ann)'!B85</f>
        <v>0</v>
      </c>
      <c r="C46" s="8"/>
      <c r="D46" s="8">
        <f>+'Total Debt (Semi-Ann)'!D84+'Total Debt (Semi-Ann)'!D85</f>
        <v>0</v>
      </c>
      <c r="E46" s="19">
        <f t="shared" si="7"/>
        <v>0</v>
      </c>
      <c r="F46" s="9"/>
      <c r="G46" s="9"/>
      <c r="H46" s="9"/>
      <c r="I46" s="9"/>
      <c r="J46" s="9"/>
      <c r="K46" s="9"/>
      <c r="L46" s="9"/>
      <c r="N46" s="19"/>
    </row>
    <row r="47" spans="1:19" ht="12.75" hidden="1" customHeight="1" x14ac:dyDescent="0.2">
      <c r="A47" s="9">
        <f t="shared" si="6"/>
        <v>55334</v>
      </c>
      <c r="B47" s="8">
        <f>+'Total Debt (Semi-Ann)'!B86+'Total Debt (Semi-Ann)'!B87</f>
        <v>0</v>
      </c>
      <c r="C47" s="8"/>
      <c r="D47" s="8">
        <f>+'Total Debt (Semi-Ann)'!D86+'Total Debt (Semi-Ann)'!D87</f>
        <v>0</v>
      </c>
      <c r="E47" s="19">
        <f t="shared" si="7"/>
        <v>0</v>
      </c>
      <c r="F47" s="9"/>
      <c r="G47" s="9"/>
      <c r="H47" s="9"/>
      <c r="I47" s="9"/>
      <c r="J47" s="9"/>
      <c r="K47" s="9"/>
      <c r="L47" s="9"/>
      <c r="N47" s="19"/>
    </row>
    <row r="48" spans="1:19" ht="12.75" hidden="1" customHeight="1" x14ac:dyDescent="0.2">
      <c r="A48" s="9">
        <f t="shared" si="6"/>
        <v>55700</v>
      </c>
      <c r="B48" s="8">
        <f>+'Total Debt (Semi-Ann)'!B88+'Total Debt (Semi-Ann)'!B89</f>
        <v>0</v>
      </c>
      <c r="C48" s="8"/>
      <c r="D48" s="8">
        <f>+'Total Debt (Semi-Ann)'!D88+'Total Debt (Semi-Ann)'!D89</f>
        <v>0</v>
      </c>
      <c r="E48" s="19">
        <f t="shared" si="7"/>
        <v>0</v>
      </c>
      <c r="F48" s="9"/>
      <c r="G48" s="9"/>
      <c r="H48" s="9"/>
      <c r="I48" s="9"/>
      <c r="J48" s="9"/>
      <c r="K48" s="9"/>
      <c r="L48" s="9"/>
      <c r="N48" s="19"/>
    </row>
    <row r="49" spans="1:18" ht="12.75" hidden="1" customHeight="1" x14ac:dyDescent="0.2">
      <c r="A49" s="9">
        <f t="shared" si="6"/>
        <v>56065</v>
      </c>
      <c r="B49" s="8">
        <f>+'Total Debt (Semi-Ann)'!B90+'Total Debt (Semi-Ann)'!B91</f>
        <v>0</v>
      </c>
      <c r="C49" s="8"/>
      <c r="D49" s="8">
        <f>+'Total Debt (Semi-Ann)'!D90+'Total Debt (Semi-Ann)'!D91</f>
        <v>0</v>
      </c>
      <c r="E49" s="19">
        <f t="shared" si="7"/>
        <v>0</v>
      </c>
      <c r="F49" s="9"/>
      <c r="G49" s="9"/>
      <c r="H49" s="9"/>
      <c r="I49" s="9"/>
      <c r="J49" s="9"/>
      <c r="K49" s="9"/>
      <c r="L49" s="9"/>
      <c r="N49" s="19"/>
    </row>
    <row r="50" spans="1:18" ht="12.75" hidden="1" customHeight="1" x14ac:dyDescent="0.2">
      <c r="A50" s="9">
        <f t="shared" si="6"/>
        <v>56430</v>
      </c>
      <c r="B50" s="8">
        <f>+'Total Debt (Semi-Ann)'!B92+'Total Debt (Semi-Ann)'!B93</f>
        <v>0</v>
      </c>
      <c r="C50" s="8"/>
      <c r="D50" s="8">
        <f>+'Total Debt (Semi-Ann)'!D92+'Total Debt (Semi-Ann)'!D93</f>
        <v>0</v>
      </c>
      <c r="E50" s="19">
        <f t="shared" si="7"/>
        <v>0</v>
      </c>
      <c r="F50" s="9"/>
      <c r="G50" s="9"/>
      <c r="H50" s="9"/>
      <c r="I50" s="9"/>
      <c r="J50" s="9"/>
      <c r="K50" s="9"/>
      <c r="L50" s="9"/>
      <c r="N50" s="19"/>
    </row>
    <row r="51" spans="1:18" ht="12.75" hidden="1" customHeight="1" x14ac:dyDescent="0.2">
      <c r="A51" s="9">
        <f t="shared" si="6"/>
        <v>56795</v>
      </c>
      <c r="B51" s="8">
        <f>+'Total Debt (Semi-Ann)'!B94+'Total Debt (Semi-Ann)'!B95</f>
        <v>0</v>
      </c>
      <c r="C51" s="8"/>
      <c r="D51" s="8">
        <f>+'Total Debt (Semi-Ann)'!D94+'Total Debt (Semi-Ann)'!D95</f>
        <v>0</v>
      </c>
      <c r="E51" s="19">
        <f t="shared" si="7"/>
        <v>0</v>
      </c>
      <c r="F51" s="9"/>
      <c r="G51" s="9"/>
      <c r="H51" s="9"/>
      <c r="I51" s="9"/>
      <c r="J51" s="9"/>
      <c r="K51" s="9"/>
      <c r="L51" s="9"/>
      <c r="N51" s="19"/>
    </row>
    <row r="52" spans="1:18" ht="12.75" hidden="1" customHeight="1" x14ac:dyDescent="0.2">
      <c r="A52" s="9">
        <f t="shared" si="6"/>
        <v>57161</v>
      </c>
      <c r="B52" s="8">
        <f>+'Total Debt (Semi-Ann)'!B96+'Total Debt (Semi-Ann)'!B97</f>
        <v>0</v>
      </c>
      <c r="C52" s="8"/>
      <c r="D52" s="8">
        <f>+'Total Debt (Semi-Ann)'!D96+'Total Debt (Semi-Ann)'!D97</f>
        <v>0</v>
      </c>
      <c r="E52" s="19">
        <f t="shared" si="7"/>
        <v>0</v>
      </c>
      <c r="F52" s="9"/>
      <c r="G52" s="9"/>
      <c r="H52" s="9"/>
      <c r="I52" s="9"/>
      <c r="J52" s="9"/>
      <c r="K52" s="9"/>
      <c r="L52" s="9"/>
      <c r="N52" s="19"/>
    </row>
    <row r="53" spans="1:18" ht="12.75" hidden="1" customHeight="1" x14ac:dyDescent="0.2">
      <c r="A53" s="9">
        <f t="shared" si="6"/>
        <v>57526</v>
      </c>
      <c r="B53" s="8">
        <f>+'Total Debt (Semi-Ann)'!B98+'Total Debt (Semi-Ann)'!B99</f>
        <v>0</v>
      </c>
      <c r="C53" s="8"/>
      <c r="D53" s="8">
        <f>+'Total Debt (Semi-Ann)'!D98+'Total Debt (Semi-Ann)'!D99</f>
        <v>0</v>
      </c>
      <c r="E53" s="19">
        <f t="shared" si="7"/>
        <v>0</v>
      </c>
      <c r="F53" s="9"/>
      <c r="G53" s="9"/>
      <c r="H53" s="9"/>
      <c r="I53" s="9"/>
      <c r="J53" s="9"/>
      <c r="K53" s="9"/>
      <c r="L53" s="9"/>
      <c r="N53" s="19"/>
    </row>
    <row r="54" spans="1:18" ht="12.75" hidden="1" customHeight="1" x14ac:dyDescent="0.2">
      <c r="A54" s="9">
        <f t="shared" si="6"/>
        <v>57891</v>
      </c>
      <c r="B54" s="8">
        <f>+'Total Debt (Semi-Ann)'!B100+'Total Debt (Semi-Ann)'!B101</f>
        <v>0</v>
      </c>
      <c r="C54" s="8"/>
      <c r="D54" s="8">
        <f>+'Total Debt (Semi-Ann)'!D100+'Total Debt (Semi-Ann)'!D101</f>
        <v>0</v>
      </c>
      <c r="E54" s="19">
        <f t="shared" si="7"/>
        <v>0</v>
      </c>
      <c r="F54" s="9"/>
      <c r="G54" s="9"/>
      <c r="H54" s="9"/>
      <c r="I54" s="9"/>
      <c r="J54" s="9"/>
      <c r="K54" s="9"/>
      <c r="L54" s="9"/>
      <c r="N54" s="19"/>
    </row>
    <row r="55" spans="1:18" ht="12.75" hidden="1" customHeight="1" x14ac:dyDescent="0.2">
      <c r="A55" s="9">
        <f t="shared" si="6"/>
        <v>58256</v>
      </c>
      <c r="B55" s="8">
        <f>+'Total Debt (Semi-Ann)'!B102+'Total Debt (Semi-Ann)'!B103</f>
        <v>0</v>
      </c>
      <c r="C55" s="8"/>
      <c r="D55" s="8">
        <f>+'Total Debt (Semi-Ann)'!D102+'Total Debt (Semi-Ann)'!D103</f>
        <v>0</v>
      </c>
      <c r="E55" s="19">
        <f t="shared" si="7"/>
        <v>0</v>
      </c>
      <c r="F55" s="9"/>
      <c r="G55" s="9"/>
      <c r="H55" s="9"/>
      <c r="I55" s="9"/>
      <c r="J55" s="9"/>
      <c r="K55" s="9"/>
      <c r="L55" s="9"/>
      <c r="N55" s="19"/>
    </row>
    <row r="56" spans="1:18" ht="13.8" thickBot="1" x14ac:dyDescent="0.3">
      <c r="A56" s="30" t="s">
        <v>4</v>
      </c>
      <c r="B56" s="10">
        <f>SUM(B20:B41)</f>
        <v>247435000</v>
      </c>
      <c r="C56" s="86" t="s">
        <v>56</v>
      </c>
      <c r="D56" s="10">
        <f>SUM(D20:D41)</f>
        <v>85836540</v>
      </c>
      <c r="E56" s="10">
        <f t="shared" ref="E56" si="8">SUM(E20:E41)</f>
        <v>333271540</v>
      </c>
      <c r="F56"/>
      <c r="G56"/>
      <c r="H56"/>
      <c r="I56"/>
      <c r="J56" s="24"/>
      <c r="K56"/>
      <c r="L56"/>
      <c r="M56" s="23">
        <f>SUM(M20:M41)</f>
        <v>279890000</v>
      </c>
      <c r="N56" s="22">
        <f>SUM(N21:N40)</f>
        <v>-17495000</v>
      </c>
      <c r="O56" s="23">
        <f>SUM(O21:O41)</f>
        <v>355002179.20000005</v>
      </c>
      <c r="P56" s="22">
        <f>SUM(P21:P40)</f>
        <v>-21730639.199999988</v>
      </c>
      <c r="Q56" s="22"/>
      <c r="R56" s="22"/>
    </row>
    <row r="57" spans="1:18" ht="10.8" thickTop="1" x14ac:dyDescent="0.2">
      <c r="A57" s="9"/>
      <c r="B57" s="8"/>
      <c r="C57" s="8"/>
      <c r="D57" s="8"/>
      <c r="E57" s="19"/>
      <c r="F57" s="9"/>
      <c r="G57" s="9"/>
      <c r="H57" s="9"/>
      <c r="I57" s="9"/>
      <c r="J57" s="22"/>
      <c r="K57" s="9"/>
      <c r="L57" s="9"/>
      <c r="M57" s="22">
        <f>+M56-B56</f>
        <v>32455000</v>
      </c>
      <c r="N57" s="19"/>
      <c r="O57" s="19"/>
    </row>
    <row r="58" spans="1:18" x14ac:dyDescent="0.2">
      <c r="A58" s="79"/>
      <c r="B58" s="31"/>
      <c r="C58" s="8"/>
      <c r="D58" s="8"/>
      <c r="E58" s="8"/>
      <c r="F58" s="9"/>
      <c r="G58" s="9"/>
      <c r="H58" s="9"/>
      <c r="I58" s="9"/>
      <c r="J58" s="22"/>
      <c r="K58" s="9"/>
      <c r="L58" s="9"/>
      <c r="N58" s="19"/>
      <c r="O58" s="19"/>
      <c r="P58" s="22"/>
      <c r="Q58" s="22"/>
      <c r="R58" s="22"/>
    </row>
    <row r="59" spans="1:18" ht="12.6" x14ac:dyDescent="0.2">
      <c r="A59" s="51" t="s">
        <v>139</v>
      </c>
      <c r="D59" s="8"/>
      <c r="E59" s="8"/>
      <c r="F59" s="9"/>
      <c r="G59" s="9"/>
      <c r="H59" s="9"/>
      <c r="I59" s="9"/>
      <c r="J59" s="9"/>
      <c r="K59" s="9"/>
      <c r="L59" s="9"/>
      <c r="N59" s="19"/>
      <c r="O59" s="19"/>
      <c r="P59" s="22"/>
      <c r="Q59" s="22"/>
      <c r="R59" s="22"/>
    </row>
    <row r="60" spans="1:18" ht="13.2" x14ac:dyDescent="0.25">
      <c r="A60" s="51" t="s">
        <v>26</v>
      </c>
      <c r="D60" s="8"/>
      <c r="E60" s="8"/>
      <c r="F60" s="9"/>
      <c r="G60" s="9"/>
      <c r="H60" s="9"/>
      <c r="I60" s="9"/>
      <c r="J60" s="9"/>
      <c r="K60" s="9"/>
      <c r="L60" s="9"/>
      <c r="N60" s="19">
        <f>+N56+M56</f>
        <v>262395000</v>
      </c>
      <c r="O60" s="19">
        <f>+O56-E56</f>
        <v>21730639.200000048</v>
      </c>
    </row>
    <row r="61" spans="1:18" x14ac:dyDescent="0.2">
      <c r="A61" s="9"/>
      <c r="B61" s="8"/>
      <c r="C61" s="8"/>
      <c r="D61" s="8"/>
      <c r="E61" s="19"/>
      <c r="F61" s="9"/>
      <c r="G61" s="9"/>
      <c r="H61" s="9"/>
      <c r="I61" s="9"/>
      <c r="J61" s="9"/>
      <c r="K61" s="9"/>
      <c r="L61" s="9"/>
      <c r="N61" s="19"/>
      <c r="O61" s="19"/>
    </row>
    <row r="62" spans="1:18" x14ac:dyDescent="0.2">
      <c r="A62" s="9"/>
      <c r="B62" s="8"/>
      <c r="C62" s="8"/>
      <c r="D62" s="8"/>
      <c r="E62" s="8"/>
      <c r="F62" s="9"/>
      <c r="G62" s="9"/>
      <c r="H62" s="9"/>
      <c r="I62" s="9"/>
      <c r="J62" s="9"/>
      <c r="K62" s="9"/>
      <c r="L62" s="9"/>
      <c r="N62" s="19"/>
      <c r="O62" s="19"/>
    </row>
    <row r="63" spans="1:18" x14ac:dyDescent="0.2">
      <c r="A63" s="9"/>
      <c r="B63" s="8"/>
      <c r="C63" s="8"/>
      <c r="D63" s="8"/>
      <c r="E63" s="19"/>
      <c r="F63" s="9"/>
      <c r="G63" s="9"/>
      <c r="H63" s="9"/>
      <c r="I63" s="9"/>
      <c r="J63" s="9"/>
      <c r="K63" s="9"/>
      <c r="L63" s="9"/>
      <c r="N63" s="19"/>
      <c r="O63" s="19"/>
    </row>
    <row r="64" spans="1:18" x14ac:dyDescent="0.2">
      <c r="A64" s="9" t="s">
        <v>59</v>
      </c>
      <c r="B64" s="81">
        <f>'Total Debt (Semi-Ann)'!B104</f>
        <v>247435000</v>
      </c>
      <c r="C64" s="81"/>
      <c r="D64" s="81">
        <f>'Total Debt (Semi-Ann)'!D104</f>
        <v>85836540</v>
      </c>
      <c r="E64" s="81">
        <f>'Total Debt (Semi-Ann)'!F104</f>
        <v>333271540.00000006</v>
      </c>
      <c r="F64" s="82"/>
      <c r="G64" s="82"/>
      <c r="H64" s="83" t="s">
        <v>55</v>
      </c>
      <c r="I64" s="84"/>
      <c r="J64" s="82"/>
      <c r="K64" s="82"/>
      <c r="L64" s="82"/>
      <c r="O64" s="19"/>
    </row>
    <row r="65" spans="1:15" x14ac:dyDescent="0.2">
      <c r="A65" s="9" t="s">
        <v>60</v>
      </c>
      <c r="B65" s="8">
        <f>+'Series 2009A(BABs)'!B104+'Series 2009D QSCB'!B104+'Series 2010A(BABs)'!B104+'Series 2010C(BABs)'!B104+'Series 2014'!B104+'Series 2015A'!B104+'Series 2015B'!B104+'Series 2016A'!B104+'Series 2016C'!B104+'Series 2017'!B104+'Series 2018'!B104+'Series 2019'!B104+'Series 2019A'!B104</f>
        <v>247435000</v>
      </c>
      <c r="C65" s="8"/>
      <c r="D65" s="8">
        <f>'Series1997-1'!C104+'Series 2009A(BABs)'!C104+'Series 2009D QSCB'!C104+'Series 2010A(BABs)'!C104+'Series 2010C(BABs)'!C104+'Series 2011'!C104+'Series 2014'!C104+'Series 2015A'!C104+'Series 2015B'!C104+'Series 2016A'!C104+'Series 2016C'!C104+'Series 2017'!C104+'Series 2018'!C104+'Series 2019'!C104+'Series 2019A'!C104</f>
        <v>85893915</v>
      </c>
      <c r="E65" s="8">
        <f>+B65+D65</f>
        <v>333328915</v>
      </c>
      <c r="F65" s="9"/>
      <c r="G65" s="9"/>
      <c r="I65" s="19"/>
      <c r="J65" s="9"/>
      <c r="K65" s="9"/>
      <c r="L65" s="9"/>
      <c r="O65" s="19"/>
    </row>
    <row r="66" spans="1:15" x14ac:dyDescent="0.2">
      <c r="A66" s="9" t="s">
        <v>58</v>
      </c>
      <c r="B66" s="81">
        <f>'Series1997-1'!B104+'Series 2009A(BABs)'!B104+'Series 2010A(BABs)'!B104+'Series 2010C(BABs)'!B104+'Series 2011'!B104+'Series 2014'!B104+'Series 2015A'!B104+'Series 2015B'!B104+'Series 2016A'!B104+'Series 2016C'!B104+'Series 2017'!B104+'Series 2018'!B104+'Series 2019'!B104+'Series 2019A'!B104</f>
        <v>246640000</v>
      </c>
      <c r="C66" s="81"/>
      <c r="D66" s="81">
        <f>'Series1997-1'!C104+'Series 2009A(BABs)'!C104+'Series 2010A(BABs)'!C104+'Series 2010C(BABs)'!C104+'Series 2011'!C104+'Series 2014'!C104+'Series 2015A'!C104+'Series 2015B'!C104+'Series 2016A'!C104+'Series 2016C'!C104+'Series 2017'!C104+'Series 2018'!C104+'Series 2019'!C104+'Series 2019A'!C104</f>
        <v>85886497.5</v>
      </c>
      <c r="E66" s="84">
        <v>337550000</v>
      </c>
      <c r="F66" s="82"/>
      <c r="G66" s="82"/>
      <c r="H66" s="83" t="s">
        <v>61</v>
      </c>
      <c r="I66" s="83"/>
      <c r="J66" s="82"/>
      <c r="K66" s="82"/>
      <c r="L66" s="82"/>
    </row>
    <row r="67" spans="1:15" x14ac:dyDescent="0.2">
      <c r="A67" s="9"/>
      <c r="B67" s="8"/>
      <c r="C67" s="8"/>
      <c r="D67" s="8"/>
      <c r="E67" s="19"/>
      <c r="F67" s="9"/>
      <c r="G67" s="9"/>
      <c r="H67" s="9"/>
      <c r="I67" s="9"/>
      <c r="J67" s="9"/>
      <c r="K67" s="9"/>
      <c r="L67" s="9"/>
    </row>
    <row r="68" spans="1:15" x14ac:dyDescent="0.2">
      <c r="A68" s="9"/>
      <c r="B68" s="8"/>
      <c r="C68" s="8"/>
      <c r="D68" s="8"/>
      <c r="E68" s="8"/>
      <c r="F68" s="9"/>
      <c r="G68" s="9"/>
      <c r="H68" s="9"/>
      <c r="I68" s="9"/>
      <c r="J68" s="9"/>
      <c r="K68" s="9"/>
      <c r="L68" s="9"/>
    </row>
    <row r="69" spans="1:15" x14ac:dyDescent="0.2">
      <c r="A69" s="9"/>
      <c r="B69" s="8">
        <f>B65-B64</f>
        <v>0</v>
      </c>
      <c r="C69" s="8"/>
      <c r="D69" s="8"/>
      <c r="E69" s="19"/>
      <c r="F69" s="9"/>
      <c r="G69" s="9"/>
      <c r="H69" s="9"/>
      <c r="I69" s="9"/>
      <c r="J69" s="9"/>
      <c r="K69" s="9"/>
      <c r="L69" s="9"/>
    </row>
    <row r="70" spans="1:15" x14ac:dyDescent="0.2">
      <c r="A70" s="9"/>
      <c r="B70" s="8"/>
      <c r="C70" s="8"/>
      <c r="D70" s="8"/>
      <c r="E70" s="8"/>
      <c r="F70" s="9"/>
      <c r="G70" s="9"/>
      <c r="H70" s="9"/>
      <c r="I70" s="9"/>
      <c r="J70" s="9"/>
      <c r="K70" s="9"/>
      <c r="L70" s="9"/>
    </row>
    <row r="71" spans="1:15" x14ac:dyDescent="0.2">
      <c r="A71" s="9"/>
      <c r="B71" s="8"/>
      <c r="C71" s="8"/>
      <c r="D71" s="8"/>
      <c r="E71" s="19"/>
      <c r="F71" s="9"/>
      <c r="G71" s="9"/>
      <c r="H71" s="9"/>
      <c r="I71" s="9"/>
      <c r="J71" s="9"/>
      <c r="K71" s="9"/>
      <c r="L71" s="9"/>
    </row>
    <row r="72" spans="1:15" x14ac:dyDescent="0.2">
      <c r="A72" s="9"/>
      <c r="B72" s="8"/>
      <c r="C72" s="8"/>
      <c r="D72" s="8"/>
      <c r="E72" s="8"/>
      <c r="F72" s="9"/>
      <c r="G72" s="9"/>
      <c r="H72" s="9"/>
      <c r="I72" s="9"/>
      <c r="J72" s="9"/>
      <c r="K72" s="9"/>
      <c r="L72" s="9"/>
    </row>
    <row r="73" spans="1:15" x14ac:dyDescent="0.2">
      <c r="A73" s="9"/>
      <c r="B73" s="8"/>
      <c r="C73" s="8"/>
      <c r="D73" s="8"/>
      <c r="E73" s="19"/>
      <c r="F73" s="9"/>
      <c r="G73" s="9"/>
      <c r="H73" s="9"/>
      <c r="I73" s="9"/>
      <c r="J73" s="9"/>
      <c r="K73" s="9"/>
      <c r="L73" s="9"/>
    </row>
    <row r="74" spans="1:15" x14ac:dyDescent="0.2">
      <c r="A74" s="9"/>
      <c r="B74" s="8"/>
      <c r="C74" s="8"/>
      <c r="D74" s="8"/>
      <c r="E74" s="8"/>
      <c r="F74" s="9"/>
      <c r="G74" s="9"/>
      <c r="H74" s="9"/>
      <c r="I74" s="9"/>
      <c r="J74" s="9"/>
      <c r="K74" s="9"/>
      <c r="L74" s="9"/>
    </row>
    <row r="75" spans="1:15" x14ac:dyDescent="0.2">
      <c r="A75" s="9"/>
      <c r="B75" s="8"/>
      <c r="C75" s="8"/>
      <c r="D75" s="8"/>
      <c r="E75" s="19"/>
      <c r="F75" s="9"/>
      <c r="G75" s="9"/>
      <c r="H75" s="9"/>
      <c r="I75" s="9"/>
      <c r="J75" s="9"/>
      <c r="K75" s="9"/>
      <c r="L75" s="9"/>
    </row>
    <row r="76" spans="1:15" x14ac:dyDescent="0.2">
      <c r="A76" s="9"/>
      <c r="B76" s="8"/>
      <c r="C76" s="8"/>
      <c r="D76" s="8"/>
      <c r="E76" s="19"/>
      <c r="F76" s="9"/>
      <c r="G76" s="9"/>
      <c r="H76" s="9"/>
      <c r="I76" s="9"/>
      <c r="J76" s="9"/>
      <c r="K76" s="9"/>
      <c r="L76" s="9"/>
    </row>
    <row r="77" spans="1:15" x14ac:dyDescent="0.2">
      <c r="A77" s="9"/>
      <c r="B77" s="8"/>
      <c r="C77" s="8"/>
      <c r="D77" s="8"/>
      <c r="E77" s="19"/>
      <c r="F77" s="9"/>
      <c r="G77" s="9"/>
      <c r="H77" s="9"/>
      <c r="I77" s="9"/>
      <c r="J77" s="9"/>
      <c r="K77" s="9"/>
      <c r="L77" s="9"/>
    </row>
    <row r="78" spans="1:15" x14ac:dyDescent="0.2">
      <c r="A78" s="9"/>
      <c r="B78" s="8"/>
      <c r="C78" s="8"/>
      <c r="D78" s="8"/>
      <c r="E78" s="19"/>
      <c r="F78" s="9"/>
      <c r="G78" s="9"/>
      <c r="H78" s="9"/>
      <c r="I78" s="9"/>
      <c r="J78" s="9"/>
      <c r="K78" s="9"/>
      <c r="L78" s="9"/>
    </row>
    <row r="79" spans="1:15" x14ac:dyDescent="0.2">
      <c r="A79" s="9"/>
      <c r="B79" s="8"/>
      <c r="C79" s="8"/>
      <c r="D79" s="8"/>
      <c r="E79" s="19"/>
      <c r="F79" s="9"/>
      <c r="G79" s="9"/>
      <c r="H79" s="9"/>
      <c r="I79" s="9"/>
      <c r="J79" s="9"/>
      <c r="K79" s="9"/>
      <c r="L79" s="9"/>
    </row>
    <row r="80" spans="1:15" x14ac:dyDescent="0.2">
      <c r="A80" s="9"/>
      <c r="B80" s="8"/>
      <c r="C80" s="8"/>
      <c r="D80" s="8"/>
      <c r="E80" s="19"/>
      <c r="F80" s="9"/>
      <c r="G80" s="9"/>
      <c r="H80" s="9"/>
      <c r="I80" s="9"/>
      <c r="J80" s="9"/>
      <c r="K80" s="9"/>
      <c r="L80" s="9"/>
    </row>
    <row r="81" spans="1:12" x14ac:dyDescent="0.2">
      <c r="A81" s="9"/>
      <c r="B81" s="8"/>
      <c r="C81" s="8"/>
      <c r="D81" s="8"/>
      <c r="E81" s="19"/>
      <c r="F81" s="9"/>
      <c r="G81" s="9"/>
      <c r="H81" s="9"/>
      <c r="I81" s="9"/>
      <c r="J81" s="9"/>
      <c r="K81" s="9"/>
      <c r="L81" s="9"/>
    </row>
    <row r="82" spans="1:12" x14ac:dyDescent="0.2">
      <c r="A82" s="9"/>
      <c r="B82" s="8"/>
      <c r="C82" s="8"/>
      <c r="D82" s="8"/>
      <c r="E82" s="19"/>
      <c r="F82" s="9"/>
      <c r="G82" s="9"/>
      <c r="H82" s="9"/>
      <c r="I82" s="9"/>
      <c r="J82" s="9"/>
      <c r="K82" s="9"/>
      <c r="L82" s="9"/>
    </row>
    <row r="83" spans="1:12" x14ac:dyDescent="0.2">
      <c r="A83" s="9"/>
      <c r="B83" s="8"/>
      <c r="C83" s="8"/>
      <c r="D83" s="8"/>
      <c r="E83" s="19"/>
      <c r="F83" s="9"/>
      <c r="G83" s="9"/>
      <c r="H83" s="9"/>
      <c r="I83" s="9"/>
      <c r="J83" s="9"/>
      <c r="K83" s="9"/>
      <c r="L83" s="9"/>
    </row>
    <row r="84" spans="1:12" x14ac:dyDescent="0.2">
      <c r="A84" s="9"/>
      <c r="B84" s="8"/>
      <c r="C84" s="8"/>
      <c r="D84" s="8"/>
      <c r="E84" s="19"/>
      <c r="F84" s="9"/>
      <c r="G84" s="9"/>
      <c r="H84" s="9"/>
      <c r="I84" s="9"/>
      <c r="J84" s="9"/>
      <c r="K84" s="9"/>
      <c r="L84" s="9"/>
    </row>
    <row r="85" spans="1:12" x14ac:dyDescent="0.2">
      <c r="A85" s="9"/>
      <c r="B85" s="8"/>
      <c r="C85" s="8"/>
      <c r="D85" s="8"/>
      <c r="E85" s="19"/>
      <c r="F85" s="9"/>
      <c r="G85" s="9"/>
      <c r="H85" s="9"/>
      <c r="I85" s="9"/>
      <c r="J85" s="9"/>
      <c r="K85" s="9"/>
      <c r="L85" s="9"/>
    </row>
    <row r="86" spans="1:12" x14ac:dyDescent="0.2">
      <c r="A86" s="9"/>
      <c r="B86" s="8"/>
      <c r="C86" s="8"/>
      <c r="D86" s="8"/>
      <c r="E86" s="19"/>
      <c r="F86" s="9"/>
      <c r="G86" s="9"/>
      <c r="H86" s="9"/>
      <c r="I86" s="9"/>
      <c r="J86" s="9"/>
      <c r="K86" s="9"/>
      <c r="L86" s="9"/>
    </row>
    <row r="87" spans="1:12" x14ac:dyDescent="0.2">
      <c r="A87" s="9"/>
      <c r="B87" s="8"/>
      <c r="C87" s="8"/>
      <c r="D87" s="8"/>
      <c r="E87" s="19"/>
      <c r="F87" s="9"/>
      <c r="G87" s="9"/>
      <c r="H87" s="9"/>
      <c r="I87" s="9"/>
      <c r="J87" s="9"/>
      <c r="K87" s="9"/>
      <c r="L87" s="9"/>
    </row>
    <row r="88" spans="1:12" x14ac:dyDescent="0.2">
      <c r="A88" s="9"/>
      <c r="B88" s="23"/>
      <c r="C88" s="23"/>
      <c r="D88" s="23"/>
      <c r="E88" s="23"/>
    </row>
    <row r="90" spans="1:12" x14ac:dyDescent="0.2">
      <c r="A90" s="21"/>
      <c r="D90" s="23"/>
      <c r="E90" s="22"/>
      <c r="F90" s="19"/>
      <c r="G90" s="19"/>
      <c r="H90" s="19"/>
      <c r="I90" s="19"/>
      <c r="J90" s="19"/>
      <c r="K90" s="19"/>
      <c r="L90" s="19"/>
    </row>
    <row r="91" spans="1:12" x14ac:dyDescent="0.2">
      <c r="E91" s="22"/>
    </row>
    <row r="92" spans="1:12" x14ac:dyDescent="0.2">
      <c r="B92" s="22"/>
      <c r="C92" s="22"/>
      <c r="D92" s="22"/>
    </row>
    <row r="93" spans="1:12" ht="12" x14ac:dyDescent="0.35">
      <c r="E93" s="16"/>
    </row>
    <row r="94" spans="1:12" x14ac:dyDescent="0.2">
      <c r="A94" s="9"/>
      <c r="E94" s="8"/>
    </row>
    <row r="95" spans="1:12" x14ac:dyDescent="0.2">
      <c r="A95" s="9"/>
      <c r="E95" s="8"/>
    </row>
    <row r="96" spans="1:12" x14ac:dyDescent="0.2">
      <c r="A96" s="9"/>
      <c r="E96" s="8"/>
    </row>
    <row r="97" spans="1:5" x14ac:dyDescent="0.2">
      <c r="A97" s="9"/>
      <c r="E97" s="8"/>
    </row>
    <row r="98" spans="1:5" x14ac:dyDescent="0.2">
      <c r="A98" s="9"/>
      <c r="E98" s="8"/>
    </row>
    <row r="99" spans="1:5" x14ac:dyDescent="0.2">
      <c r="A99" s="9"/>
      <c r="E99" s="8"/>
    </row>
    <row r="100" spans="1:5" x14ac:dyDescent="0.2">
      <c r="A100" s="9"/>
      <c r="E100" s="8"/>
    </row>
    <row r="101" spans="1:5" x14ac:dyDescent="0.2">
      <c r="A101" s="9"/>
      <c r="E101" s="8"/>
    </row>
    <row r="102" spans="1:5" x14ac:dyDescent="0.2">
      <c r="A102" s="9"/>
      <c r="E102" s="8"/>
    </row>
    <row r="103" spans="1:5" x14ac:dyDescent="0.2">
      <c r="A103" s="9"/>
      <c r="E103" s="8"/>
    </row>
    <row r="104" spans="1:5" x14ac:dyDescent="0.2">
      <c r="A104" s="9"/>
      <c r="E104" s="8"/>
    </row>
    <row r="105" spans="1:5" x14ac:dyDescent="0.2">
      <c r="A105" s="9"/>
      <c r="E105" s="8"/>
    </row>
    <row r="106" spans="1:5" x14ac:dyDescent="0.2">
      <c r="A106" s="9"/>
      <c r="E106" s="8"/>
    </row>
    <row r="107" spans="1:5" x14ac:dyDescent="0.2">
      <c r="A107" s="9"/>
      <c r="E107" s="8"/>
    </row>
    <row r="108" spans="1:5" x14ac:dyDescent="0.2">
      <c r="A108" s="9"/>
      <c r="E108" s="8"/>
    </row>
    <row r="109" spans="1:5" x14ac:dyDescent="0.2">
      <c r="A109" s="9"/>
      <c r="E109" s="8"/>
    </row>
    <row r="110" spans="1:5" x14ac:dyDescent="0.2">
      <c r="A110" s="9"/>
      <c r="E110" s="8"/>
    </row>
    <row r="111" spans="1:5" x14ac:dyDescent="0.2">
      <c r="A111" s="9"/>
      <c r="E111" s="8"/>
    </row>
    <row r="112" spans="1:5" x14ac:dyDescent="0.2">
      <c r="A112" s="9"/>
      <c r="E112" s="8"/>
    </row>
    <row r="113" spans="1:5" x14ac:dyDescent="0.2">
      <c r="A113" s="9"/>
      <c r="E113" s="8"/>
    </row>
    <row r="114" spans="1:5" x14ac:dyDescent="0.2">
      <c r="A114" s="9"/>
      <c r="E114" s="8"/>
    </row>
    <row r="115" spans="1:5" x14ac:dyDescent="0.2">
      <c r="A115" s="9"/>
      <c r="E115" s="8"/>
    </row>
    <row r="116" spans="1:5" x14ac:dyDescent="0.2">
      <c r="A116" s="9"/>
      <c r="E116" s="8"/>
    </row>
    <row r="117" spans="1:5" x14ac:dyDescent="0.2">
      <c r="A117" s="9"/>
      <c r="E117" s="8"/>
    </row>
    <row r="118" spans="1:5" x14ac:dyDescent="0.2">
      <c r="A118" s="9"/>
      <c r="E118" s="8"/>
    </row>
    <row r="119" spans="1:5" x14ac:dyDescent="0.2">
      <c r="A119" s="9"/>
      <c r="E119" s="8"/>
    </row>
    <row r="120" spans="1:5" x14ac:dyDescent="0.2">
      <c r="A120" s="9"/>
      <c r="E120" s="8"/>
    </row>
    <row r="121" spans="1:5" x14ac:dyDescent="0.2">
      <c r="A121" s="9"/>
      <c r="E121" s="8"/>
    </row>
    <row r="122" spans="1:5" x14ac:dyDescent="0.2">
      <c r="A122" s="9"/>
      <c r="E122" s="8"/>
    </row>
    <row r="123" spans="1:5" x14ac:dyDescent="0.2">
      <c r="A123" s="9"/>
      <c r="E123" s="8"/>
    </row>
    <row r="124" spans="1:5" x14ac:dyDescent="0.2">
      <c r="A124" s="9"/>
      <c r="E124" s="8"/>
    </row>
    <row r="125" spans="1:5" x14ac:dyDescent="0.2">
      <c r="E125" s="8"/>
    </row>
  </sheetData>
  <phoneticPr fontId="12" type="noConversion"/>
  <pageMargins left="0.7" right="0.7" top="0.75" bottom="0.75" header="0.3" footer="0.3"/>
  <pageSetup orientation="portrait" r:id="rId1"/>
  <rowBreaks count="1" manualBreakCount="1">
    <brk id="90" max="16383" man="1"/>
  </rowBreaks>
  <ignoredErrors>
    <ignoredError sqref="O56" 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3F7B-DEF0-4980-9E43-EE7367DF69F6}">
  <sheetPr>
    <pageSetUpPr fitToPage="1"/>
  </sheetPr>
  <dimension ref="A1"/>
  <sheetViews>
    <sheetView zoomScaleNormal="100" workbookViewId="0">
      <selection activeCell="A38" sqref="A38"/>
    </sheetView>
  </sheetViews>
  <sheetFormatPr defaultRowHeight="13.2" x14ac:dyDescent="0.25"/>
  <sheetData/>
  <pageMargins left="0.7" right="0.7" top="0.75" bottom="0.75" header="0.3" footer="0.3"/>
  <pageSetup scale="6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U125"/>
  <sheetViews>
    <sheetView workbookViewId="0">
      <selection activeCell="A38" sqref="A38"/>
    </sheetView>
  </sheetViews>
  <sheetFormatPr defaultColWidth="9.109375" defaultRowHeight="10.199999999999999" x14ac:dyDescent="0.2"/>
  <cols>
    <col min="1" max="1" width="9.109375" style="4"/>
    <col min="2" max="4" width="20.6640625" style="4" customWidth="1"/>
    <col min="5" max="5" width="1.6640625" style="4" customWidth="1"/>
    <col min="6" max="6" width="15.88671875" style="14" customWidth="1"/>
    <col min="7" max="7" width="19" style="4" customWidth="1"/>
    <col min="8" max="8" width="10.44140625" style="4" bestFit="1" customWidth="1"/>
    <col min="9" max="9" width="11.109375" style="4" bestFit="1" customWidth="1"/>
    <col min="10" max="10" width="12" style="4" bestFit="1" customWidth="1"/>
    <col min="11" max="14" width="9.109375" style="4"/>
    <col min="15" max="15" width="9.33203125" style="4" bestFit="1" customWidth="1"/>
    <col min="16" max="16384" width="9.109375" style="4"/>
  </cols>
  <sheetData>
    <row r="1" spans="1:125" ht="12.75" customHeight="1" x14ac:dyDescent="0.25">
      <c r="B1" s="160" t="s">
        <v>8</v>
      </c>
      <c r="C1" s="160"/>
      <c r="D1" s="160"/>
      <c r="E1" s="29"/>
      <c r="F1" s="13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2" spans="1:125" ht="12.75" customHeight="1" x14ac:dyDescent="0.25">
      <c r="A2" s="2"/>
      <c r="B2"/>
      <c r="C2"/>
      <c r="D2"/>
      <c r="E2" s="2"/>
      <c r="F2" s="13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ht="12.75" customHeight="1" x14ac:dyDescent="0.25">
      <c r="A3" s="3"/>
      <c r="B3" s="1"/>
      <c r="C3" s="1"/>
      <c r="D3"/>
      <c r="E3" s="2"/>
      <c r="F3" s="13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12.75" customHeight="1" thickBot="1" x14ac:dyDescent="0.3">
      <c r="B4" s="158" t="s">
        <v>33</v>
      </c>
      <c r="C4" s="158"/>
      <c r="D4" s="158"/>
      <c r="E4" s="2"/>
    </row>
    <row r="5" spans="1:125" ht="12.75" customHeight="1" x14ac:dyDescent="0.25">
      <c r="B5" s="13"/>
      <c r="C5" s="13"/>
      <c r="D5" s="13"/>
      <c r="E5" s="2"/>
    </row>
    <row r="6" spans="1:125" s="2" customFormat="1" ht="13.2" x14ac:dyDescent="0.25">
      <c r="A6"/>
      <c r="B6" s="58" t="s">
        <v>36</v>
      </c>
      <c r="C6" s="58" t="s">
        <v>37</v>
      </c>
      <c r="D6" s="58" t="s">
        <v>38</v>
      </c>
      <c r="E6" s="58"/>
      <c r="F6" s="5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125" ht="12" x14ac:dyDescent="0.35">
      <c r="A7" s="16"/>
      <c r="B7" s="58" t="s">
        <v>22</v>
      </c>
      <c r="C7" s="58" t="s">
        <v>22</v>
      </c>
      <c r="D7" s="58" t="s">
        <v>22</v>
      </c>
      <c r="E7" s="58"/>
      <c r="F7" s="58" t="s">
        <v>34</v>
      </c>
      <c r="G7" s="58" t="s">
        <v>34</v>
      </c>
    </row>
    <row r="8" spans="1:125" s="17" customFormat="1" ht="12" x14ac:dyDescent="0.35">
      <c r="A8" s="16" t="s">
        <v>1</v>
      </c>
      <c r="B8" s="59" t="s">
        <v>24</v>
      </c>
      <c r="C8" s="59" t="s">
        <v>24</v>
      </c>
      <c r="D8" s="59" t="s">
        <v>24</v>
      </c>
      <c r="E8" s="60"/>
      <c r="F8" s="60" t="s">
        <v>35</v>
      </c>
      <c r="G8" s="16" t="s">
        <v>39</v>
      </c>
      <c r="H8" s="14"/>
      <c r="I8" s="4"/>
      <c r="J8" s="4"/>
      <c r="K8" s="4"/>
      <c r="L8" s="4"/>
      <c r="M8" s="4"/>
      <c r="N8" s="4"/>
      <c r="O8" s="4"/>
      <c r="P8" s="4"/>
      <c r="Q8" s="4"/>
    </row>
    <row r="9" spans="1:125" x14ac:dyDescent="0.2">
      <c r="A9" s="9"/>
      <c r="B9" s="9"/>
      <c r="C9" s="9"/>
      <c r="D9" s="9"/>
      <c r="E9" s="9"/>
      <c r="F9" s="9"/>
      <c r="G9" s="9"/>
      <c r="H9" s="9"/>
    </row>
    <row r="10" spans="1:125" ht="13.2" hidden="1" x14ac:dyDescent="0.25">
      <c r="A10" s="9">
        <v>40954</v>
      </c>
      <c r="B10" s="23">
        <v>0</v>
      </c>
      <c r="C10" s="23">
        <v>0</v>
      </c>
      <c r="D10" s="23">
        <v>0</v>
      </c>
      <c r="E10" s="44"/>
      <c r="F10" s="23">
        <f>B10+C10+D10</f>
        <v>0</v>
      </c>
      <c r="G10" s="23">
        <v>0</v>
      </c>
      <c r="H10" s="19"/>
      <c r="J10" s="23"/>
    </row>
    <row r="11" spans="1:125" ht="13.2" hidden="1" x14ac:dyDescent="0.25">
      <c r="A11" s="9">
        <v>41136</v>
      </c>
      <c r="B11" s="8">
        <f>'Series 2009A(BABs)'!H11</f>
        <v>0</v>
      </c>
      <c r="C11" s="8">
        <f>'Series 2010A(BABs)'!G11</f>
        <v>0</v>
      </c>
      <c r="D11" s="19">
        <f>'Series 2010C(BABs)'!G11</f>
        <v>0</v>
      </c>
      <c r="E11" s="44"/>
      <c r="F11" s="19">
        <f>B11+C11+D11</f>
        <v>0</v>
      </c>
      <c r="G11" s="19">
        <f>+F10+F11</f>
        <v>0</v>
      </c>
      <c r="H11" s="19"/>
      <c r="I11" s="19"/>
      <c r="J11" s="8"/>
    </row>
    <row r="12" spans="1:125" ht="13.2" hidden="1" x14ac:dyDescent="0.25">
      <c r="A12" s="9">
        <v>41320</v>
      </c>
      <c r="B12" s="23">
        <f>'Series 2009A(BABs)'!H12</f>
        <v>0</v>
      </c>
      <c r="C12" s="23">
        <f>'Series 2010A(BABs)'!G12</f>
        <v>0</v>
      </c>
      <c r="D12" s="23">
        <f>'Series 2010C(BABs)'!G12</f>
        <v>0</v>
      </c>
      <c r="E12" s="61"/>
      <c r="F12" s="23">
        <f t="shared" ref="F12:F57" si="0">B12+C12+D12</f>
        <v>0</v>
      </c>
      <c r="G12" s="45">
        <v>0</v>
      </c>
      <c r="H12" s="19"/>
      <c r="J12" s="8"/>
    </row>
    <row r="13" spans="1:125" ht="13.2" hidden="1" x14ac:dyDescent="0.25">
      <c r="A13" s="9">
        <v>41501</v>
      </c>
      <c r="B13" s="8">
        <f>'Series 2009A(BABs)'!H13</f>
        <v>0</v>
      </c>
      <c r="C13" s="8">
        <f>'Series 2010A(BABs)'!G13</f>
        <v>0</v>
      </c>
      <c r="D13" s="19">
        <f>'Series 2010C(BABs)'!G13</f>
        <v>0</v>
      </c>
      <c r="E13" s="44"/>
      <c r="F13" s="19">
        <f t="shared" si="0"/>
        <v>0</v>
      </c>
      <c r="G13" s="15">
        <f>+F12+F13</f>
        <v>0</v>
      </c>
      <c r="H13" s="19"/>
      <c r="J13" s="8"/>
    </row>
    <row r="14" spans="1:125" ht="13.2" hidden="1" x14ac:dyDescent="0.25">
      <c r="A14" s="9">
        <v>41685</v>
      </c>
      <c r="B14" s="8">
        <f>'Series 2009A(BABs)'!H14</f>
        <v>0</v>
      </c>
      <c r="C14" s="8">
        <f>'Series 2010A(BABs)'!G14</f>
        <v>0</v>
      </c>
      <c r="D14" s="19">
        <f>'Series 2010C(BABs)'!G14</f>
        <v>0</v>
      </c>
      <c r="E14" s="44"/>
      <c r="F14" s="19">
        <f t="shared" si="0"/>
        <v>0</v>
      </c>
      <c r="G14" s="15">
        <v>0</v>
      </c>
      <c r="H14" s="19"/>
      <c r="J14" s="8"/>
    </row>
    <row r="15" spans="1:125" ht="13.2" hidden="1" x14ac:dyDescent="0.25">
      <c r="A15" s="9">
        <v>41866</v>
      </c>
      <c r="B15" s="8">
        <f>'Series 2009A(BABs)'!H15</f>
        <v>0</v>
      </c>
      <c r="C15" s="8">
        <f>'Series 2010A(BABs)'!G15</f>
        <v>0</v>
      </c>
      <c r="D15" s="19">
        <f>'Series 2010C(BABs)'!G15</f>
        <v>0</v>
      </c>
      <c r="E15" s="44"/>
      <c r="F15" s="19">
        <f t="shared" si="0"/>
        <v>0</v>
      </c>
      <c r="G15" s="15">
        <f>+F14+F15</f>
        <v>0</v>
      </c>
      <c r="H15" s="19"/>
      <c r="J15" s="8"/>
    </row>
    <row r="16" spans="1:125" ht="13.2" hidden="1" x14ac:dyDescent="0.25">
      <c r="A16" s="9">
        <v>42050</v>
      </c>
      <c r="B16" s="23">
        <f>'Series 2009A(BABs)'!H16</f>
        <v>621716.33299999987</v>
      </c>
      <c r="C16" s="23">
        <f>'Series 2010A(BABs)'!G16</f>
        <v>363339.67</v>
      </c>
      <c r="D16" s="23">
        <f>'Series 2010C(BABs)'!G16</f>
        <v>166767.5625</v>
      </c>
      <c r="E16" s="61"/>
      <c r="F16" s="23">
        <f t="shared" si="0"/>
        <v>1151823.5654999998</v>
      </c>
      <c r="G16" s="45">
        <v>0</v>
      </c>
      <c r="H16" s="19"/>
      <c r="J16" s="8"/>
    </row>
    <row r="17" spans="1:10" ht="13.2" hidden="1" x14ac:dyDescent="0.25">
      <c r="A17" s="9">
        <v>42231</v>
      </c>
      <c r="B17" s="8">
        <f>'Series 2009A(BABs)'!H17</f>
        <v>610796.33299999987</v>
      </c>
      <c r="C17" s="8">
        <f>'Series 2010A(BABs)'!G17</f>
        <v>363339.67</v>
      </c>
      <c r="D17" s="19">
        <f>'Series 2010C(BABs)'!G17</f>
        <v>166767.5625</v>
      </c>
      <c r="E17" s="44"/>
      <c r="F17" s="19">
        <f t="shared" si="0"/>
        <v>1140903.5654999998</v>
      </c>
      <c r="G17" s="15">
        <f>+F16+F17</f>
        <v>2292727.1309999996</v>
      </c>
      <c r="H17" s="19"/>
      <c r="J17" s="8"/>
    </row>
    <row r="18" spans="1:10" ht="13.2" hidden="1" x14ac:dyDescent="0.25">
      <c r="A18" s="9">
        <v>42415</v>
      </c>
      <c r="B18" s="8">
        <f>'Series 2009A(BABs)'!H18</f>
        <v>610796.33299999987</v>
      </c>
      <c r="C18" s="8">
        <f>'Series 2010A(BABs)'!G18</f>
        <v>363339.67</v>
      </c>
      <c r="D18" s="19">
        <f>'Series 2010C(BABs)'!G18</f>
        <v>166767.5625</v>
      </c>
      <c r="E18" s="44"/>
      <c r="F18" s="19">
        <f t="shared" si="0"/>
        <v>1140903.5654999998</v>
      </c>
      <c r="G18" s="15">
        <v>0</v>
      </c>
      <c r="H18" s="19"/>
      <c r="J18" s="8"/>
    </row>
    <row r="19" spans="1:10" ht="13.2" hidden="1" x14ac:dyDescent="0.25">
      <c r="A19" s="9">
        <v>42597</v>
      </c>
      <c r="B19" s="8">
        <f>'Series 2009A(BABs)'!H19</f>
        <v>597999.45799999987</v>
      </c>
      <c r="C19" s="8">
        <f>'Series 2010A(BABs)'!G19</f>
        <v>363339.67</v>
      </c>
      <c r="D19" s="19">
        <f>'Series 2010C(BABs)'!G19</f>
        <v>166767.5625</v>
      </c>
      <c r="E19" s="44"/>
      <c r="F19" s="19">
        <f t="shared" si="0"/>
        <v>1128106.6904999998</v>
      </c>
      <c r="G19" s="15">
        <f>+F18+F19</f>
        <v>2269010.2559999996</v>
      </c>
      <c r="H19" s="19"/>
      <c r="J19" s="8"/>
    </row>
    <row r="20" spans="1:10" ht="13.2" hidden="1" x14ac:dyDescent="0.25">
      <c r="A20" s="9">
        <v>42781</v>
      </c>
      <c r="B20" s="23">
        <f>'Series 2009A(BABs)'!H20</f>
        <v>597999.45799999987</v>
      </c>
      <c r="C20" s="23">
        <f>'Series 2010A(BABs)'!G20</f>
        <v>363339.67</v>
      </c>
      <c r="D20" s="23">
        <f>'Series 2010C(BABs)'!G20</f>
        <v>166767.5625</v>
      </c>
      <c r="E20" s="61"/>
      <c r="F20" s="23">
        <f t="shared" si="0"/>
        <v>1128106.6904999998</v>
      </c>
      <c r="G20" s="45">
        <v>0</v>
      </c>
      <c r="H20" s="19"/>
      <c r="J20" s="8"/>
    </row>
    <row r="21" spans="1:10" ht="13.2" hidden="1" x14ac:dyDescent="0.25">
      <c r="A21" s="9">
        <v>42962</v>
      </c>
      <c r="B21" s="8">
        <f>'Series 2009A(BABs)'!H21</f>
        <v>583826.64549999987</v>
      </c>
      <c r="C21" s="8">
        <f>'Series 2010A(BABs)'!G21</f>
        <v>363339.67</v>
      </c>
      <c r="D21" s="19">
        <f>'Series 2010C(BABs)'!G21</f>
        <v>166767.5625</v>
      </c>
      <c r="E21" s="44"/>
      <c r="F21" s="19">
        <f t="shared" si="0"/>
        <v>1113933.8779999998</v>
      </c>
      <c r="G21" s="15">
        <f>+F20+F21</f>
        <v>2242040.5684999996</v>
      </c>
      <c r="H21" s="19"/>
      <c r="J21" s="8"/>
    </row>
    <row r="22" spans="1:10" ht="13.2" hidden="1" x14ac:dyDescent="0.25">
      <c r="A22" s="9">
        <v>43146</v>
      </c>
      <c r="B22" s="23">
        <f>'Series 2009A(BABs)'!H22</f>
        <v>583826.64549999987</v>
      </c>
      <c r="C22" s="23">
        <f>'Series 2010A(BABs)'!G22</f>
        <v>363339.67</v>
      </c>
      <c r="D22" s="23">
        <f>'Series 2010C(BABs)'!G22</f>
        <v>166767.5625</v>
      </c>
      <c r="E22" s="61"/>
      <c r="F22" s="23">
        <f t="shared" si="0"/>
        <v>1113933.8779999998</v>
      </c>
      <c r="G22" s="45">
        <v>0</v>
      </c>
      <c r="H22" s="19"/>
      <c r="J22" s="8"/>
    </row>
    <row r="23" spans="1:10" ht="13.2" hidden="1" x14ac:dyDescent="0.25">
      <c r="A23" s="9">
        <v>43327</v>
      </c>
      <c r="B23" s="8">
        <f>'Series 2009A(BABs)'!H23</f>
        <v>568164.14549999987</v>
      </c>
      <c r="C23" s="8">
        <f>'Series 2010A(BABs)'!G23</f>
        <v>363339.67</v>
      </c>
      <c r="D23" s="19">
        <f>'Series 2010C(BABs)'!G23</f>
        <v>166767.5625</v>
      </c>
      <c r="E23" s="44"/>
      <c r="F23" s="19">
        <f t="shared" si="0"/>
        <v>1098271.3779999998</v>
      </c>
      <c r="G23" s="15">
        <f>+F22+F23</f>
        <v>2212205.2559999996</v>
      </c>
      <c r="H23" s="19"/>
      <c r="J23" s="8"/>
    </row>
    <row r="24" spans="1:10" ht="13.2" hidden="1" x14ac:dyDescent="0.25">
      <c r="A24" s="9">
        <v>43511</v>
      </c>
      <c r="B24" s="8">
        <f>'Series 2009A(BABs)'!H24</f>
        <v>568164.14549999987</v>
      </c>
      <c r="C24" s="8">
        <f>'Series 2010A(BABs)'!G24</f>
        <v>363339.67</v>
      </c>
      <c r="D24" s="19">
        <f>'Series 2010C(BABs)'!G24</f>
        <v>166767.5625</v>
      </c>
      <c r="E24" s="44"/>
      <c r="F24" s="19">
        <f t="shared" si="0"/>
        <v>1098271.3779999998</v>
      </c>
      <c r="G24" s="15">
        <v>0</v>
      </c>
      <c r="H24" s="19"/>
      <c r="J24" s="8"/>
    </row>
    <row r="25" spans="1:10" ht="13.2" hidden="1" x14ac:dyDescent="0.25">
      <c r="A25" s="9">
        <v>43692</v>
      </c>
      <c r="B25" s="8">
        <f>'Series 2009A(BABs)'!H25</f>
        <v>551302.89549999987</v>
      </c>
      <c r="C25" s="8">
        <f>'Series 2010A(BABs)'!G25</f>
        <v>363339.67</v>
      </c>
      <c r="D25" s="19">
        <f>'Series 2010C(BABs)'!G25</f>
        <v>166767.5625</v>
      </c>
      <c r="E25" s="44"/>
      <c r="F25" s="19">
        <f t="shared" si="0"/>
        <v>1081410.1279999998</v>
      </c>
      <c r="G25" s="15">
        <f>+F24+F25</f>
        <v>2179681.5059999996</v>
      </c>
      <c r="J25" s="8"/>
    </row>
    <row r="26" spans="1:10" ht="13.2" hidden="1" x14ac:dyDescent="0.25">
      <c r="A26" s="9">
        <v>43876</v>
      </c>
      <c r="B26" s="8">
        <f>'Series 2009A(BABs)'!H26</f>
        <v>551302.89549999987</v>
      </c>
      <c r="C26" s="8">
        <f>'Series 2010A(BABs)'!G26</f>
        <v>363339.67</v>
      </c>
      <c r="D26" s="19">
        <f>'Series 2010C(BABs)'!G26</f>
        <v>166767.5625</v>
      </c>
      <c r="E26" s="44"/>
      <c r="F26" s="19">
        <f t="shared" si="0"/>
        <v>1081410.1279999998</v>
      </c>
      <c r="G26" s="15">
        <v>0</v>
      </c>
      <c r="J26" s="8"/>
    </row>
    <row r="27" spans="1:10" ht="13.2" hidden="1" x14ac:dyDescent="0.25">
      <c r="A27" s="9">
        <v>44058</v>
      </c>
      <c r="B27" s="8">
        <f>'Series 2009A(BABs)'!H27</f>
        <v>533080.46049999993</v>
      </c>
      <c r="C27" s="8">
        <f>'Series 2010A(BABs)'!G27</f>
        <v>352857.1</v>
      </c>
      <c r="D27" s="19">
        <f>'Series 2010C(BABs)'!G27</f>
        <v>166767.5625</v>
      </c>
      <c r="E27" s="44"/>
      <c r="F27" s="19">
        <f t="shared" si="0"/>
        <v>1052705.1229999999</v>
      </c>
      <c r="G27" s="15">
        <f>+F26+F27</f>
        <v>2134115.2509999997</v>
      </c>
      <c r="J27" s="8"/>
    </row>
    <row r="28" spans="1:10" ht="13.2" hidden="1" x14ac:dyDescent="0.25">
      <c r="A28" s="9">
        <v>44242</v>
      </c>
      <c r="B28" s="23">
        <f>'Series 2009A(BABs)'!H28</f>
        <v>0</v>
      </c>
      <c r="C28" s="23">
        <f>'Series 2010A(BABs)'!G28</f>
        <v>0</v>
      </c>
      <c r="D28" s="23">
        <f>'Series 2010C(BABs)'!G28</f>
        <v>0</v>
      </c>
      <c r="E28" s="61"/>
      <c r="F28" s="23">
        <f t="shared" si="0"/>
        <v>0</v>
      </c>
      <c r="G28" s="45">
        <v>0</v>
      </c>
      <c r="J28" s="8"/>
    </row>
    <row r="29" spans="1:10" ht="13.2" hidden="1" x14ac:dyDescent="0.25">
      <c r="A29" s="9">
        <v>44423</v>
      </c>
      <c r="B29" s="8">
        <f>'Series 2009A(BABs)'!H29</f>
        <v>0</v>
      </c>
      <c r="C29" s="8">
        <f>'Series 2010A(BABs)'!G29</f>
        <v>0</v>
      </c>
      <c r="D29" s="19">
        <f>'Series 2010C(BABs)'!G29</f>
        <v>0</v>
      </c>
      <c r="E29" s="44"/>
      <c r="F29" s="19">
        <f t="shared" si="0"/>
        <v>0</v>
      </c>
      <c r="G29" s="15">
        <f>+F28+F29</f>
        <v>0</v>
      </c>
      <c r="J29" s="8"/>
    </row>
    <row r="30" spans="1:10" ht="13.2" hidden="1" x14ac:dyDescent="0.25">
      <c r="A30" s="9">
        <v>44607</v>
      </c>
      <c r="B30" s="23">
        <f>'Series 2009A(BABs)'!H30</f>
        <v>513297.04299999995</v>
      </c>
      <c r="C30" s="23">
        <f>'Series 2010A(BABs)'!G30</f>
        <v>337797.36</v>
      </c>
      <c r="D30" s="23">
        <f>'Series 2010C(BABs)'!G30</f>
        <v>166767.5625</v>
      </c>
      <c r="E30" s="61"/>
      <c r="F30" s="23">
        <f t="shared" si="0"/>
        <v>1017861.9654999999</v>
      </c>
      <c r="G30" s="45">
        <v>0</v>
      </c>
      <c r="J30" s="8"/>
    </row>
    <row r="31" spans="1:10" ht="13.2" hidden="1" x14ac:dyDescent="0.25">
      <c r="A31" s="9">
        <v>44788</v>
      </c>
      <c r="B31" s="8">
        <f>'Series 2009A(BABs)'!H31</f>
        <v>489555.01</v>
      </c>
      <c r="C31" s="8">
        <f>'Series 2010A(BABs)'!G31</f>
        <v>321731.28999999998</v>
      </c>
      <c r="D31" s="19">
        <f>'Series 2010C(BABs)'!G31</f>
        <v>166767.5625</v>
      </c>
      <c r="E31" s="44"/>
      <c r="F31" s="19">
        <f t="shared" si="0"/>
        <v>978053.86250000005</v>
      </c>
      <c r="G31" s="15">
        <f>+F30+F31</f>
        <v>1995915.828</v>
      </c>
      <c r="J31" s="8"/>
    </row>
    <row r="32" spans="1:10" ht="13.2" hidden="1" x14ac:dyDescent="0.25">
      <c r="A32" s="9">
        <v>44972</v>
      </c>
      <c r="B32" s="8">
        <f>'Series 2009A(BABs)'!H32</f>
        <v>0</v>
      </c>
      <c r="C32" s="8">
        <v>0</v>
      </c>
      <c r="D32" s="19">
        <f>'Series 2010C(BABs)'!G32</f>
        <v>0</v>
      </c>
      <c r="E32" s="44"/>
      <c r="F32" s="19">
        <f t="shared" si="0"/>
        <v>0</v>
      </c>
      <c r="G32" s="15">
        <v>0</v>
      </c>
      <c r="J32" s="8"/>
    </row>
    <row r="33" spans="1:12" ht="13.2" hidden="1" x14ac:dyDescent="0.25">
      <c r="A33" s="9">
        <v>45153</v>
      </c>
      <c r="B33" s="8">
        <f>'Series 2009A(BABs)'!H33</f>
        <v>0</v>
      </c>
      <c r="C33" s="8">
        <v>0</v>
      </c>
      <c r="D33" s="19">
        <f>'Series 2010C(BABs)'!G33</f>
        <v>0</v>
      </c>
      <c r="E33" s="44"/>
      <c r="F33" s="19">
        <f t="shared" si="0"/>
        <v>0</v>
      </c>
      <c r="G33" s="15">
        <f>+F32+F33</f>
        <v>0</v>
      </c>
      <c r="I33" s="19"/>
      <c r="J33" s="8"/>
      <c r="K33" s="19"/>
      <c r="L33" s="19"/>
    </row>
    <row r="34" spans="1:12" hidden="1" x14ac:dyDescent="0.2">
      <c r="A34" s="9">
        <v>45337</v>
      </c>
      <c r="B34" s="8">
        <f>'Series 2009A(BABs)'!H34</f>
        <v>0</v>
      </c>
      <c r="C34" s="8">
        <f>'Series 2010A(BABs)'!G34</f>
        <v>0</v>
      </c>
      <c r="D34" s="19">
        <f>'Series 2010C(BABs)'!G34</f>
        <v>0</v>
      </c>
      <c r="E34" s="9"/>
      <c r="F34" s="19">
        <f t="shared" si="0"/>
        <v>0</v>
      </c>
      <c r="G34" s="15">
        <v>0</v>
      </c>
    </row>
    <row r="35" spans="1:12" x14ac:dyDescent="0.2">
      <c r="A35" s="9">
        <v>45519</v>
      </c>
      <c r="B35" s="23">
        <f>'Series 2009A(BABs)'!H35</f>
        <v>437515.48049999995</v>
      </c>
      <c r="C35" s="23">
        <f>'Series 2010A(BABs)'!G35</f>
        <v>286416.49</v>
      </c>
      <c r="D35" s="23">
        <f>'Series 2010C(BABs)'!G35</f>
        <v>166767.5625</v>
      </c>
      <c r="E35" s="23"/>
      <c r="F35" s="23">
        <f t="shared" si="0"/>
        <v>890699.53299999994</v>
      </c>
      <c r="G35" s="45">
        <v>0</v>
      </c>
    </row>
    <row r="36" spans="1:12" x14ac:dyDescent="0.2">
      <c r="A36" s="9">
        <v>45703</v>
      </c>
      <c r="B36" s="8">
        <f>'Series 2009A(BABs)'!H36</f>
        <v>437515.48049999995</v>
      </c>
      <c r="C36" s="8">
        <f>'Series 2010A(BABs)'!G36</f>
        <v>286416.49</v>
      </c>
      <c r="D36" s="19">
        <f>'Series 2010C(BABs)'!G36</f>
        <v>166767.5625</v>
      </c>
      <c r="E36" s="9"/>
      <c r="F36" s="19">
        <f t="shared" si="0"/>
        <v>890699.53299999994</v>
      </c>
      <c r="G36" s="15">
        <f>+F35+F36</f>
        <v>1781399.0659999999</v>
      </c>
    </row>
    <row r="37" spans="1:12" x14ac:dyDescent="0.2">
      <c r="A37" s="9">
        <v>45884</v>
      </c>
      <c r="B37" s="8">
        <f>'Series 2009A(BABs)'!H37</f>
        <v>405392.04299999995</v>
      </c>
      <c r="C37" s="8">
        <f>'Series 2010A(BABs)'!G37</f>
        <v>267025.40999999997</v>
      </c>
      <c r="D37" s="19">
        <f>'Series 2010C(BABs)'!G37</f>
        <v>166767.5625</v>
      </c>
      <c r="E37" s="9"/>
      <c r="F37" s="19">
        <f t="shared" si="0"/>
        <v>839185.01549999998</v>
      </c>
      <c r="G37" s="15">
        <v>0</v>
      </c>
    </row>
    <row r="38" spans="1:12" x14ac:dyDescent="0.2">
      <c r="A38" s="9">
        <v>46068</v>
      </c>
      <c r="B38" s="8">
        <f>'Series 2009A(BABs)'!H38</f>
        <v>405392.04299999995</v>
      </c>
      <c r="C38" s="8">
        <f>'Series 2010A(BABs)'!G38</f>
        <v>267025.40999999997</v>
      </c>
      <c r="D38" s="19">
        <f>'Series 2010C(BABs)'!G38</f>
        <v>166767.5625</v>
      </c>
      <c r="E38" s="9"/>
      <c r="F38" s="19">
        <f t="shared" si="0"/>
        <v>839185.01549999998</v>
      </c>
      <c r="G38" s="15">
        <f>+F37+F38</f>
        <v>1678370.031</v>
      </c>
    </row>
    <row r="39" spans="1:12" x14ac:dyDescent="0.2">
      <c r="A39" s="9">
        <v>46249</v>
      </c>
      <c r="B39" s="8">
        <f>'Series 2009A(BABs)'!H39</f>
        <v>370982.66799999995</v>
      </c>
      <c r="C39" s="8">
        <f>'Series 2010A(BABs)'!G39</f>
        <v>245333.25</v>
      </c>
      <c r="D39" s="19">
        <f>'Series 2010C(BABs)'!G39</f>
        <v>159627.5625</v>
      </c>
      <c r="E39" s="9"/>
      <c r="F39" s="19">
        <f t="shared" si="0"/>
        <v>775943.48049999995</v>
      </c>
      <c r="G39" s="15">
        <v>0</v>
      </c>
    </row>
    <row r="40" spans="1:12" x14ac:dyDescent="0.2">
      <c r="A40" s="9">
        <v>46433</v>
      </c>
      <c r="B40" s="8">
        <f>'Series 2009A(BABs)'!H40</f>
        <v>370982.66799999995</v>
      </c>
      <c r="C40" s="8">
        <f>'Series 2010A(BABs)'!G40</f>
        <v>245333.25</v>
      </c>
      <c r="D40" s="19">
        <f>'Series 2010C(BABs)'!G40</f>
        <v>159627.5625</v>
      </c>
      <c r="E40" s="9"/>
      <c r="F40" s="19">
        <f t="shared" si="0"/>
        <v>775943.48049999995</v>
      </c>
      <c r="G40" s="15">
        <f>+F39+F40</f>
        <v>1551886.9609999999</v>
      </c>
    </row>
    <row r="41" spans="1:12" x14ac:dyDescent="0.2">
      <c r="A41" s="9">
        <v>46614</v>
      </c>
      <c r="B41" s="8">
        <f>'Series 2009A(BABs)'!H41</f>
        <v>334106.88499999995</v>
      </c>
      <c r="C41" s="8">
        <f>'Series 2010A(BABs)'!G41</f>
        <v>222457.97</v>
      </c>
      <c r="D41" s="19">
        <f>'Series 2010C(BABs)'!G41</f>
        <v>146537.5625</v>
      </c>
      <c r="E41" s="9"/>
      <c r="F41" s="19">
        <f t="shared" si="0"/>
        <v>703102.41749999998</v>
      </c>
      <c r="G41" s="15">
        <v>0</v>
      </c>
    </row>
    <row r="42" spans="1:12" x14ac:dyDescent="0.2">
      <c r="A42" s="9">
        <v>46798</v>
      </c>
      <c r="B42" s="8">
        <f>'Series 2009A(BABs)'!H42</f>
        <v>334106.88499999995</v>
      </c>
      <c r="C42" s="8">
        <f>'Series 2010A(BABs)'!G42</f>
        <v>222457.97</v>
      </c>
      <c r="D42" s="19">
        <f>'Series 2010C(BABs)'!G42</f>
        <v>146537.5625</v>
      </c>
      <c r="E42" s="9"/>
      <c r="F42" s="19">
        <f t="shared" si="0"/>
        <v>703102.41749999998</v>
      </c>
      <c r="G42" s="15">
        <f>+F41+F42</f>
        <v>1406204.835</v>
      </c>
    </row>
    <row r="43" spans="1:12" x14ac:dyDescent="0.2">
      <c r="A43" s="9">
        <v>46980</v>
      </c>
      <c r="B43" s="8">
        <f>'Series 2009A(BABs)'!H43</f>
        <v>294584.23049999995</v>
      </c>
      <c r="C43" s="8">
        <f>'Series 2010A(BABs)'!G43</f>
        <v>198369.82</v>
      </c>
      <c r="D43" s="19">
        <f>'Series 2010C(BABs)'!G43</f>
        <v>132555.0625</v>
      </c>
      <c r="E43" s="9"/>
      <c r="F43" s="19">
        <f t="shared" si="0"/>
        <v>625509.1129999999</v>
      </c>
      <c r="G43" s="15">
        <v>0</v>
      </c>
    </row>
    <row r="44" spans="1:12" x14ac:dyDescent="0.2">
      <c r="A44" s="9">
        <v>47164</v>
      </c>
      <c r="B44" s="8">
        <f>'Series 2009A(BABs)'!H44</f>
        <v>294584.23049999995</v>
      </c>
      <c r="C44" s="8">
        <f>'Series 2010A(BABs)'!G44</f>
        <v>198369.82</v>
      </c>
      <c r="D44" s="19">
        <f>'Series 2010C(BABs)'!G44</f>
        <v>132555.0625</v>
      </c>
      <c r="E44" s="9"/>
      <c r="F44" s="19">
        <f t="shared" si="0"/>
        <v>625509.1129999999</v>
      </c>
      <c r="G44" s="15">
        <f>+F43+F44</f>
        <v>1251018.2259999998</v>
      </c>
    </row>
    <row r="45" spans="1:12" x14ac:dyDescent="0.2">
      <c r="A45" s="9">
        <v>47345</v>
      </c>
      <c r="B45" s="8">
        <f>'Series 2009A(BABs)'!H45</f>
        <v>252294.38499999998</v>
      </c>
      <c r="C45" s="8">
        <f>'Series 2010A(BABs)'!G45</f>
        <v>173196.24</v>
      </c>
      <c r="D45" s="19">
        <f>'Series 2010C(BABs)'!G45</f>
        <v>117561.06249999999</v>
      </c>
      <c r="E45" s="9"/>
      <c r="F45" s="19">
        <f t="shared" si="0"/>
        <v>543051.6875</v>
      </c>
      <c r="G45" s="15">
        <v>0</v>
      </c>
    </row>
    <row r="46" spans="1:12" x14ac:dyDescent="0.2">
      <c r="A46" s="9">
        <v>47529</v>
      </c>
      <c r="B46" s="8">
        <f>'Series 2009A(BABs)'!H46</f>
        <v>252294.38499999998</v>
      </c>
      <c r="C46" s="8">
        <f>'Series 2010A(BABs)'!G46</f>
        <v>173196.24</v>
      </c>
      <c r="D46" s="19">
        <f>'Series 2010C(BABs)'!G46</f>
        <v>117561.06249999999</v>
      </c>
      <c r="E46" s="9"/>
      <c r="F46" s="19">
        <f t="shared" si="0"/>
        <v>543051.6875</v>
      </c>
      <c r="G46" s="15">
        <f>+F45+F46</f>
        <v>1086103.375</v>
      </c>
    </row>
    <row r="47" spans="1:12" x14ac:dyDescent="0.2">
      <c r="A47" s="9">
        <v>47710</v>
      </c>
      <c r="B47" s="8">
        <f>'Series 2009A(BABs)'!H47</f>
        <v>208307.88999999998</v>
      </c>
      <c r="C47" s="8">
        <f>'Series 2010A(BABs)'!G47</f>
        <v>146920.62</v>
      </c>
      <c r="D47" s="19">
        <f>'Series 2010C(BABs)'!G47</f>
        <v>101496.0625</v>
      </c>
      <c r="E47" s="9"/>
      <c r="F47" s="19">
        <f t="shared" si="0"/>
        <v>456724.57250000001</v>
      </c>
      <c r="G47" s="15">
        <v>0</v>
      </c>
    </row>
    <row r="48" spans="1:12" x14ac:dyDescent="0.2">
      <c r="A48" s="9">
        <v>47894</v>
      </c>
      <c r="B48" s="8">
        <f>'Series 2009A(BABs)'!H48</f>
        <v>208307.88999999998</v>
      </c>
      <c r="C48" s="8">
        <f>'Series 2010A(BABs)'!G48</f>
        <v>146920.62</v>
      </c>
      <c r="D48" s="19">
        <f>'Series 2010C(BABs)'!G48</f>
        <v>101496.0625</v>
      </c>
      <c r="E48" s="9"/>
      <c r="F48" s="19">
        <f t="shared" si="0"/>
        <v>456724.57250000001</v>
      </c>
      <c r="G48" s="15">
        <f>+F47+F48</f>
        <v>913449.14500000002</v>
      </c>
    </row>
    <row r="49" spans="1:7" x14ac:dyDescent="0.2">
      <c r="A49" s="9">
        <v>48075</v>
      </c>
      <c r="B49" s="8">
        <f>'Series 2009A(BABs)'!H49</f>
        <v>161342.22999999998</v>
      </c>
      <c r="C49" s="8">
        <f>'Series 2010A(BABs)'!G49</f>
        <v>119480.9</v>
      </c>
      <c r="D49" s="19">
        <f>'Series 2010C(BABs)'!G49</f>
        <v>83921.25</v>
      </c>
      <c r="E49" s="9"/>
      <c r="F49" s="19">
        <f t="shared" si="0"/>
        <v>364744.38</v>
      </c>
      <c r="G49" s="15">
        <v>0</v>
      </c>
    </row>
    <row r="50" spans="1:7" x14ac:dyDescent="0.2">
      <c r="A50" s="9">
        <v>48259</v>
      </c>
      <c r="B50" s="8">
        <f>'Series 2009A(BABs)'!H50</f>
        <v>161342.22999999998</v>
      </c>
      <c r="C50" s="8">
        <f>'Series 2010A(BABs)'!G50</f>
        <v>119480.9</v>
      </c>
      <c r="D50" s="19">
        <f>'Series 2010C(BABs)'!G50</f>
        <v>83921.25</v>
      </c>
      <c r="E50" s="9"/>
      <c r="F50" s="19">
        <f t="shared" si="0"/>
        <v>364744.38</v>
      </c>
      <c r="G50" s="15">
        <f>+F49+F50</f>
        <v>729488.76</v>
      </c>
    </row>
    <row r="51" spans="1:7" x14ac:dyDescent="0.2">
      <c r="A51" s="9">
        <v>48441</v>
      </c>
      <c r="B51" s="8">
        <f>'Series 2009A(BABs)'!H51</f>
        <v>111105.32999999999</v>
      </c>
      <c r="C51" s="8">
        <f>'Series 2010A(BABs)'!G51</f>
        <v>91087.15</v>
      </c>
      <c r="D51" s="19">
        <f>'Series 2010C(BABs)'!G51</f>
        <v>65069.374999999993</v>
      </c>
      <c r="E51" s="9"/>
      <c r="F51" s="19">
        <f t="shared" si="0"/>
        <v>267261.85499999998</v>
      </c>
      <c r="G51" s="15">
        <v>0</v>
      </c>
    </row>
    <row r="52" spans="1:7" x14ac:dyDescent="0.2">
      <c r="A52" s="9">
        <v>48625</v>
      </c>
      <c r="B52" s="8">
        <f>'Series 2009A(BABs)'!H52</f>
        <v>111105.32999999999</v>
      </c>
      <c r="C52" s="8">
        <f>'Series 2010A(BABs)'!G52</f>
        <v>91087.15</v>
      </c>
      <c r="D52" s="19">
        <f>'Series 2010C(BABs)'!G52</f>
        <v>65069.374999999993</v>
      </c>
      <c r="E52" s="9"/>
      <c r="F52" s="19">
        <f t="shared" si="0"/>
        <v>267261.85499999998</v>
      </c>
      <c r="G52" s="15">
        <f>+F51+F52</f>
        <v>534523.71</v>
      </c>
    </row>
    <row r="53" spans="1:7" x14ac:dyDescent="0.2">
      <c r="A53" s="9">
        <v>48806</v>
      </c>
      <c r="B53" s="8">
        <f>'Series 2009A(BABs)'!H53</f>
        <v>57421.945</v>
      </c>
      <c r="C53" s="8">
        <f>'Series 2010A(BABs)'!G53</f>
        <v>61739.37</v>
      </c>
      <c r="D53" s="19">
        <f>'Series 2010C(BABs)'!G53</f>
        <v>44879.625</v>
      </c>
      <c r="E53" s="9"/>
      <c r="F53" s="19">
        <f t="shared" si="0"/>
        <v>164040.94</v>
      </c>
      <c r="G53" s="15">
        <v>0</v>
      </c>
    </row>
    <row r="54" spans="1:7" x14ac:dyDescent="0.2">
      <c r="A54" s="9">
        <v>48990</v>
      </c>
      <c r="B54" s="8">
        <f>'Series 2009A(BABs)'!H54</f>
        <v>57421.945</v>
      </c>
      <c r="C54" s="8">
        <f>'Series 2010A(BABs)'!G54</f>
        <v>61739.37</v>
      </c>
      <c r="D54" s="19">
        <f>'Series 2010C(BABs)'!G54</f>
        <v>44879.625</v>
      </c>
      <c r="E54" s="9"/>
      <c r="F54" s="19">
        <f t="shared" si="0"/>
        <v>164040.94</v>
      </c>
      <c r="G54" s="15">
        <f>+F53+F54</f>
        <v>328081.88</v>
      </c>
    </row>
    <row r="55" spans="1:7" x14ac:dyDescent="0.2">
      <c r="A55" s="9">
        <v>49171</v>
      </c>
      <c r="B55" s="8">
        <f>'Series 2009A(BABs)'!H55</f>
        <v>0</v>
      </c>
      <c r="C55" s="8">
        <f>'Series 2010A(BABs)'!G55</f>
        <v>31392.13</v>
      </c>
      <c r="D55" s="19">
        <f>'Series 2010C(BABs)'!G55</f>
        <v>23230.375</v>
      </c>
      <c r="E55" s="9"/>
      <c r="F55" s="19">
        <f t="shared" si="0"/>
        <v>54622.505000000005</v>
      </c>
      <c r="G55" s="8">
        <v>0</v>
      </c>
    </row>
    <row r="56" spans="1:7" x14ac:dyDescent="0.2">
      <c r="A56" s="9">
        <v>49355</v>
      </c>
      <c r="B56" s="8">
        <f>'Series 2009A(BABs)'!H56</f>
        <v>0</v>
      </c>
      <c r="C56" s="8">
        <f>'Series 2010A(BABs)'!G56</f>
        <v>31392.13</v>
      </c>
      <c r="D56" s="19">
        <f>'Series 2010C(BABs)'!G56</f>
        <v>23230.375</v>
      </c>
      <c r="E56" s="9"/>
      <c r="F56" s="19">
        <f t="shared" si="0"/>
        <v>54622.505000000005</v>
      </c>
      <c r="G56" s="15">
        <f>+F55+F56</f>
        <v>109245.01000000001</v>
      </c>
    </row>
    <row r="57" spans="1:7" hidden="1" x14ac:dyDescent="0.2">
      <c r="A57" s="9">
        <v>49536</v>
      </c>
      <c r="B57" s="8">
        <f>'Series 2009A(BABs)'!H57</f>
        <v>0</v>
      </c>
      <c r="C57" s="8">
        <f>'Series 2010A(BABs)'!G57</f>
        <v>0</v>
      </c>
      <c r="D57" s="19">
        <f>'Series 2010C(BABs)'!G57</f>
        <v>0</v>
      </c>
      <c r="E57" s="9"/>
      <c r="F57" s="19">
        <f t="shared" si="0"/>
        <v>0</v>
      </c>
      <c r="G57" s="8">
        <v>0</v>
      </c>
    </row>
    <row r="58" spans="1:7" ht="10.8" thickBot="1" x14ac:dyDescent="0.25">
      <c r="A58" s="30" t="s">
        <v>4</v>
      </c>
      <c r="B58" s="10">
        <f>SUM(B32:B57)</f>
        <v>5266106.1740000006</v>
      </c>
      <c r="C58" s="10">
        <f>SUM(C32:C57)</f>
        <v>3686838.6999999993</v>
      </c>
      <c r="D58" s="10">
        <f t="shared" ref="D58:G58" si="1">SUM(D32:D57)</f>
        <v>2416826.125</v>
      </c>
      <c r="E58" s="10">
        <f t="shared" si="1"/>
        <v>0</v>
      </c>
      <c r="F58" s="10">
        <f>SUM(F32:F57)</f>
        <v>11369770.999000002</v>
      </c>
      <c r="G58" s="10">
        <f t="shared" si="1"/>
        <v>11369770.998999998</v>
      </c>
    </row>
    <row r="59" spans="1:7" ht="10.8" thickTop="1" x14ac:dyDescent="0.2">
      <c r="A59" s="9"/>
      <c r="B59" s="8"/>
      <c r="C59" s="8"/>
      <c r="D59" s="19"/>
      <c r="E59" s="9"/>
    </row>
    <row r="60" spans="1:7" x14ac:dyDescent="0.2">
      <c r="A60" s="9"/>
      <c r="B60" s="8"/>
      <c r="C60" s="8"/>
      <c r="D60" s="8"/>
      <c r="E60" s="9"/>
      <c r="G60" s="22"/>
    </row>
    <row r="61" spans="1:7" x14ac:dyDescent="0.2">
      <c r="A61" s="9"/>
      <c r="B61" s="8"/>
      <c r="C61" s="8"/>
      <c r="D61" s="19"/>
      <c r="E61" s="9"/>
    </row>
    <row r="62" spans="1:7" x14ac:dyDescent="0.2">
      <c r="A62" s="9"/>
      <c r="B62" s="8"/>
      <c r="C62" s="8"/>
      <c r="D62" s="8"/>
      <c r="E62" s="9"/>
    </row>
    <row r="63" spans="1:7" x14ac:dyDescent="0.2">
      <c r="A63" s="9"/>
      <c r="B63" s="8"/>
      <c r="C63" s="8"/>
      <c r="D63" s="19"/>
      <c r="E63" s="9"/>
    </row>
    <row r="64" spans="1:7" x14ac:dyDescent="0.2">
      <c r="A64" s="9"/>
      <c r="B64" s="8"/>
      <c r="C64" s="8"/>
      <c r="D64" s="8"/>
      <c r="E64" s="9"/>
    </row>
    <row r="65" spans="1:5" x14ac:dyDescent="0.2">
      <c r="A65" s="9"/>
      <c r="B65" s="8"/>
      <c r="C65" s="8"/>
      <c r="D65" s="19"/>
      <c r="E65" s="9"/>
    </row>
    <row r="66" spans="1:5" x14ac:dyDescent="0.2">
      <c r="A66" s="9"/>
      <c r="B66" s="8"/>
      <c r="C66" s="8"/>
      <c r="D66" s="8"/>
      <c r="E66" s="9"/>
    </row>
    <row r="67" spans="1:5" x14ac:dyDescent="0.2">
      <c r="A67" s="9"/>
      <c r="B67" s="8"/>
      <c r="C67" s="8"/>
      <c r="D67" s="19"/>
      <c r="E67" s="9"/>
    </row>
    <row r="68" spans="1:5" x14ac:dyDescent="0.2">
      <c r="A68" s="9"/>
      <c r="B68" s="8"/>
      <c r="C68" s="8"/>
      <c r="D68" s="8"/>
      <c r="E68" s="9"/>
    </row>
    <row r="69" spans="1:5" x14ac:dyDescent="0.2">
      <c r="A69" s="9"/>
      <c r="B69" s="8"/>
      <c r="C69" s="8"/>
      <c r="D69" s="19"/>
      <c r="E69" s="9"/>
    </row>
    <row r="70" spans="1:5" x14ac:dyDescent="0.2">
      <c r="A70" s="9"/>
      <c r="B70" s="8"/>
      <c r="C70" s="8"/>
      <c r="D70" s="8"/>
      <c r="E70" s="9"/>
    </row>
    <row r="71" spans="1:5" x14ac:dyDescent="0.2">
      <c r="A71" s="9"/>
      <c r="B71" s="8"/>
      <c r="C71" s="8"/>
      <c r="D71" s="19"/>
      <c r="E71" s="9"/>
    </row>
    <row r="72" spans="1:5" x14ac:dyDescent="0.2">
      <c r="A72" s="9"/>
      <c r="B72" s="8"/>
      <c r="C72" s="8"/>
      <c r="D72" s="8"/>
      <c r="E72" s="9"/>
    </row>
    <row r="73" spans="1:5" x14ac:dyDescent="0.2">
      <c r="A73" s="9"/>
      <c r="B73" s="8"/>
      <c r="C73" s="8"/>
      <c r="D73" s="19"/>
      <c r="E73" s="9"/>
    </row>
    <row r="74" spans="1:5" x14ac:dyDescent="0.2">
      <c r="A74" s="9"/>
      <c r="B74" s="8"/>
      <c r="C74" s="8"/>
      <c r="D74" s="8"/>
      <c r="E74" s="9"/>
    </row>
    <row r="75" spans="1:5" x14ac:dyDescent="0.2">
      <c r="A75" s="9"/>
      <c r="B75" s="8"/>
      <c r="C75" s="8"/>
      <c r="D75" s="19"/>
      <c r="E75" s="9"/>
    </row>
    <row r="76" spans="1:5" x14ac:dyDescent="0.2">
      <c r="A76" s="9"/>
      <c r="B76" s="8"/>
      <c r="C76" s="8"/>
      <c r="D76" s="19"/>
      <c r="E76" s="9"/>
    </row>
    <row r="77" spans="1:5" x14ac:dyDescent="0.2">
      <c r="A77" s="9"/>
      <c r="B77" s="8"/>
      <c r="C77" s="8"/>
      <c r="D77" s="19"/>
      <c r="E77" s="9"/>
    </row>
    <row r="78" spans="1:5" x14ac:dyDescent="0.2">
      <c r="A78" s="9"/>
      <c r="B78" s="8"/>
      <c r="C78" s="8"/>
      <c r="D78" s="19"/>
      <c r="E78" s="9"/>
    </row>
    <row r="79" spans="1:5" x14ac:dyDescent="0.2">
      <c r="A79" s="9"/>
      <c r="B79" s="8"/>
      <c r="C79" s="8"/>
      <c r="D79" s="19"/>
      <c r="E79" s="9"/>
    </row>
    <row r="80" spans="1:5" x14ac:dyDescent="0.2">
      <c r="A80" s="9"/>
      <c r="B80" s="8"/>
      <c r="C80" s="8"/>
      <c r="D80" s="19"/>
      <c r="E80" s="9"/>
    </row>
    <row r="81" spans="1:5" x14ac:dyDescent="0.2">
      <c r="A81" s="9"/>
      <c r="B81" s="8"/>
      <c r="C81" s="8"/>
      <c r="D81" s="19"/>
      <c r="E81" s="9"/>
    </row>
    <row r="82" spans="1:5" x14ac:dyDescent="0.2">
      <c r="A82" s="9"/>
      <c r="B82" s="8"/>
      <c r="C82" s="8"/>
      <c r="D82" s="19"/>
      <c r="E82" s="9"/>
    </row>
    <row r="83" spans="1:5" x14ac:dyDescent="0.2">
      <c r="A83" s="9"/>
      <c r="B83" s="8"/>
      <c r="C83" s="8"/>
      <c r="D83" s="19"/>
      <c r="E83" s="9"/>
    </row>
    <row r="84" spans="1:5" x14ac:dyDescent="0.2">
      <c r="A84" s="9"/>
      <c r="B84" s="8"/>
      <c r="C84" s="8"/>
      <c r="D84" s="19"/>
      <c r="E84" s="9"/>
    </row>
    <row r="85" spans="1:5" x14ac:dyDescent="0.2">
      <c r="A85" s="9"/>
      <c r="B85" s="8"/>
      <c r="C85" s="8"/>
      <c r="D85" s="19"/>
      <c r="E85" s="9"/>
    </row>
    <row r="86" spans="1:5" x14ac:dyDescent="0.2">
      <c r="A86" s="9"/>
      <c r="B86" s="8"/>
      <c r="C86" s="8"/>
      <c r="D86" s="19"/>
      <c r="E86" s="9"/>
    </row>
    <row r="87" spans="1:5" x14ac:dyDescent="0.2">
      <c r="A87" s="9"/>
      <c r="B87" s="8"/>
      <c r="C87" s="8"/>
      <c r="D87" s="19"/>
      <c r="E87" s="9"/>
    </row>
    <row r="88" spans="1:5" x14ac:dyDescent="0.2">
      <c r="A88" s="9"/>
      <c r="B88" s="23"/>
      <c r="C88" s="23"/>
      <c r="D88" s="23"/>
    </row>
    <row r="90" spans="1:5" x14ac:dyDescent="0.2">
      <c r="A90" s="21"/>
      <c r="C90" s="23"/>
      <c r="D90" s="22"/>
      <c r="E90" s="19"/>
    </row>
    <row r="91" spans="1:5" x14ac:dyDescent="0.2">
      <c r="D91" s="22"/>
    </row>
    <row r="92" spans="1:5" x14ac:dyDescent="0.2">
      <c r="B92" s="22"/>
      <c r="C92" s="22"/>
    </row>
    <row r="93" spans="1:5" ht="12" x14ac:dyDescent="0.35">
      <c r="D93" s="16"/>
    </row>
    <row r="94" spans="1:5" x14ac:dyDescent="0.2">
      <c r="A94" s="9"/>
      <c r="D94" s="8"/>
    </row>
    <row r="95" spans="1:5" x14ac:dyDescent="0.2">
      <c r="A95" s="9"/>
      <c r="D95" s="8"/>
    </row>
    <row r="96" spans="1:5" x14ac:dyDescent="0.2">
      <c r="A96" s="9"/>
      <c r="D96" s="8"/>
    </row>
    <row r="97" spans="1:4" x14ac:dyDescent="0.2">
      <c r="A97" s="9"/>
      <c r="D97" s="8"/>
    </row>
    <row r="98" spans="1:4" x14ac:dyDescent="0.2">
      <c r="A98" s="9"/>
      <c r="D98" s="8"/>
    </row>
    <row r="99" spans="1:4" x14ac:dyDescent="0.2">
      <c r="A99" s="9"/>
      <c r="D99" s="8"/>
    </row>
    <row r="100" spans="1:4" x14ac:dyDescent="0.2">
      <c r="A100" s="9"/>
      <c r="D100" s="8"/>
    </row>
    <row r="101" spans="1:4" x14ac:dyDescent="0.2">
      <c r="A101" s="9"/>
      <c r="D101" s="8"/>
    </row>
    <row r="102" spans="1:4" x14ac:dyDescent="0.2">
      <c r="A102" s="9"/>
      <c r="D102" s="8"/>
    </row>
    <row r="103" spans="1:4" x14ac:dyDescent="0.2">
      <c r="A103" s="9"/>
      <c r="D103" s="8"/>
    </row>
    <row r="104" spans="1:4" x14ac:dyDescent="0.2">
      <c r="A104" s="9"/>
      <c r="D104" s="8"/>
    </row>
    <row r="105" spans="1:4" x14ac:dyDescent="0.2">
      <c r="A105" s="9"/>
      <c r="D105" s="8"/>
    </row>
    <row r="106" spans="1:4" x14ac:dyDescent="0.2">
      <c r="A106" s="9"/>
      <c r="D106" s="8"/>
    </row>
    <row r="107" spans="1:4" x14ac:dyDescent="0.2">
      <c r="A107" s="9"/>
      <c r="D107" s="8"/>
    </row>
    <row r="108" spans="1:4" x14ac:dyDescent="0.2">
      <c r="A108" s="9"/>
      <c r="D108" s="8"/>
    </row>
    <row r="109" spans="1:4" x14ac:dyDescent="0.2">
      <c r="A109" s="9"/>
      <c r="D109" s="8"/>
    </row>
    <row r="110" spans="1:4" x14ac:dyDescent="0.2">
      <c r="A110" s="9"/>
      <c r="D110" s="8"/>
    </row>
    <row r="111" spans="1:4" x14ac:dyDescent="0.2">
      <c r="A111" s="9"/>
      <c r="D111" s="8"/>
    </row>
    <row r="112" spans="1:4" x14ac:dyDescent="0.2">
      <c r="A112" s="9"/>
      <c r="D112" s="8"/>
    </row>
    <row r="113" spans="1:4" x14ac:dyDescent="0.2">
      <c r="A113" s="9"/>
      <c r="D113" s="8"/>
    </row>
    <row r="114" spans="1:4" x14ac:dyDescent="0.2">
      <c r="A114" s="9"/>
      <c r="D114" s="8"/>
    </row>
    <row r="115" spans="1:4" x14ac:dyDescent="0.2">
      <c r="A115" s="9"/>
      <c r="D115" s="8"/>
    </row>
    <row r="116" spans="1:4" x14ac:dyDescent="0.2">
      <c r="A116" s="9"/>
      <c r="D116" s="8"/>
    </row>
    <row r="117" spans="1:4" x14ac:dyDescent="0.2">
      <c r="A117" s="9"/>
      <c r="D117" s="8"/>
    </row>
    <row r="118" spans="1:4" x14ac:dyDescent="0.2">
      <c r="A118" s="9"/>
      <c r="D118" s="8"/>
    </row>
    <row r="119" spans="1:4" x14ac:dyDescent="0.2">
      <c r="A119" s="9"/>
      <c r="D119" s="8"/>
    </row>
    <row r="120" spans="1:4" x14ac:dyDescent="0.2">
      <c r="A120" s="9"/>
      <c r="D120" s="8"/>
    </row>
    <row r="121" spans="1:4" x14ac:dyDescent="0.2">
      <c r="A121" s="9"/>
      <c r="D121" s="8"/>
    </row>
    <row r="122" spans="1:4" x14ac:dyDescent="0.2">
      <c r="A122" s="9"/>
      <c r="D122" s="8"/>
    </row>
    <row r="123" spans="1:4" x14ac:dyDescent="0.2">
      <c r="A123" s="9"/>
      <c r="D123" s="8"/>
    </row>
    <row r="124" spans="1:4" x14ac:dyDescent="0.2">
      <c r="A124" s="9"/>
      <c r="D124" s="8"/>
    </row>
    <row r="125" spans="1:4" x14ac:dyDescent="0.2">
      <c r="D125" s="8"/>
    </row>
  </sheetData>
  <mergeCells count="2">
    <mergeCell ref="B1:D1"/>
    <mergeCell ref="B4:D4"/>
  </mergeCells>
  <printOptions horizontalCentered="1"/>
  <pageMargins left="0.75" right="0.75" top="1" bottom="1" header="0.5" footer="0.5"/>
  <pageSetup scale="64" orientation="portrait" r:id="rId1"/>
  <headerFooter alignWithMargins="0"/>
  <rowBreaks count="1" manualBreakCount="1">
    <brk id="60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3C93-D1A6-40E1-9802-D82A97601D6A}">
  <sheetPr>
    <pageSetUpPr fitToPage="1"/>
  </sheetPr>
  <dimension ref="A1:K26"/>
  <sheetViews>
    <sheetView topLeftCell="A4" workbookViewId="0">
      <selection activeCell="A38" sqref="A38"/>
    </sheetView>
  </sheetViews>
  <sheetFormatPr defaultRowHeight="13.2" x14ac:dyDescent="0.25"/>
  <cols>
    <col min="1" max="1" width="72.33203125" customWidth="1"/>
    <col min="2" max="2" width="13.5546875" customWidth="1"/>
    <col min="3" max="3" width="19.6640625" customWidth="1"/>
    <col min="4" max="4" width="18.44140625" customWidth="1"/>
    <col min="5" max="5" width="15.109375" hidden="1" customWidth="1"/>
    <col min="6" max="7" width="18.44140625" customWidth="1"/>
    <col min="8" max="8" width="29.33203125" hidden="1" customWidth="1"/>
    <col min="9" max="9" width="17.88671875" hidden="1" customWidth="1"/>
    <col min="10" max="11" width="12.109375" hidden="1" customWidth="1"/>
  </cols>
  <sheetData>
    <row r="1" spans="1:11" hidden="1" x14ac:dyDescent="0.25"/>
    <row r="2" spans="1:11" hidden="1" x14ac:dyDescent="0.25"/>
    <row r="3" spans="1:11" hidden="1" x14ac:dyDescent="0.25"/>
    <row r="4" spans="1:11" ht="21" x14ac:dyDescent="0.4">
      <c r="A4" s="163" t="s">
        <v>134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ht="14.4" x14ac:dyDescent="0.3">
      <c r="A5" s="161" t="s">
        <v>106</v>
      </c>
      <c r="B5" s="162" t="s">
        <v>106</v>
      </c>
      <c r="C5" s="162"/>
      <c r="D5" s="162" t="s">
        <v>106</v>
      </c>
      <c r="E5" s="162" t="s">
        <v>106</v>
      </c>
      <c r="F5" s="162" t="s">
        <v>106</v>
      </c>
      <c r="G5" s="162" t="s">
        <v>106</v>
      </c>
      <c r="H5" s="162" t="s">
        <v>106</v>
      </c>
      <c r="I5" s="162" t="s">
        <v>106</v>
      </c>
      <c r="J5" s="162" t="s">
        <v>106</v>
      </c>
      <c r="K5" s="162" t="s">
        <v>106</v>
      </c>
    </row>
    <row r="6" spans="1:11" ht="14.4" x14ac:dyDescent="0.3">
      <c r="A6" s="161" t="s">
        <v>135</v>
      </c>
      <c r="B6" s="162" t="s">
        <v>106</v>
      </c>
      <c r="C6" s="162"/>
      <c r="D6" s="162" t="s">
        <v>106</v>
      </c>
      <c r="E6" s="162" t="s">
        <v>106</v>
      </c>
      <c r="F6" s="162" t="s">
        <v>106</v>
      </c>
      <c r="G6" s="162" t="s">
        <v>106</v>
      </c>
      <c r="H6" s="162" t="s">
        <v>106</v>
      </c>
      <c r="I6" s="162" t="s">
        <v>106</v>
      </c>
      <c r="J6" s="162" t="s">
        <v>106</v>
      </c>
      <c r="K6" s="162" t="s">
        <v>106</v>
      </c>
    </row>
    <row r="7" spans="1:11" ht="14.4" x14ac:dyDescent="0.3">
      <c r="A7" s="134"/>
      <c r="B7" s="135"/>
      <c r="C7" s="135"/>
      <c r="D7" s="135"/>
      <c r="E7" s="135"/>
      <c r="F7" s="135"/>
      <c r="G7" s="135"/>
      <c r="H7" s="133"/>
      <c r="I7" s="133"/>
      <c r="J7" s="133"/>
      <c r="K7" s="133"/>
    </row>
    <row r="8" spans="1:11" ht="14.4" x14ac:dyDescent="0.3">
      <c r="A8" s="115" t="s">
        <v>107</v>
      </c>
      <c r="B8" s="118" t="s">
        <v>108</v>
      </c>
      <c r="C8" s="118" t="s">
        <v>131</v>
      </c>
      <c r="D8" s="118" t="s">
        <v>109</v>
      </c>
      <c r="E8" s="119" t="s">
        <v>110</v>
      </c>
      <c r="F8" s="118" t="s">
        <v>90</v>
      </c>
      <c r="G8" s="118" t="s">
        <v>111</v>
      </c>
      <c r="H8" s="115" t="s">
        <v>112</v>
      </c>
      <c r="I8" s="115" t="s">
        <v>113</v>
      </c>
      <c r="J8" s="115" t="s">
        <v>114</v>
      </c>
      <c r="K8" s="115" t="s">
        <v>115</v>
      </c>
    </row>
    <row r="9" spans="1:11" x14ac:dyDescent="0.25">
      <c r="A9" t="s">
        <v>116</v>
      </c>
      <c r="B9" s="116">
        <v>40026</v>
      </c>
      <c r="C9" s="122">
        <f>+'Series 2009A(BABs)'!B104</f>
        <v>36990000</v>
      </c>
      <c r="D9" s="125">
        <f>+C9</f>
        <v>36990000</v>
      </c>
      <c r="E9" s="120">
        <v>40045</v>
      </c>
      <c r="F9" s="121" t="s">
        <v>130</v>
      </c>
      <c r="G9" s="121">
        <v>48990</v>
      </c>
      <c r="H9" s="116">
        <v>44796</v>
      </c>
      <c r="I9" t="s">
        <v>117</v>
      </c>
      <c r="J9" s="117">
        <v>0</v>
      </c>
      <c r="K9" s="117">
        <v>3</v>
      </c>
    </row>
    <row r="10" spans="1:11" ht="15.6" x14ac:dyDescent="0.25">
      <c r="A10" s="131" t="s">
        <v>132</v>
      </c>
      <c r="B10" s="116">
        <v>40148</v>
      </c>
      <c r="C10" s="127">
        <f>+'Series 2009D QSCB'!B104</f>
        <v>1645000</v>
      </c>
      <c r="D10" s="129"/>
      <c r="E10" s="120"/>
      <c r="F10" s="121" t="s">
        <v>92</v>
      </c>
      <c r="G10" s="121">
        <v>46249</v>
      </c>
      <c r="H10" s="116"/>
      <c r="J10" s="117"/>
      <c r="K10" s="117"/>
    </row>
    <row r="11" spans="1:11" x14ac:dyDescent="0.25">
      <c r="A11" t="s">
        <v>118</v>
      </c>
      <c r="B11" s="116">
        <v>40452</v>
      </c>
      <c r="C11" s="127">
        <f>+'Series 2010A(BABs)'!B104</f>
        <v>32335000</v>
      </c>
      <c r="D11" s="129">
        <f>+C11</f>
        <v>32335000</v>
      </c>
      <c r="E11" s="120">
        <v>43876</v>
      </c>
      <c r="F11" s="121" t="s">
        <v>130</v>
      </c>
      <c r="G11" s="121">
        <v>49355</v>
      </c>
      <c r="H11" s="116">
        <v>44796</v>
      </c>
      <c r="I11" t="s">
        <v>119</v>
      </c>
      <c r="J11" s="117">
        <v>0</v>
      </c>
      <c r="K11" s="117">
        <v>9</v>
      </c>
    </row>
    <row r="12" spans="1:11" x14ac:dyDescent="0.25">
      <c r="A12" t="s">
        <v>120</v>
      </c>
      <c r="B12" s="116">
        <v>40513</v>
      </c>
      <c r="C12" s="127">
        <f>+'Series 2010C(BABs)'!B104</f>
        <v>13830000</v>
      </c>
      <c r="D12" s="129">
        <f>+C12</f>
        <v>13830000</v>
      </c>
      <c r="E12" s="120">
        <v>43876</v>
      </c>
      <c r="F12" s="121" t="s">
        <v>130</v>
      </c>
      <c r="G12" s="121">
        <v>49355</v>
      </c>
      <c r="H12" s="116">
        <v>44796</v>
      </c>
      <c r="I12" t="s">
        <v>119</v>
      </c>
      <c r="J12" s="117">
        <v>0</v>
      </c>
      <c r="K12" s="117">
        <v>2</v>
      </c>
    </row>
    <row r="13" spans="1:11" x14ac:dyDescent="0.25">
      <c r="A13" t="s">
        <v>121</v>
      </c>
      <c r="B13" s="116">
        <v>41974</v>
      </c>
      <c r="C13" s="127">
        <f>+'Series 2014'!B104</f>
        <v>0</v>
      </c>
      <c r="D13" s="129">
        <v>4565000</v>
      </c>
      <c r="E13" s="120">
        <v>45337</v>
      </c>
      <c r="F13" s="121" t="s">
        <v>130</v>
      </c>
      <c r="G13" s="121">
        <v>46798</v>
      </c>
      <c r="H13" s="116">
        <v>45247</v>
      </c>
      <c r="I13" t="s">
        <v>119</v>
      </c>
      <c r="J13" s="117">
        <v>0</v>
      </c>
      <c r="K13" s="117">
        <v>11</v>
      </c>
    </row>
    <row r="14" spans="1:11" x14ac:dyDescent="0.25">
      <c r="A14" t="s">
        <v>122</v>
      </c>
      <c r="B14" s="116">
        <v>42156</v>
      </c>
      <c r="C14" s="127">
        <f>+'Series 2015B'!B104</f>
        <v>3200000</v>
      </c>
      <c r="D14" s="129">
        <v>2995000</v>
      </c>
      <c r="E14" s="120">
        <v>45703</v>
      </c>
      <c r="F14" s="121">
        <v>45703</v>
      </c>
      <c r="G14" s="121">
        <v>48625</v>
      </c>
      <c r="H14" s="116">
        <v>45613</v>
      </c>
      <c r="I14" t="s">
        <v>119</v>
      </c>
      <c r="J14" s="117">
        <v>0</v>
      </c>
      <c r="K14" s="117">
        <v>5</v>
      </c>
    </row>
    <row r="15" spans="1:11" x14ac:dyDescent="0.25">
      <c r="A15" t="s">
        <v>123</v>
      </c>
      <c r="B15" s="116">
        <v>42156</v>
      </c>
      <c r="C15" s="127">
        <f>+'Series 2015A'!B104</f>
        <v>880000</v>
      </c>
      <c r="D15" s="129">
        <v>670000</v>
      </c>
      <c r="E15" s="120">
        <v>45703</v>
      </c>
      <c r="F15" s="121">
        <v>45703</v>
      </c>
      <c r="G15" s="121">
        <v>46798</v>
      </c>
      <c r="H15" s="116">
        <v>45613</v>
      </c>
      <c r="I15" t="s">
        <v>119</v>
      </c>
      <c r="J15" s="117">
        <v>0</v>
      </c>
      <c r="K15" s="117">
        <v>3</v>
      </c>
    </row>
    <row r="16" spans="1:11" x14ac:dyDescent="0.25">
      <c r="A16" t="s">
        <v>124</v>
      </c>
      <c r="B16" s="116">
        <v>42370</v>
      </c>
      <c r="C16" s="127">
        <f>+'Series 2016A'!B104</f>
        <v>3700000</v>
      </c>
      <c r="D16" s="129">
        <v>6350000</v>
      </c>
      <c r="E16" s="120">
        <v>45703</v>
      </c>
      <c r="F16" s="121">
        <v>45703</v>
      </c>
      <c r="G16" s="121">
        <v>48625</v>
      </c>
      <c r="H16" s="116">
        <v>45613</v>
      </c>
      <c r="I16" t="s">
        <v>119</v>
      </c>
      <c r="J16" s="117">
        <v>0</v>
      </c>
      <c r="K16" s="117">
        <v>8</v>
      </c>
    </row>
    <row r="17" spans="1:11" x14ac:dyDescent="0.25">
      <c r="A17" t="s">
        <v>125</v>
      </c>
      <c r="B17" s="116">
        <v>42675</v>
      </c>
      <c r="C17" s="127">
        <f>+'Series 2016C'!B104</f>
        <v>1970000</v>
      </c>
      <c r="D17" s="129">
        <v>1840000</v>
      </c>
      <c r="E17" s="120">
        <v>46068</v>
      </c>
      <c r="F17" s="121">
        <v>46068</v>
      </c>
      <c r="G17" s="121">
        <v>49355</v>
      </c>
      <c r="H17" s="116">
        <v>45978</v>
      </c>
      <c r="I17" t="s">
        <v>119</v>
      </c>
      <c r="J17" s="117">
        <v>0</v>
      </c>
      <c r="K17" s="117">
        <v>8</v>
      </c>
    </row>
    <row r="18" spans="1:11" x14ac:dyDescent="0.25">
      <c r="A18" t="s">
        <v>126</v>
      </c>
      <c r="B18" s="116">
        <v>42979</v>
      </c>
      <c r="C18" s="127">
        <f>+'Series 2017'!B104</f>
        <v>64510000</v>
      </c>
      <c r="D18" s="129">
        <v>60430000</v>
      </c>
      <c r="E18" s="120">
        <v>46433</v>
      </c>
      <c r="F18" s="121">
        <v>46433</v>
      </c>
      <c r="G18" s="121">
        <v>51912</v>
      </c>
      <c r="H18" s="116">
        <v>46343</v>
      </c>
      <c r="I18" t="s">
        <v>119</v>
      </c>
      <c r="J18" s="117">
        <v>0</v>
      </c>
      <c r="K18" s="117">
        <v>13</v>
      </c>
    </row>
    <row r="19" spans="1:11" x14ac:dyDescent="0.25">
      <c r="A19" t="s">
        <v>127</v>
      </c>
      <c r="B19" s="116">
        <v>43374</v>
      </c>
      <c r="C19" s="127">
        <f>+'Series 2018'!B104</f>
        <v>38560000</v>
      </c>
      <c r="D19" s="129">
        <v>45835000</v>
      </c>
      <c r="E19" s="120">
        <v>46433</v>
      </c>
      <c r="F19" s="121">
        <v>46433</v>
      </c>
      <c r="G19" s="121">
        <v>52642</v>
      </c>
      <c r="H19" s="116">
        <v>46343</v>
      </c>
      <c r="I19" t="s">
        <v>119</v>
      </c>
      <c r="J19" s="117">
        <v>0</v>
      </c>
      <c r="K19" s="117">
        <v>17</v>
      </c>
    </row>
    <row r="20" spans="1:11" x14ac:dyDescent="0.25">
      <c r="A20" t="s">
        <v>128</v>
      </c>
      <c r="B20" s="116">
        <v>43497</v>
      </c>
      <c r="C20" s="127">
        <f>+'Series 2019'!B104</f>
        <v>4335000</v>
      </c>
      <c r="D20" s="129">
        <v>315000</v>
      </c>
      <c r="E20" s="120">
        <v>46798</v>
      </c>
      <c r="F20" s="121">
        <v>46798</v>
      </c>
      <c r="G20" s="121">
        <v>47529</v>
      </c>
      <c r="H20" s="116">
        <v>46708</v>
      </c>
      <c r="I20" t="s">
        <v>119</v>
      </c>
      <c r="J20" s="117">
        <v>0</v>
      </c>
      <c r="K20" s="117">
        <v>2</v>
      </c>
    </row>
    <row r="21" spans="1:11" x14ac:dyDescent="0.25">
      <c r="A21" t="s">
        <v>129</v>
      </c>
      <c r="B21" s="116">
        <v>43800</v>
      </c>
      <c r="C21" s="128">
        <f>+'Series 2019A'!B104</f>
        <v>45480000</v>
      </c>
      <c r="D21" s="130">
        <v>36210000</v>
      </c>
      <c r="E21" s="120">
        <v>47164</v>
      </c>
      <c r="F21" s="121">
        <v>47164</v>
      </c>
      <c r="G21" s="121">
        <v>52642</v>
      </c>
      <c r="H21" s="116">
        <v>47074</v>
      </c>
      <c r="I21" t="s">
        <v>119</v>
      </c>
      <c r="J21" s="117">
        <v>0</v>
      </c>
      <c r="K21" s="117">
        <v>15</v>
      </c>
    </row>
    <row r="22" spans="1:11" x14ac:dyDescent="0.25">
      <c r="C22" s="126">
        <f>SUM(C9:C21)</f>
        <v>247435000</v>
      </c>
      <c r="D22" s="126">
        <f>SUM(D9:D21)</f>
        <v>242365000</v>
      </c>
    </row>
    <row r="24" spans="1:11" ht="15.6" x14ac:dyDescent="0.25">
      <c r="A24" s="132" t="s">
        <v>133</v>
      </c>
      <c r="C24" s="126"/>
    </row>
    <row r="26" spans="1:11" x14ac:dyDescent="0.25">
      <c r="C26" s="24"/>
    </row>
  </sheetData>
  <mergeCells count="3">
    <mergeCell ref="A6:K6"/>
    <mergeCell ref="A4:K4"/>
    <mergeCell ref="A5:K5"/>
  </mergeCells>
  <pageMargins left="0.7" right="0.7" top="0.75" bottom="0.75" header="0.3" footer="0.3"/>
  <pageSetup scale="7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23DC-6755-433A-98E4-D0B3E85EC9C4}">
  <dimension ref="A1:G46"/>
  <sheetViews>
    <sheetView workbookViewId="0">
      <selection activeCell="A2" sqref="A2"/>
    </sheetView>
  </sheetViews>
  <sheetFormatPr defaultRowHeight="13.2" x14ac:dyDescent="0.25"/>
  <cols>
    <col min="1" max="1" width="14.33203125" customWidth="1"/>
    <col min="2" max="2" width="16.88671875" customWidth="1"/>
    <col min="3" max="3" width="12.6640625" customWidth="1"/>
    <col min="4" max="5" width="15.5546875" customWidth="1"/>
    <col min="6" max="6" width="2.5546875" customWidth="1"/>
    <col min="7" max="7" width="13" customWidth="1"/>
  </cols>
  <sheetData>
    <row r="1" spans="1:7" ht="15.6" x14ac:dyDescent="0.3">
      <c r="A1" s="164" t="s">
        <v>8</v>
      </c>
      <c r="B1" s="164"/>
      <c r="C1" s="164"/>
      <c r="D1" s="164"/>
      <c r="E1" s="164"/>
      <c r="F1" s="164"/>
      <c r="G1" s="164"/>
    </row>
    <row r="2" spans="1:7" ht="15.6" x14ac:dyDescent="0.3">
      <c r="A2" s="114" t="s">
        <v>68</v>
      </c>
      <c r="B2" s="102"/>
      <c r="C2" s="101"/>
      <c r="D2" s="114"/>
      <c r="E2" s="101"/>
      <c r="F2" s="101"/>
      <c r="G2" s="102"/>
    </row>
    <row r="4" spans="1:7" x14ac:dyDescent="0.25">
      <c r="A4" s="94" t="s">
        <v>69</v>
      </c>
      <c r="B4" s="94" t="s">
        <v>71</v>
      </c>
      <c r="C4" s="94" t="s">
        <v>3</v>
      </c>
      <c r="D4" s="94" t="s">
        <v>74</v>
      </c>
      <c r="E4" s="94" t="s">
        <v>76</v>
      </c>
      <c r="F4" s="94"/>
      <c r="G4" s="94"/>
    </row>
    <row r="5" spans="1:7" x14ac:dyDescent="0.25">
      <c r="A5" s="104" t="s">
        <v>70</v>
      </c>
      <c r="B5" s="104" t="s">
        <v>72</v>
      </c>
      <c r="C5" s="104" t="s">
        <v>73</v>
      </c>
      <c r="D5" s="104" t="s">
        <v>75</v>
      </c>
      <c r="E5" s="104" t="s">
        <v>77</v>
      </c>
      <c r="F5" s="104"/>
      <c r="G5" s="104" t="s">
        <v>90</v>
      </c>
    </row>
    <row r="6" spans="1:7" x14ac:dyDescent="0.25">
      <c r="A6" s="13">
        <v>1997</v>
      </c>
      <c r="B6" s="13">
        <v>2022</v>
      </c>
      <c r="C6" s="13" t="s">
        <v>89</v>
      </c>
      <c r="D6" s="109">
        <v>20000000</v>
      </c>
      <c r="E6" s="109">
        <v>2400000</v>
      </c>
      <c r="F6" s="2"/>
      <c r="G6" s="13" t="s">
        <v>92</v>
      </c>
    </row>
    <row r="7" spans="1:7" ht="14.4" x14ac:dyDescent="0.25">
      <c r="A7" s="13" t="s">
        <v>82</v>
      </c>
      <c r="B7" s="13">
        <v>2034</v>
      </c>
      <c r="C7" s="13" t="s">
        <v>91</v>
      </c>
      <c r="D7" s="44">
        <v>58190000</v>
      </c>
      <c r="E7" s="44">
        <v>46150000</v>
      </c>
      <c r="F7" s="113" t="s">
        <v>56</v>
      </c>
      <c r="G7" s="111">
        <v>43511</v>
      </c>
    </row>
    <row r="8" spans="1:7" ht="14.4" x14ac:dyDescent="0.25">
      <c r="A8" s="13" t="s">
        <v>83</v>
      </c>
      <c r="B8" s="13">
        <v>2026</v>
      </c>
      <c r="C8" s="13">
        <v>3.0000000000000001E-3</v>
      </c>
      <c r="D8" s="44">
        <v>9155000</v>
      </c>
      <c r="E8" s="44">
        <v>9155000</v>
      </c>
      <c r="F8" s="113" t="s">
        <v>103</v>
      </c>
      <c r="G8" s="111" t="s">
        <v>92</v>
      </c>
    </row>
    <row r="9" spans="1:7" ht="14.4" x14ac:dyDescent="0.25">
      <c r="A9" s="13" t="s">
        <v>81</v>
      </c>
      <c r="B9" s="13">
        <v>2035</v>
      </c>
      <c r="C9" s="13" t="s">
        <v>93</v>
      </c>
      <c r="D9" s="44">
        <v>43235000</v>
      </c>
      <c r="E9" s="44">
        <v>41620000</v>
      </c>
      <c r="F9" s="113" t="s">
        <v>56</v>
      </c>
      <c r="G9" s="111">
        <v>43876</v>
      </c>
    </row>
    <row r="10" spans="1:7" ht="14.4" x14ac:dyDescent="0.25">
      <c r="A10" s="13" t="s">
        <v>94</v>
      </c>
      <c r="B10" s="13">
        <v>2035</v>
      </c>
      <c r="C10" s="13" t="s">
        <v>95</v>
      </c>
      <c r="D10" s="44">
        <v>13830000</v>
      </c>
      <c r="E10" s="44">
        <v>13830000</v>
      </c>
      <c r="F10" s="113" t="s">
        <v>56</v>
      </c>
      <c r="G10" s="111">
        <v>43876</v>
      </c>
    </row>
    <row r="11" spans="1:7" x14ac:dyDescent="0.25">
      <c r="A11" s="13">
        <v>2014</v>
      </c>
      <c r="B11" s="13">
        <v>2035</v>
      </c>
      <c r="C11" s="13" t="s">
        <v>96</v>
      </c>
      <c r="D11" s="44">
        <v>19165000</v>
      </c>
      <c r="E11" s="44">
        <v>17765000</v>
      </c>
      <c r="F11" s="2"/>
      <c r="G11" s="111">
        <v>45337</v>
      </c>
    </row>
    <row r="12" spans="1:7" x14ac:dyDescent="0.25">
      <c r="A12" s="13" t="s">
        <v>84</v>
      </c>
      <c r="B12" s="13">
        <v>2028</v>
      </c>
      <c r="C12" s="13" t="s">
        <v>97</v>
      </c>
      <c r="D12" s="44">
        <v>2794997</v>
      </c>
      <c r="E12" s="44">
        <v>1635000</v>
      </c>
      <c r="F12" s="2"/>
      <c r="G12" s="111">
        <v>45703</v>
      </c>
    </row>
    <row r="13" spans="1:7" x14ac:dyDescent="0.25">
      <c r="A13" s="13" t="s">
        <v>85</v>
      </c>
      <c r="B13" s="13">
        <v>2033</v>
      </c>
      <c r="C13" s="13" t="s">
        <v>98</v>
      </c>
      <c r="D13" s="44">
        <v>6515000</v>
      </c>
      <c r="E13" s="44">
        <v>4490000</v>
      </c>
      <c r="F13" s="2"/>
      <c r="G13" s="111">
        <v>45703</v>
      </c>
    </row>
    <row r="14" spans="1:7" x14ac:dyDescent="0.25">
      <c r="A14" s="13" t="s">
        <v>86</v>
      </c>
      <c r="B14" s="13">
        <v>2033</v>
      </c>
      <c r="C14" s="13" t="s">
        <v>99</v>
      </c>
      <c r="D14" s="44">
        <v>18415000</v>
      </c>
      <c r="E14" s="44">
        <v>13485000</v>
      </c>
      <c r="F14" s="2"/>
      <c r="G14" s="111">
        <v>45703</v>
      </c>
    </row>
    <row r="15" spans="1:7" x14ac:dyDescent="0.25">
      <c r="A15" s="13" t="s">
        <v>87</v>
      </c>
      <c r="B15" s="13">
        <v>2035</v>
      </c>
      <c r="C15" s="13" t="s">
        <v>98</v>
      </c>
      <c r="D15" s="44">
        <v>5125000</v>
      </c>
      <c r="E15" s="44">
        <v>2665000</v>
      </c>
      <c r="F15" s="2"/>
      <c r="G15" s="111">
        <v>46068</v>
      </c>
    </row>
    <row r="16" spans="1:7" x14ac:dyDescent="0.25">
      <c r="A16" s="13">
        <v>2017</v>
      </c>
      <c r="B16" s="13">
        <v>2042</v>
      </c>
      <c r="C16" s="13" t="s">
        <v>98</v>
      </c>
      <c r="D16" s="44">
        <v>77545000</v>
      </c>
      <c r="E16" s="44">
        <v>69860000</v>
      </c>
      <c r="F16" s="2"/>
      <c r="G16" s="111">
        <v>46433</v>
      </c>
    </row>
    <row r="17" spans="1:7" x14ac:dyDescent="0.25">
      <c r="A17" s="13">
        <v>2018</v>
      </c>
      <c r="B17" s="13">
        <v>2044</v>
      </c>
      <c r="C17" s="13" t="s">
        <v>98</v>
      </c>
      <c r="D17" s="44">
        <v>68265000</v>
      </c>
      <c r="E17" s="44">
        <v>57330000</v>
      </c>
      <c r="F17" s="2"/>
      <c r="G17" s="111">
        <v>46433</v>
      </c>
    </row>
    <row r="18" spans="1:7" x14ac:dyDescent="0.25">
      <c r="A18" s="13">
        <v>2019</v>
      </c>
      <c r="B18" s="13">
        <v>2030</v>
      </c>
      <c r="C18" s="13" t="s">
        <v>98</v>
      </c>
      <c r="D18" s="44">
        <v>12245000</v>
      </c>
      <c r="E18" s="44">
        <v>10295000</v>
      </c>
      <c r="F18" s="2"/>
      <c r="G18" s="111">
        <v>46798</v>
      </c>
    </row>
    <row r="19" spans="1:7" x14ac:dyDescent="0.25">
      <c r="A19" s="13" t="s">
        <v>88</v>
      </c>
      <c r="B19" s="13">
        <v>2044</v>
      </c>
      <c r="C19" s="13" t="s">
        <v>100</v>
      </c>
      <c r="D19" s="44">
        <v>58120000</v>
      </c>
      <c r="E19" s="110">
        <v>56020000</v>
      </c>
      <c r="F19" s="2"/>
      <c r="G19" s="111">
        <v>47164</v>
      </c>
    </row>
    <row r="20" spans="1:7" x14ac:dyDescent="0.25">
      <c r="A20" s="13"/>
      <c r="B20" s="13"/>
      <c r="C20" s="13"/>
      <c r="D20" s="109"/>
      <c r="E20" s="109">
        <f>SUM(E6:E19)</f>
        <v>346700000</v>
      </c>
      <c r="F20" s="2"/>
    </row>
    <row r="21" spans="1:7" x14ac:dyDescent="0.25">
      <c r="A21" s="95"/>
      <c r="B21" s="96"/>
      <c r="C21" s="96"/>
      <c r="D21" s="97"/>
      <c r="E21" s="97"/>
    </row>
    <row r="22" spans="1:7" x14ac:dyDescent="0.25">
      <c r="A22" s="100"/>
      <c r="B22" s="99"/>
      <c r="C22" s="99"/>
      <c r="D22" s="97"/>
      <c r="E22" s="97"/>
    </row>
    <row r="23" spans="1:7" x14ac:dyDescent="0.25">
      <c r="A23" s="112" t="s">
        <v>102</v>
      </c>
      <c r="B23" s="96"/>
      <c r="C23" s="96"/>
      <c r="D23" s="97"/>
      <c r="E23" s="97"/>
    </row>
    <row r="24" spans="1:7" x14ac:dyDescent="0.25">
      <c r="A24" s="2" t="s">
        <v>104</v>
      </c>
      <c r="B24" s="96"/>
      <c r="C24" s="96"/>
      <c r="D24" s="97"/>
      <c r="E24" s="97"/>
    </row>
    <row r="25" spans="1:7" x14ac:dyDescent="0.25">
      <c r="A25" s="95"/>
      <c r="B25" s="96"/>
      <c r="C25" s="96"/>
      <c r="D25" s="97"/>
      <c r="E25" s="97"/>
    </row>
    <row r="26" spans="1:7" x14ac:dyDescent="0.25">
      <c r="A26" s="95"/>
      <c r="B26" s="96"/>
      <c r="C26" s="96"/>
      <c r="D26" s="97"/>
      <c r="E26" s="97"/>
    </row>
    <row r="27" spans="1:7" x14ac:dyDescent="0.25">
      <c r="A27" s="95"/>
      <c r="B27" s="96"/>
      <c r="C27" s="96"/>
      <c r="D27" s="97"/>
      <c r="E27" s="97"/>
    </row>
    <row r="28" spans="1:7" x14ac:dyDescent="0.25">
      <c r="A28" s="95"/>
      <c r="B28" s="96"/>
      <c r="C28" s="96"/>
      <c r="D28" s="97"/>
      <c r="E28" s="97"/>
    </row>
    <row r="29" spans="1:7" x14ac:dyDescent="0.25">
      <c r="A29" s="95"/>
      <c r="B29" s="96"/>
      <c r="C29" s="96"/>
      <c r="D29" s="97"/>
      <c r="E29" s="97"/>
    </row>
    <row r="30" spans="1:7" x14ac:dyDescent="0.25">
      <c r="A30" s="95"/>
      <c r="B30" s="96"/>
      <c r="C30" s="96"/>
      <c r="D30" s="97"/>
      <c r="E30" s="97"/>
    </row>
    <row r="31" spans="1:7" x14ac:dyDescent="0.25">
      <c r="A31" s="95"/>
      <c r="B31" s="96"/>
      <c r="C31" s="96"/>
      <c r="D31" s="97"/>
      <c r="E31" s="97"/>
    </row>
    <row r="32" spans="1:7" x14ac:dyDescent="0.25">
      <c r="A32" s="95"/>
      <c r="B32" s="96"/>
      <c r="C32" s="96"/>
      <c r="D32" s="97"/>
      <c r="E32" s="97"/>
    </row>
    <row r="33" spans="1:5" x14ac:dyDescent="0.25">
      <c r="A33" s="95"/>
      <c r="B33" s="96"/>
      <c r="C33" s="96"/>
      <c r="D33" s="97"/>
      <c r="E33" s="97"/>
    </row>
    <row r="34" spans="1:5" x14ac:dyDescent="0.25">
      <c r="A34" s="95"/>
      <c r="B34" s="96"/>
      <c r="C34" s="96"/>
      <c r="D34" s="97"/>
      <c r="E34" s="97"/>
    </row>
    <row r="35" spans="1:5" x14ac:dyDescent="0.25">
      <c r="A35" s="95"/>
      <c r="B35" s="96"/>
      <c r="C35" s="96"/>
      <c r="D35" s="97"/>
      <c r="E35" s="97"/>
    </row>
    <row r="36" spans="1:5" x14ac:dyDescent="0.25">
      <c r="A36" s="95"/>
      <c r="B36" s="96"/>
      <c r="C36" s="96"/>
      <c r="D36" s="97"/>
      <c r="E36" s="97"/>
    </row>
    <row r="37" spans="1:5" x14ac:dyDescent="0.25">
      <c r="A37" s="95"/>
      <c r="B37" s="96"/>
      <c r="C37" s="96"/>
      <c r="D37" s="97"/>
      <c r="E37" s="97"/>
    </row>
    <row r="38" spans="1:5" x14ac:dyDescent="0.25">
      <c r="A38" s="95"/>
      <c r="B38" s="96"/>
      <c r="C38" s="96"/>
      <c r="D38" s="97"/>
      <c r="E38" s="97"/>
    </row>
    <row r="39" spans="1:5" x14ac:dyDescent="0.25">
      <c r="A39" s="95"/>
      <c r="B39" s="96"/>
      <c r="C39" s="96"/>
      <c r="D39" s="97"/>
      <c r="E39" s="97"/>
    </row>
    <row r="40" spans="1:5" x14ac:dyDescent="0.25">
      <c r="A40" s="95"/>
      <c r="B40" s="96"/>
      <c r="C40" s="96"/>
      <c r="D40" s="97"/>
      <c r="E40" s="97"/>
    </row>
    <row r="41" spans="1:5" x14ac:dyDescent="0.25">
      <c r="A41" s="95"/>
      <c r="B41" s="96"/>
      <c r="C41" s="96"/>
      <c r="D41" s="97"/>
      <c r="E41" s="97"/>
    </row>
    <row r="42" spans="1:5" x14ac:dyDescent="0.25">
      <c r="D42" s="97"/>
      <c r="E42" s="97"/>
    </row>
    <row r="43" spans="1:5" x14ac:dyDescent="0.25">
      <c r="D43" s="97"/>
      <c r="E43" s="97"/>
    </row>
    <row r="44" spans="1:5" x14ac:dyDescent="0.25">
      <c r="D44" s="97"/>
      <c r="E44" s="97"/>
    </row>
    <row r="45" spans="1:5" x14ac:dyDescent="0.25">
      <c r="D45" s="97"/>
      <c r="E45" s="97"/>
    </row>
    <row r="46" spans="1:5" x14ac:dyDescent="0.25">
      <c r="D46" s="97"/>
      <c r="E46" s="97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A983-04B1-490E-925E-D8288C189C69}">
  <dimension ref="A1:F33"/>
  <sheetViews>
    <sheetView workbookViewId="0">
      <selection sqref="A1:E1"/>
    </sheetView>
  </sheetViews>
  <sheetFormatPr defaultRowHeight="13.2" x14ac:dyDescent="0.25"/>
  <cols>
    <col min="1" max="1" width="19.44140625" customWidth="1"/>
    <col min="2" max="2" width="17.44140625" customWidth="1"/>
    <col min="3" max="3" width="16.44140625" customWidth="1"/>
    <col min="4" max="4" width="16.109375" customWidth="1"/>
    <col min="5" max="5" width="2" customWidth="1"/>
    <col min="6" max="6" width="16" customWidth="1"/>
  </cols>
  <sheetData>
    <row r="1" spans="1:5" ht="15.6" x14ac:dyDescent="0.3">
      <c r="A1" s="164" t="s">
        <v>8</v>
      </c>
      <c r="B1" s="164"/>
      <c r="C1" s="164"/>
      <c r="D1" s="164"/>
      <c r="E1" s="164"/>
    </row>
    <row r="2" spans="1:5" ht="15.6" x14ac:dyDescent="0.3">
      <c r="A2" s="114" t="s">
        <v>78</v>
      </c>
      <c r="B2" s="102"/>
      <c r="C2" s="101"/>
      <c r="D2" s="101"/>
      <c r="E2" s="101"/>
    </row>
    <row r="4" spans="1:5" x14ac:dyDescent="0.25">
      <c r="A4" s="94" t="s">
        <v>79</v>
      </c>
      <c r="B4" s="94"/>
      <c r="C4" s="94"/>
      <c r="D4" s="94" t="s">
        <v>4</v>
      </c>
    </row>
    <row r="5" spans="1:5" x14ac:dyDescent="0.25">
      <c r="A5" s="103">
        <v>44439</v>
      </c>
      <c r="B5" s="104" t="s">
        <v>2</v>
      </c>
      <c r="C5" s="104" t="s">
        <v>3</v>
      </c>
      <c r="D5" s="104" t="s">
        <v>80</v>
      </c>
    </row>
    <row r="6" spans="1:5" hidden="1" x14ac:dyDescent="0.25">
      <c r="A6" s="13">
        <v>2021</v>
      </c>
      <c r="B6" s="105">
        <v>17370000</v>
      </c>
      <c r="C6" s="105">
        <v>14431728.470000001</v>
      </c>
      <c r="D6" s="106">
        <f>+B6+C6</f>
        <v>31801728.469999999</v>
      </c>
    </row>
    <row r="7" spans="1:5" x14ac:dyDescent="0.25">
      <c r="A7" s="13">
        <f>+A6+1</f>
        <v>2022</v>
      </c>
      <c r="B7" s="105">
        <v>19030000</v>
      </c>
      <c r="C7" s="105">
        <v>13561039.140000001</v>
      </c>
      <c r="D7" s="105">
        <f t="shared" ref="D7:D29" si="0">+B7+C7</f>
        <v>32591039.140000001</v>
      </c>
    </row>
    <row r="8" spans="1:5" x14ac:dyDescent="0.25">
      <c r="A8" s="13">
        <f t="shared" ref="A8:A29" si="1">+A7+1</f>
        <v>2023</v>
      </c>
      <c r="B8" s="107">
        <v>14960000</v>
      </c>
      <c r="C8" s="107">
        <v>12718886.59</v>
      </c>
      <c r="D8" s="107">
        <f t="shared" si="0"/>
        <v>27678886.59</v>
      </c>
    </row>
    <row r="9" spans="1:5" x14ac:dyDescent="0.25">
      <c r="A9" s="13">
        <f t="shared" si="1"/>
        <v>2024</v>
      </c>
      <c r="B9" s="107">
        <v>15040000</v>
      </c>
      <c r="C9" s="107">
        <v>12032027.799999999</v>
      </c>
      <c r="D9" s="107">
        <f t="shared" si="0"/>
        <v>27072027.799999997</v>
      </c>
    </row>
    <row r="10" spans="1:5" x14ac:dyDescent="0.25">
      <c r="A10" s="13">
        <f t="shared" si="1"/>
        <v>2025</v>
      </c>
      <c r="B10" s="107">
        <v>15710000</v>
      </c>
      <c r="C10" s="107">
        <v>11332674.799999999</v>
      </c>
      <c r="D10" s="107">
        <f t="shared" si="0"/>
        <v>27042674.799999997</v>
      </c>
    </row>
    <row r="11" spans="1:5" x14ac:dyDescent="0.25">
      <c r="A11" s="13">
        <f t="shared" si="1"/>
        <v>2026</v>
      </c>
      <c r="B11" s="107">
        <v>16370000</v>
      </c>
      <c r="C11" s="107">
        <v>10570750.369999999</v>
      </c>
      <c r="D11" s="107">
        <f t="shared" si="0"/>
        <v>26940750.369999997</v>
      </c>
    </row>
    <row r="12" spans="1:5" x14ac:dyDescent="0.25">
      <c r="A12" s="13">
        <f t="shared" si="1"/>
        <v>2027</v>
      </c>
      <c r="B12" s="107">
        <v>17120000</v>
      </c>
      <c r="C12" s="107">
        <v>9732790.4399999995</v>
      </c>
      <c r="D12" s="107">
        <f t="shared" si="0"/>
        <v>26852790.439999998</v>
      </c>
    </row>
    <row r="13" spans="1:5" x14ac:dyDescent="0.25">
      <c r="A13" s="13">
        <f t="shared" si="1"/>
        <v>2028</v>
      </c>
      <c r="B13" s="107">
        <v>17095000</v>
      </c>
      <c r="C13" s="107">
        <v>8877827.9399999995</v>
      </c>
      <c r="D13" s="107">
        <f t="shared" si="0"/>
        <v>25972827.939999998</v>
      </c>
    </row>
    <row r="14" spans="1:5" x14ac:dyDescent="0.25">
      <c r="A14" s="13">
        <f t="shared" si="1"/>
        <v>2029</v>
      </c>
      <c r="B14" s="107">
        <v>17870000</v>
      </c>
      <c r="C14" s="107">
        <v>7990752.6399999997</v>
      </c>
      <c r="D14" s="107">
        <f t="shared" si="0"/>
        <v>25860752.640000001</v>
      </c>
    </row>
    <row r="15" spans="1:5" x14ac:dyDescent="0.25">
      <c r="A15" s="13">
        <f t="shared" si="1"/>
        <v>2030</v>
      </c>
      <c r="B15" s="107">
        <v>18720000</v>
      </c>
      <c r="C15" s="107">
        <v>7099914.2349999994</v>
      </c>
      <c r="D15" s="107">
        <f t="shared" si="0"/>
        <v>25819914.234999999</v>
      </c>
    </row>
    <row r="16" spans="1:5" x14ac:dyDescent="0.25">
      <c r="A16" s="13">
        <f t="shared" si="1"/>
        <v>2031</v>
      </c>
      <c r="B16" s="107">
        <v>19700000</v>
      </c>
      <c r="C16" s="107">
        <v>6204255.4100000001</v>
      </c>
      <c r="D16" s="107">
        <f t="shared" si="0"/>
        <v>25904255.41</v>
      </c>
    </row>
    <row r="17" spans="1:6" x14ac:dyDescent="0.25">
      <c r="A17" s="13">
        <f t="shared" si="1"/>
        <v>2032</v>
      </c>
      <c r="B17" s="107">
        <v>17960000</v>
      </c>
      <c r="C17" s="107">
        <v>5345208.3599999994</v>
      </c>
      <c r="D17" s="107">
        <f t="shared" si="0"/>
        <v>23305208.359999999</v>
      </c>
    </row>
    <row r="18" spans="1:6" x14ac:dyDescent="0.25">
      <c r="A18" s="13">
        <f t="shared" si="1"/>
        <v>2033</v>
      </c>
      <c r="B18" s="107">
        <v>18755000</v>
      </c>
      <c r="C18" s="107">
        <v>4499860.584999999</v>
      </c>
      <c r="D18" s="107">
        <f t="shared" si="0"/>
        <v>23254860.585000001</v>
      </c>
    </row>
    <row r="19" spans="1:6" x14ac:dyDescent="0.25">
      <c r="A19" s="13">
        <f t="shared" si="1"/>
        <v>2034</v>
      </c>
      <c r="B19" s="107">
        <v>19075000</v>
      </c>
      <c r="C19" s="107">
        <v>3614800.21</v>
      </c>
      <c r="D19" s="107">
        <f t="shared" si="0"/>
        <v>22689800.210000001</v>
      </c>
    </row>
    <row r="20" spans="1:6" x14ac:dyDescent="0.25">
      <c r="A20" s="13">
        <f t="shared" si="1"/>
        <v>2035</v>
      </c>
      <c r="B20" s="107">
        <v>14685000</v>
      </c>
      <c r="C20" s="107">
        <v>2867142.4299999997</v>
      </c>
      <c r="D20" s="107">
        <f t="shared" si="0"/>
        <v>17552142.43</v>
      </c>
    </row>
    <row r="21" spans="1:6" x14ac:dyDescent="0.25">
      <c r="A21" s="13">
        <f t="shared" si="1"/>
        <v>2036</v>
      </c>
      <c r="B21" s="107">
        <v>8935000</v>
      </c>
      <c r="C21" s="107">
        <v>2434196.875</v>
      </c>
      <c r="D21" s="107">
        <f t="shared" si="0"/>
        <v>11369196.875</v>
      </c>
    </row>
    <row r="22" spans="1:6" x14ac:dyDescent="0.25">
      <c r="A22" s="13">
        <f t="shared" si="1"/>
        <v>2037</v>
      </c>
      <c r="B22" s="107">
        <v>9220000</v>
      </c>
      <c r="C22" s="107">
        <v>2156406.25</v>
      </c>
      <c r="D22" s="107">
        <f t="shared" si="0"/>
        <v>11376406.25</v>
      </c>
    </row>
    <row r="23" spans="1:6" x14ac:dyDescent="0.25">
      <c r="A23" s="13">
        <f t="shared" si="1"/>
        <v>2038</v>
      </c>
      <c r="B23" s="107">
        <v>9525000</v>
      </c>
      <c r="C23" s="107">
        <v>1865081.25</v>
      </c>
      <c r="D23" s="107">
        <f t="shared" si="0"/>
        <v>11390081.25</v>
      </c>
    </row>
    <row r="24" spans="1:6" x14ac:dyDescent="0.25">
      <c r="A24" s="13">
        <f t="shared" si="1"/>
        <v>2039</v>
      </c>
      <c r="B24" s="107">
        <v>9845000</v>
      </c>
      <c r="C24" s="107">
        <v>1559618.75</v>
      </c>
      <c r="D24" s="107">
        <f t="shared" si="0"/>
        <v>11404618.75</v>
      </c>
    </row>
    <row r="25" spans="1:6" x14ac:dyDescent="0.25">
      <c r="A25" s="13">
        <f t="shared" si="1"/>
        <v>2040</v>
      </c>
      <c r="B25" s="107">
        <v>10290000</v>
      </c>
      <c r="C25" s="107">
        <v>1240250</v>
      </c>
      <c r="D25" s="107">
        <f t="shared" si="0"/>
        <v>11530250</v>
      </c>
    </row>
    <row r="26" spans="1:6" x14ac:dyDescent="0.25">
      <c r="A26" s="13">
        <f t="shared" si="1"/>
        <v>2041</v>
      </c>
      <c r="B26" s="107">
        <v>10630000</v>
      </c>
      <c r="C26" s="107">
        <v>908150</v>
      </c>
      <c r="D26" s="107">
        <f t="shared" si="0"/>
        <v>11538150</v>
      </c>
    </row>
    <row r="27" spans="1:6" x14ac:dyDescent="0.25">
      <c r="A27" s="13">
        <f t="shared" si="1"/>
        <v>2042</v>
      </c>
      <c r="B27" s="107">
        <v>10975000</v>
      </c>
      <c r="C27" s="107">
        <v>565093.75</v>
      </c>
      <c r="D27" s="107">
        <f t="shared" si="0"/>
        <v>11540093.75</v>
      </c>
    </row>
    <row r="28" spans="1:6" x14ac:dyDescent="0.25">
      <c r="A28" s="13">
        <f t="shared" si="1"/>
        <v>2043</v>
      </c>
      <c r="B28" s="107">
        <v>5880000</v>
      </c>
      <c r="C28" s="107">
        <v>294681.25</v>
      </c>
      <c r="D28" s="107">
        <f t="shared" si="0"/>
        <v>6174681.25</v>
      </c>
    </row>
    <row r="29" spans="1:6" x14ac:dyDescent="0.25">
      <c r="A29" s="13">
        <f t="shared" si="1"/>
        <v>2044</v>
      </c>
      <c r="B29" s="108">
        <v>6070000</v>
      </c>
      <c r="C29" s="108">
        <v>99275</v>
      </c>
      <c r="D29" s="108">
        <f t="shared" si="0"/>
        <v>6169275</v>
      </c>
    </row>
    <row r="30" spans="1:6" x14ac:dyDescent="0.25">
      <c r="A30" s="13"/>
      <c r="B30" s="105">
        <f>SUM(B7:B29)</f>
        <v>323460000</v>
      </c>
      <c r="C30" s="105">
        <f t="shared" ref="C30:D30" si="2">SUM(C7:C29)</f>
        <v>127570684.07499999</v>
      </c>
      <c r="D30" s="105">
        <f t="shared" si="2"/>
        <v>451030684.07499999</v>
      </c>
      <c r="E30" s="98" t="s">
        <v>56</v>
      </c>
      <c r="F30" s="106"/>
    </row>
    <row r="31" spans="1:6" x14ac:dyDescent="0.25">
      <c r="A31" s="96"/>
    </row>
    <row r="32" spans="1:6" x14ac:dyDescent="0.25">
      <c r="A32" s="99"/>
      <c r="B32" s="50"/>
    </row>
    <row r="33" spans="1:1" x14ac:dyDescent="0.25">
      <c r="A33" s="51" t="s">
        <v>101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Cover Page</vt:lpstr>
      <vt:lpstr>Series1997-1</vt:lpstr>
      <vt:lpstr>Series 2006B</vt:lpstr>
      <vt:lpstr>Series 2009A(BABs)</vt:lpstr>
      <vt:lpstr>Series 2009C</vt:lpstr>
      <vt:lpstr>Series 2009D QSCB</vt:lpstr>
      <vt:lpstr>Series 2010A(BABs)</vt:lpstr>
      <vt:lpstr>Series 2010B</vt:lpstr>
      <vt:lpstr>Series 2010C(BABs)</vt:lpstr>
      <vt:lpstr>Series 2011</vt:lpstr>
      <vt:lpstr>Series 2014</vt:lpstr>
      <vt:lpstr>Series 2015A</vt:lpstr>
      <vt:lpstr>Series 2015B</vt:lpstr>
      <vt:lpstr>Series 2016A</vt:lpstr>
      <vt:lpstr>Series 2016C</vt:lpstr>
      <vt:lpstr>Series 2017</vt:lpstr>
      <vt:lpstr>Series 2018</vt:lpstr>
      <vt:lpstr>Series 2019</vt:lpstr>
      <vt:lpstr>Series 2019A</vt:lpstr>
      <vt:lpstr>Total Debt (Semi-Ann)</vt:lpstr>
      <vt:lpstr>Total Debt (Ann)</vt:lpstr>
      <vt:lpstr>Chart</vt:lpstr>
      <vt:lpstr>Total Fed Sub</vt:lpstr>
      <vt:lpstr>Callable Bonds</vt:lpstr>
      <vt:lpstr>GO Bonds Payable</vt:lpstr>
      <vt:lpstr>P&amp;I Per Year</vt:lpstr>
      <vt:lpstr>'Callable Bonds'!Print_Area</vt:lpstr>
      <vt:lpstr>'Cover Page'!Print_Area</vt:lpstr>
      <vt:lpstr>'GO Bonds Payable'!Print_Area</vt:lpstr>
      <vt:lpstr>'P&amp;I Per Year'!Print_Area</vt:lpstr>
      <vt:lpstr>'Series 2006B'!Print_Area</vt:lpstr>
      <vt:lpstr>'Series 2009A(BABs)'!Print_Area</vt:lpstr>
      <vt:lpstr>'Series 2009D QSCB'!Print_Area</vt:lpstr>
      <vt:lpstr>'Series 2010A(BABs)'!Print_Area</vt:lpstr>
      <vt:lpstr>'Series 2010B'!Print_Area</vt:lpstr>
      <vt:lpstr>'Series 2010C(BABs)'!Print_Area</vt:lpstr>
      <vt:lpstr>'Series 2011'!Print_Area</vt:lpstr>
      <vt:lpstr>'Series 2014'!Print_Area</vt:lpstr>
      <vt:lpstr>'Series 2015A'!Print_Area</vt:lpstr>
      <vt:lpstr>'Series 2015B'!Print_Area</vt:lpstr>
      <vt:lpstr>'Series 2016A'!Print_Area</vt:lpstr>
      <vt:lpstr>'Series 2016C'!Print_Area</vt:lpstr>
      <vt:lpstr>'Series 2017'!Print_Area</vt:lpstr>
      <vt:lpstr>'Series 2018'!Print_Area</vt:lpstr>
      <vt:lpstr>'Series 2019'!Print_Area</vt:lpstr>
      <vt:lpstr>'Series 2019A'!Print_Area</vt:lpstr>
      <vt:lpstr>'Series1997-1'!Print_Area</vt:lpstr>
      <vt:lpstr>'Total Debt (Ann)'!Print_Area</vt:lpstr>
      <vt:lpstr>'Total Debt (Semi-Ann)'!Print_Area</vt:lpstr>
      <vt:lpstr>'Total Fed Sub'!Print_Area</vt:lpstr>
    </vt:vector>
  </TitlesOfParts>
  <Company>Coastal Securities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csuser</dc:creator>
  <cp:lastModifiedBy>STINSON, CHRISTY</cp:lastModifiedBy>
  <cp:lastPrinted>2024-06-03T13:40:43Z</cp:lastPrinted>
  <dcterms:created xsi:type="dcterms:W3CDTF">2008-09-11T15:10:45Z</dcterms:created>
  <dcterms:modified xsi:type="dcterms:W3CDTF">2024-07-17T21:12:19Z</dcterms:modified>
</cp:coreProperties>
</file>