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621"/>
  <workbookPr codeName="ThisWorkbook" autoCompressPictures="0"/>
  <bookViews>
    <workbookView xWindow="360" yWindow="140" windowWidth="21200" windowHeight="13920" tabRatio="294"/>
  </bookViews>
  <sheets>
    <sheet name="Sheet1" sheetId="1" r:id="rId1"/>
  </sheets>
  <definedNames>
    <definedName name="NvsASD">"V2016-06-30"</definedName>
    <definedName name="NvsAutoDrillOk">"VN"</definedName>
    <definedName name="NvsDateToNumber">"Y"</definedName>
    <definedName name="NvsDrillHyperLink" localSheetId="0">"https://jcspa.jeffco.k12.co.us/psp/PA92PRD_newwin/EMPLOYEE/ERP/c/REPORT_BOOKS.IC_RUN_DRILLDOWN.GBL?Action=A&amp;NVS_INSTANCE=4380368_6409425"</definedName>
    <definedName name="NvsElapsedTime">0.0000231481462833472</definedName>
    <definedName name="NvsEndTime">42586.3098263889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"V2016-06-30"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Sheet1!$I$10:$CW$141</definedName>
    <definedName name="_xlnm.Print_Titles" localSheetId="0">Sheet1!$B:$C,Sheet1!$2:$9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O42" i="1" l="1"/>
  <c r="CO69" i="1"/>
  <c r="CO126" i="1"/>
  <c r="CO128" i="1"/>
  <c r="CO140" i="1"/>
  <c r="CO144" i="1"/>
  <c r="CV98" i="1"/>
  <c r="CW98" i="1"/>
  <c r="CV39" i="1"/>
  <c r="CW39" i="1"/>
  <c r="CW26" i="1"/>
  <c r="CV26" i="1"/>
  <c r="CW124" i="1"/>
  <c r="CV124" i="1"/>
  <c r="CW123" i="1"/>
  <c r="CV123" i="1"/>
  <c r="CW121" i="1"/>
  <c r="CV121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1" i="1"/>
  <c r="CV101" i="1"/>
  <c r="CW100" i="1"/>
  <c r="CV100" i="1"/>
  <c r="CW99" i="1"/>
  <c r="CV99" i="1"/>
  <c r="CW97" i="1"/>
  <c r="CV97" i="1"/>
  <c r="CW96" i="1"/>
  <c r="CV96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U69" i="1"/>
  <c r="CI69" i="1"/>
  <c r="CW69" i="1"/>
  <c r="CS69" i="1"/>
  <c r="CS126" i="1"/>
  <c r="CR69" i="1"/>
  <c r="CR126" i="1"/>
  <c r="CQ69" i="1"/>
  <c r="CQ126" i="1"/>
  <c r="CN69" i="1"/>
  <c r="CN126" i="1"/>
  <c r="CM69" i="1"/>
  <c r="CM126" i="1"/>
  <c r="CL69" i="1"/>
  <c r="CL126" i="1"/>
  <c r="CK69" i="1"/>
  <c r="CK126" i="1"/>
  <c r="CI126" i="1"/>
  <c r="CH69" i="1"/>
  <c r="CH126" i="1"/>
  <c r="CG69" i="1"/>
  <c r="CG126" i="1"/>
  <c r="CF69" i="1"/>
  <c r="CF126" i="1"/>
  <c r="CE69" i="1"/>
  <c r="CE126" i="1"/>
  <c r="CD69" i="1"/>
  <c r="CD126" i="1"/>
  <c r="CC69" i="1"/>
  <c r="CC126" i="1"/>
  <c r="CB69" i="1"/>
  <c r="CB126" i="1"/>
  <c r="CA69" i="1"/>
  <c r="CA126" i="1"/>
  <c r="BZ69" i="1"/>
  <c r="BZ126" i="1"/>
  <c r="BY69" i="1"/>
  <c r="BY126" i="1"/>
  <c r="BX69" i="1"/>
  <c r="BX126" i="1"/>
  <c r="BW69" i="1"/>
  <c r="BW126" i="1"/>
  <c r="BV69" i="1"/>
  <c r="BV126" i="1"/>
  <c r="BU69" i="1"/>
  <c r="BU126" i="1"/>
  <c r="BT69" i="1"/>
  <c r="BT126" i="1"/>
  <c r="BS69" i="1"/>
  <c r="BS126" i="1"/>
  <c r="BR69" i="1"/>
  <c r="BR126" i="1"/>
  <c r="BQ69" i="1"/>
  <c r="BQ126" i="1"/>
  <c r="BP69" i="1"/>
  <c r="BP126" i="1"/>
  <c r="BO69" i="1"/>
  <c r="BO126" i="1"/>
  <c r="BN69" i="1"/>
  <c r="BN126" i="1"/>
  <c r="BM69" i="1"/>
  <c r="BM126" i="1"/>
  <c r="BL69" i="1"/>
  <c r="BL126" i="1"/>
  <c r="BK69" i="1"/>
  <c r="BK126" i="1"/>
  <c r="BJ69" i="1"/>
  <c r="BJ126" i="1"/>
  <c r="BI69" i="1"/>
  <c r="BI126" i="1"/>
  <c r="BH69" i="1"/>
  <c r="BH126" i="1"/>
  <c r="BG69" i="1"/>
  <c r="BG126" i="1"/>
  <c r="BF69" i="1"/>
  <c r="BF126" i="1"/>
  <c r="BE69" i="1"/>
  <c r="BE126" i="1"/>
  <c r="BD69" i="1"/>
  <c r="BD126" i="1"/>
  <c r="BC69" i="1"/>
  <c r="BC126" i="1"/>
  <c r="BB69" i="1"/>
  <c r="BB126" i="1"/>
  <c r="BA69" i="1"/>
  <c r="BA126" i="1"/>
  <c r="AZ69" i="1"/>
  <c r="AZ126" i="1"/>
  <c r="AY69" i="1"/>
  <c r="AY126" i="1"/>
  <c r="AX69" i="1"/>
  <c r="AX126" i="1"/>
  <c r="AW69" i="1"/>
  <c r="AW126" i="1"/>
  <c r="AV69" i="1"/>
  <c r="AV126" i="1"/>
  <c r="AU69" i="1"/>
  <c r="AU126" i="1"/>
  <c r="AT69" i="1"/>
  <c r="AT126" i="1"/>
  <c r="AS69" i="1"/>
  <c r="AS126" i="1"/>
  <c r="AR69" i="1"/>
  <c r="AR126" i="1"/>
  <c r="AQ69" i="1"/>
  <c r="AQ126" i="1"/>
  <c r="AP69" i="1"/>
  <c r="AP126" i="1"/>
  <c r="AO69" i="1"/>
  <c r="AO126" i="1"/>
  <c r="AN69" i="1"/>
  <c r="AN126" i="1"/>
  <c r="AM69" i="1"/>
  <c r="AM126" i="1"/>
  <c r="AL69" i="1"/>
  <c r="AL126" i="1"/>
  <c r="AK69" i="1"/>
  <c r="AK126" i="1"/>
  <c r="AJ69" i="1"/>
  <c r="AJ126" i="1"/>
  <c r="AI69" i="1"/>
  <c r="AI126" i="1"/>
  <c r="AH69" i="1"/>
  <c r="AH126" i="1"/>
  <c r="AG69" i="1"/>
  <c r="AG126" i="1"/>
  <c r="AF69" i="1"/>
  <c r="AF126" i="1"/>
  <c r="AE69" i="1"/>
  <c r="AE126" i="1"/>
  <c r="AD69" i="1"/>
  <c r="AD126" i="1"/>
  <c r="AC69" i="1"/>
  <c r="AC126" i="1"/>
  <c r="AB69" i="1"/>
  <c r="AB126" i="1"/>
  <c r="AA69" i="1"/>
  <c r="AA126" i="1"/>
  <c r="Z69" i="1"/>
  <c r="Z126" i="1"/>
  <c r="Y69" i="1"/>
  <c r="Y126" i="1"/>
  <c r="X69" i="1"/>
  <c r="X126" i="1"/>
  <c r="W69" i="1"/>
  <c r="W126" i="1"/>
  <c r="V69" i="1"/>
  <c r="V126" i="1"/>
  <c r="O69" i="1"/>
  <c r="O126" i="1"/>
  <c r="M69" i="1"/>
  <c r="M126" i="1"/>
  <c r="L69" i="1"/>
  <c r="L126" i="1"/>
  <c r="K69" i="1"/>
  <c r="K126" i="1"/>
  <c r="I69" i="1"/>
  <c r="I126" i="1"/>
  <c r="H69" i="1"/>
  <c r="H126" i="1"/>
  <c r="G69" i="1"/>
  <c r="G126" i="1"/>
  <c r="F69" i="1"/>
  <c r="F126" i="1"/>
  <c r="E69" i="1"/>
  <c r="E126" i="1"/>
  <c r="D69" i="1"/>
  <c r="D126" i="1"/>
  <c r="CW67" i="1"/>
  <c r="CV67" i="1"/>
  <c r="CW66" i="1"/>
  <c r="CV66" i="1"/>
  <c r="CW64" i="1"/>
  <c r="CV64" i="1"/>
  <c r="CV69" i="1"/>
  <c r="CW63" i="1"/>
  <c r="CV63" i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U42" i="1"/>
  <c r="CS42" i="1"/>
  <c r="CS128" i="1"/>
  <c r="CS140" i="1"/>
  <c r="CR42" i="1"/>
  <c r="CQ42" i="1"/>
  <c r="CQ128" i="1"/>
  <c r="CN42" i="1"/>
  <c r="CN128" i="1"/>
  <c r="CM42" i="1"/>
  <c r="CL42" i="1"/>
  <c r="CL128" i="1"/>
  <c r="CK42" i="1"/>
  <c r="T42" i="1"/>
  <c r="CW42" i="1"/>
  <c r="O42" i="1"/>
  <c r="O128" i="1"/>
  <c r="O140" i="1"/>
  <c r="M42" i="1"/>
  <c r="M128" i="1"/>
  <c r="M140" i="1"/>
  <c r="L42" i="1"/>
  <c r="L128" i="1"/>
  <c r="K42" i="1"/>
  <c r="K128" i="1"/>
  <c r="I42" i="1"/>
  <c r="I128" i="1"/>
  <c r="I140" i="1"/>
  <c r="H42" i="1"/>
  <c r="H128" i="1"/>
  <c r="G42" i="1"/>
  <c r="G128" i="1"/>
  <c r="F42" i="1"/>
  <c r="F128" i="1"/>
  <c r="E42" i="1"/>
  <c r="E128" i="1"/>
  <c r="D42" i="1"/>
  <c r="D128" i="1"/>
  <c r="CV40" i="1"/>
  <c r="CV42" i="1"/>
  <c r="CW40" i="1"/>
  <c r="T37" i="1"/>
  <c r="CW37" i="1"/>
  <c r="T36" i="1"/>
  <c r="CV36" i="1"/>
  <c r="T35" i="1"/>
  <c r="CW35" i="1"/>
  <c r="T34" i="1"/>
  <c r="CV34" i="1"/>
  <c r="T33" i="1"/>
  <c r="CW33" i="1"/>
  <c r="T32" i="1"/>
  <c r="CV32" i="1"/>
  <c r="T31" i="1"/>
  <c r="CW31" i="1"/>
  <c r="T30" i="1"/>
  <c r="CV30" i="1"/>
  <c r="T29" i="1"/>
  <c r="CW29" i="1"/>
  <c r="T28" i="1"/>
  <c r="CV28" i="1"/>
  <c r="T27" i="1"/>
  <c r="CW27" i="1"/>
  <c r="T25" i="1"/>
  <c r="CV25" i="1"/>
  <c r="T24" i="1"/>
  <c r="CW24" i="1"/>
  <c r="T23" i="1"/>
  <c r="CV23" i="1"/>
  <c r="T22" i="1"/>
  <c r="CW22" i="1"/>
  <c r="T21" i="1"/>
  <c r="CV21" i="1"/>
  <c r="T20" i="1"/>
  <c r="CW20" i="1"/>
  <c r="T19" i="1"/>
  <c r="CV19" i="1"/>
  <c r="T18" i="1"/>
  <c r="CW18" i="1"/>
  <c r="T17" i="1"/>
  <c r="CV17" i="1"/>
  <c r="T16" i="1"/>
  <c r="CW16" i="1"/>
  <c r="T15" i="1"/>
  <c r="CV15" i="1"/>
  <c r="T14" i="1"/>
  <c r="CW14" i="1"/>
  <c r="T13" i="1"/>
  <c r="CV13" i="1"/>
  <c r="B5" i="1"/>
  <c r="CK128" i="1"/>
  <c r="CM128" i="1"/>
  <c r="CR128" i="1"/>
  <c r="CW13" i="1"/>
  <c r="CV14" i="1"/>
  <c r="CW15" i="1"/>
  <c r="CV16" i="1"/>
  <c r="CW17" i="1"/>
  <c r="CV18" i="1"/>
  <c r="CW19" i="1"/>
  <c r="CV20" i="1"/>
  <c r="CW21" i="1"/>
  <c r="CV22" i="1"/>
  <c r="CW23" i="1"/>
  <c r="CV24" i="1"/>
  <c r="CW25" i="1"/>
  <c r="CV27" i="1"/>
  <c r="CW28" i="1"/>
  <c r="CV29" i="1"/>
  <c r="CW30" i="1"/>
  <c r="CV31" i="1"/>
  <c r="CW32" i="1"/>
  <c r="CV33" i="1"/>
  <c r="CW34" i="1"/>
  <c r="CV35" i="1"/>
  <c r="CW36" i="1"/>
  <c r="CV37" i="1"/>
  <c r="CV38" i="1"/>
  <c r="CW38" i="1"/>
  <c r="CU126" i="1"/>
  <c r="CU128" i="1"/>
  <c r="CU140" i="1"/>
</calcChain>
</file>

<file path=xl/sharedStrings.xml><?xml version="1.0" encoding="utf-8"?>
<sst xmlns="http://schemas.openxmlformats.org/spreadsheetml/2006/main" count="548" uniqueCount="370">
  <si>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</si>
  <si>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</si>
  <si>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</si>
  <si>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</si>
  <si>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</si>
  <si>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</si>
  <si>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</si>
  <si>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</si>
  <si>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</si>
  <si>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</si>
  <si>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</si>
  <si>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</si>
  <si>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</si>
  <si>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</si>
  <si>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</si>
  <si>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</si>
  <si>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</si>
  <si>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</si>
  <si>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</si>
  <si>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</si>
  <si>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</si>
  <si>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</si>
  <si>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</si>
  <si>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</si>
  <si>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</si>
  <si>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</si>
  <si>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</si>
  <si>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</si>
  <si>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</si>
  <si>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</si>
  <si>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</si>
  <si>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</si>
  <si>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</si>
  <si>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</si>
  <si>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</si>
  <si>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</si>
  <si>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</si>
  <si>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</si>
  <si>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</si>
  <si>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</si>
  <si>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</si>
  <si>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</si>
  <si>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</si>
  <si>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</si>
  <si>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</si>
  <si>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</si>
  <si>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</si>
  <si>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</si>
  <si>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</si>
  <si>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</si>
  <si>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</si>
  <si>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</si>
  <si>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</si>
  <si>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</si>
  <si>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</si>
  <si>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</si>
  <si>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</si>
  <si>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</si>
  <si>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</si>
  <si>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%,V950500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</si>
  <si>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</si>
  <si>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</si>
  <si>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</si>
  <si>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</si>
  <si>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</si>
  <si>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</si>
  <si>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</si>
  <si>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</si>
  <si>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</si>
  <si>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</si>
  <si>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</si>
  <si>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</si>
  <si>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</si>
  <si>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</si>
  <si>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</si>
  <si>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</si>
  <si>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</si>
  <si>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</si>
  <si>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</si>
  <si>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</si>
  <si>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</si>
  <si>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</si>
  <si>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</si>
  <si>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</si>
  <si>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</si>
  <si>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</si>
  <si>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</si>
  <si>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</si>
  <si>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</si>
  <si>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</si>
  <si>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</si>
  <si>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</si>
  <si>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</si>
  <si>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</si>
  <si>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</si>
  <si>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</si>
  <si>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</si>
  <si>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</si>
  <si>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</si>
  <si>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</si>
  <si>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</si>
  <si>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</si>
  <si>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</si>
  <si>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</si>
  <si>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</si>
  <si>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</si>
  <si>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</si>
  <si>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</si>
  <si>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</si>
  <si>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</si>
  <si>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</si>
  <si>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</si>
  <si>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</si>
  <si>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</si>
  <si>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</si>
  <si>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</si>
  <si>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</si>
  <si>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</si>
  <si>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</si>
  <si>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</si>
  <si>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</si>
  <si>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</si>
  <si>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</si>
  <si>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</si>
  <si>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</si>
  <si>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</si>
  <si>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</si>
  <si>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</si>
  <si>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%,V401300</t>
  </si>
  <si>
    <t>401300</t>
  </si>
  <si>
    <t>Vending Machines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</si>
  <si>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</si>
  <si>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</si>
  <si>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</si>
  <si>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</si>
  <si>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</si>
  <si>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</si>
  <si>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</si>
  <si>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</si>
  <si>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</si>
  <si>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</si>
  <si>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</si>
  <si>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</si>
  <si>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</si>
  <si>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</si>
  <si>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</si>
  <si>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</si>
  <si>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</si>
  <si>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</si>
  <si>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</si>
  <si>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</si>
  <si>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</si>
  <si>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</si>
  <si>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</si>
  <si>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</si>
  <si>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</si>
  <si>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</si>
  <si>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</si>
  <si>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</si>
  <si>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</si>
  <si>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</si>
  <si>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</si>
  <si>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</si>
  <si>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</si>
  <si>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</si>
  <si>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</si>
  <si>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</si>
  <si>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%,V451500</t>
  </si>
  <si>
    <t>451500</t>
  </si>
  <si>
    <t>Student Fees-Registration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</si>
  <si>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</si>
  <si>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</si>
  <si>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</si>
  <si>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</si>
  <si>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</si>
  <si>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</si>
  <si>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</si>
  <si>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</si>
  <si>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</si>
  <si>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</si>
  <si>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</si>
  <si>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</si>
  <si>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%,V481000</t>
  </si>
  <si>
    <t>481000</t>
  </si>
  <si>
    <t>Concession Revenue</t>
  </si>
  <si>
    <t>%,V482000</t>
  </si>
  <si>
    <t>482000</t>
  </si>
  <si>
    <t>Activity Revenue</t>
  </si>
  <si>
    <t>%,V492000</t>
  </si>
  <si>
    <t>492000</t>
  </si>
  <si>
    <t>Textbook Fees</t>
  </si>
  <si>
    <t>%,V498000</t>
  </si>
  <si>
    <t>498000</t>
  </si>
  <si>
    <t>Donations</t>
  </si>
  <si>
    <t>%,V499000</t>
  </si>
  <si>
    <t>499000</t>
  </si>
  <si>
    <t>Miscellaneous Revenue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</si>
  <si>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</si>
  <si>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</si>
  <si>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</si>
  <si>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</si>
  <si>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</si>
  <si>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</si>
  <si>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</si>
  <si>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</si>
  <si>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</si>
  <si>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</si>
  <si>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</si>
  <si>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</si>
  <si>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</si>
  <si>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</si>
  <si>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</si>
  <si>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</si>
  <si>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%,V526500</t>
  </si>
  <si>
    <t>526500</t>
  </si>
  <si>
    <t>Administrator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</si>
  <si>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</si>
  <si>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</si>
  <si>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</si>
  <si>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</si>
  <si>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</si>
  <si>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</si>
  <si>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</si>
  <si>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</si>
  <si>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</si>
  <si>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</si>
  <si>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</si>
  <si>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</si>
  <si>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</si>
  <si>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</si>
  <si>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</si>
  <si>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</si>
  <si>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</si>
  <si>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</si>
  <si>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</si>
  <si>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</si>
  <si>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</si>
  <si>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</si>
  <si>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</si>
  <si>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</si>
  <si>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</si>
  <si>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</si>
  <si>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</si>
  <si>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</si>
  <si>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</si>
  <si>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</si>
  <si>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%,V705000</t>
  </si>
  <si>
    <t>705000</t>
  </si>
  <si>
    <t>Recruiting Costs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</si>
  <si>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</si>
  <si>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</si>
  <si>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</si>
  <si>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</si>
  <si>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</si>
  <si>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</si>
  <si>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</si>
  <si>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</si>
  <si>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</si>
  <si>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</si>
  <si>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</si>
  <si>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</si>
  <si>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</si>
  <si>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</si>
  <si>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</si>
  <si>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</si>
  <si>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</si>
  <si>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</si>
  <si>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</si>
  <si>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</si>
  <si>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</si>
  <si>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</si>
  <si>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</si>
  <si>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</si>
  <si>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</si>
  <si>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</si>
  <si>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%,V760000</t>
  </si>
  <si>
    <t>760000</t>
  </si>
  <si>
    <t>Telephone/Pagers/Modems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</si>
  <si>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</si>
  <si>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</si>
  <si>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</si>
  <si>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</si>
  <si>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</si>
  <si>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</si>
  <si>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</si>
  <si>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</si>
  <si>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</si>
  <si>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</si>
  <si>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</si>
  <si>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</si>
  <si>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</si>
  <si>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</si>
  <si>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</si>
  <si>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</si>
  <si>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</si>
  <si>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</si>
  <si>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</si>
  <si>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</si>
  <si>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</si>
  <si>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</si>
  <si>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</si>
  <si>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%,V803000</t>
  </si>
  <si>
    <t>803000</t>
  </si>
  <si>
    <t>Subscriptions/Books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</si>
  <si>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</si>
  <si>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</si>
  <si>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</si>
  <si>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</si>
  <si>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</si>
  <si>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</si>
  <si>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</si>
  <si>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</si>
  <si>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</si>
  <si>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</si>
  <si>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</si>
  <si>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</si>
  <si>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</si>
  <si>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</si>
  <si>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</si>
  <si>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</si>
  <si>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</si>
  <si>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</si>
  <si>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</si>
  <si>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</si>
  <si>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</si>
  <si>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</si>
  <si>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</si>
  <si>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</si>
  <si>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</si>
  <si>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</si>
  <si>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</si>
  <si>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</si>
  <si>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</si>
  <si>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</si>
  <si>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</si>
  <si>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</si>
  <si>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</si>
  <si>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</si>
  <si>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</si>
  <si>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</si>
  <si>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</si>
  <si>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</si>
  <si>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</si>
  <si>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</si>
  <si>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</si>
  <si>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</si>
  <si>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</si>
  <si>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</si>
  <si>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</si>
  <si>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</si>
  <si>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</si>
  <si>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</si>
  <si>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</si>
  <si>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</si>
  <si>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558OPP</t>
  </si>
  <si>
    <t>Charter Schools</t>
  </si>
  <si>
    <t>Lincoln Academy Charter School</t>
  </si>
  <si>
    <t>55800</t>
  </si>
  <si>
    <t>Funding PPR</t>
  </si>
  <si>
    <t>Bond Transfers</t>
  </si>
  <si>
    <t>State Intercept Bond Transfer</t>
  </si>
  <si>
    <t>Bond R &amp; R Payments</t>
  </si>
  <si>
    <t xml:space="preserve">Promissory Note </t>
  </si>
  <si>
    <t>Transfers District Fees</t>
  </si>
  <si>
    <t>INCREASE TO</t>
  </si>
  <si>
    <t>CARRY FORWARD</t>
  </si>
  <si>
    <t xml:space="preserve"> LINCOLN ACADEMY CHARTER SCHOOL </t>
  </si>
  <si>
    <t xml:space="preserve"> FINANCIALS 07/01/15 - 6/30/16</t>
  </si>
  <si>
    <t xml:space="preserve"> BOARD August 8, 2016</t>
  </si>
  <si>
    <t>UNAUDITED FINANCIALS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</si>
</sst>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</cellStyleXfs>
  <cellXfs count="56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5" fillId="5" borderId="0" xfId="1" applyFont="1" applyFill="1"/>
    <xf numFmtId="0" fontId="0" fillId="0" borderId="0" xfId="0" applyFill="1"/>
    <xf numFmtId="43" fontId="2" fillId="5" borderId="0" xfId="1" applyFont="1" applyFill="1"/>
    <xf numFmtId="43" fontId="1" fillId="3" borderId="0" xfId="1" applyFont="1" applyFill="1" applyAlignment="1">
      <alignment horizontal="center"/>
    </xf>
    <xf numFmtId="43" fontId="1" fillId="3" borderId="0" xfId="1" applyFont="1" applyFill="1"/>
  </cellXfs>
  <cellStyles count="4">
    <cellStyle name="Comma" xfId="1" builtinId="3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177800</xdr:colOff>
      <xdr:row>1</xdr:row>
      <xdr:rowOff>180975</xdr:rowOff>
    </xdr:from>
    <xdr:to>
      <xdr:col>19</xdr:col>
      <xdr:colOff>244475</xdr:colOff>
      <xdr:row>3</xdr:row>
      <xdr:rowOff>206375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0" y="180975"/>
          <a:ext cx="1476375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DB144"/>
  <sheetViews>
    <sheetView tabSelected="1" topLeftCell="B2" zoomScale="75" workbookViewId="0">
      <pane xSplit="7" ySplit="8" topLeftCell="N138" activePane="bottomRight" state="frozen"/>
      <selection activeCell="B2" sqref="B2"/>
      <selection pane="topRight" activeCell="I2" sqref="I2"/>
      <selection pane="bottomLeft" activeCell="B10" sqref="B10"/>
      <selection pane="bottomRight" activeCell="CO144" sqref="CO144"/>
    </sheetView>
  </sheetViews>
  <sheetFormatPr baseColWidth="10" defaultColWidth="8.83203125" defaultRowHeight="12" outlineLevelRow="1" outlineLevelCol="1" x14ac:dyDescent="0"/>
  <cols>
    <col min="1" max="1" width="9.1640625" style="3" hidden="1" customWidth="1"/>
    <col min="2" max="2" width="18.33203125" style="10" customWidth="1"/>
    <col min="3" max="3" width="36.5" style="3" customWidth="1"/>
    <col min="4" max="8" width="19.5" style="3" hidden="1" customWidth="1" outlineLevel="1"/>
    <col min="9" max="9" width="19.5" style="3" hidden="1" customWidth="1" collapsed="1"/>
    <col min="10" max="10" width="0.83203125" style="3" hidden="1" customWidth="1"/>
    <col min="11" max="12" width="19.5" style="3" hidden="1" customWidth="1" outlineLevel="1"/>
    <col min="13" max="13" width="19.5" style="3" hidden="1" customWidth="1" collapsed="1"/>
    <col min="14" max="14" width="0.6640625" style="4" customWidth="1"/>
    <col min="15" max="15" width="19.5" style="3" customWidth="1"/>
    <col min="16" max="16" width="0.83203125" style="3" customWidth="1"/>
    <col min="17" max="17" width="0.1640625" style="3" customWidth="1"/>
    <col min="18" max="18" width="0.1640625" style="3" customWidth="1" outlineLevel="1"/>
    <col min="19" max="19" width="0.1640625" style="3" customWidth="1"/>
    <col min="20" max="20" width="19.5" style="3" customWidth="1"/>
    <col min="21" max="21" width="0.83203125" style="4" customWidth="1"/>
    <col min="22" max="86" width="19.5" style="3" hidden="1" customWidth="1" outlineLevel="1"/>
    <col min="87" max="87" width="19.5" style="3" customWidth="1" collapsed="1"/>
    <col min="88" max="88" width="0.83203125" style="3" customWidth="1"/>
    <col min="89" max="92" width="19.5" style="3" hidden="1" customWidth="1" outlineLevel="1"/>
    <col min="93" max="93" width="19.5" style="3" customWidth="1" collapsed="1"/>
    <col min="94" max="94" width="0.83203125" style="3" customWidth="1"/>
    <col min="95" max="96" width="19.5" style="3" hidden="1" customWidth="1" outlineLevel="1"/>
    <col min="97" max="97" width="19.5" style="3" customWidth="1" collapsed="1"/>
    <col min="98" max="98" width="0.83203125" style="3" customWidth="1"/>
    <col min="99" max="100" width="19.5" style="3" customWidth="1"/>
    <col min="101" max="101" width="19.5" style="33" customWidth="1"/>
    <col min="102" max="102" width="19.5" style="33" hidden="1" customWidth="1"/>
    <col min="103" max="106" width="0" style="3" hidden="1" customWidth="1"/>
    <col min="107" max="108" width="8.83203125" style="3"/>
    <col min="109" max="109" width="12.6640625" style="3" bestFit="1" customWidth="1"/>
    <col min="110" max="16384" width="8.83203125" style="3"/>
  </cols>
  <sheetData>
    <row r="1" spans="1:106" hidden="1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7" t="s">
        <v>43</v>
      </c>
      <c r="R1" s="3" t="s">
        <v>59</v>
      </c>
      <c r="S1" s="27" t="s">
        <v>44</v>
      </c>
      <c r="T1" s="29" t="s">
        <v>2</v>
      </c>
      <c r="U1" s="27"/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54</v>
      </c>
      <c r="CN1" s="3" t="s">
        <v>55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6" s="4" customFormat="1" ht="17">
      <c r="A2" s="16"/>
      <c r="B2" s="42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6"/>
      <c r="S2" s="18"/>
      <c r="T2" s="30"/>
      <c r="U2" s="21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54" t="s">
        <v>366</v>
      </c>
      <c r="CT2" s="16"/>
      <c r="CU2" s="16"/>
      <c r="CV2" s="16"/>
      <c r="CW2" s="34"/>
      <c r="CX2" s="34"/>
      <c r="CY2" s="16"/>
      <c r="CZ2" s="19" t="s">
        <v>0</v>
      </c>
      <c r="DA2" s="46" t="s">
        <v>354</v>
      </c>
      <c r="DB2" s="16"/>
    </row>
    <row r="3" spans="1:106" s="4" customFormat="1" ht="17">
      <c r="A3" s="16"/>
      <c r="B3" s="47" t="s">
        <v>355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18"/>
      <c r="O3" s="20"/>
      <c r="P3" s="20"/>
      <c r="Q3" s="20"/>
      <c r="R3" s="16"/>
      <c r="S3" s="20"/>
      <c r="T3" s="31"/>
      <c r="U3" s="21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55" t="s">
        <v>369</v>
      </c>
      <c r="CT3" s="16"/>
      <c r="CU3" s="16"/>
      <c r="CV3" s="16"/>
      <c r="CW3" s="34"/>
      <c r="CX3" s="34"/>
      <c r="CY3" s="16"/>
      <c r="CZ3" s="16"/>
      <c r="DA3" s="16"/>
      <c r="DB3" s="16"/>
    </row>
    <row r="4" spans="1:106" s="4" customFormat="1" ht="17">
      <c r="A4" s="16"/>
      <c r="B4" s="47" t="s">
        <v>356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18"/>
      <c r="O4" s="21"/>
      <c r="P4" s="21"/>
      <c r="Q4" s="21"/>
      <c r="R4" s="16"/>
      <c r="S4" s="21"/>
      <c r="T4" s="32"/>
      <c r="U4" s="21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16"/>
      <c r="CO4" s="21"/>
      <c r="CP4" s="20"/>
      <c r="CQ4" s="16"/>
      <c r="CR4" s="16"/>
      <c r="CS4" s="54" t="s">
        <v>367</v>
      </c>
      <c r="CT4" s="16"/>
      <c r="CU4" s="16"/>
      <c r="CV4" s="16"/>
      <c r="CW4" s="34"/>
      <c r="CX4" s="34"/>
      <c r="CY4" s="16"/>
      <c r="CZ4" s="16"/>
      <c r="DA4" s="48">
        <v>42551</v>
      </c>
      <c r="DB4" s="16"/>
    </row>
    <row r="5" spans="1:106" s="4" customFormat="1" ht="17">
      <c r="A5" s="16"/>
      <c r="B5" s="17" t="str">
        <f>"Report ID:  "&amp;DA2</f>
        <v>Report ID:  558OPP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18"/>
      <c r="O5" s="22"/>
      <c r="P5" s="22"/>
      <c r="Q5" s="22"/>
      <c r="R5" s="16"/>
      <c r="S5" s="22"/>
      <c r="T5" s="22"/>
      <c r="U5" s="21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16"/>
      <c r="CO5" s="22"/>
      <c r="CP5" s="23"/>
      <c r="CQ5" s="16"/>
      <c r="CR5" s="16"/>
      <c r="CS5" s="16"/>
      <c r="CT5" s="16"/>
      <c r="CU5" s="16"/>
      <c r="CV5" s="16"/>
      <c r="CW5" s="34"/>
      <c r="CX5" s="34"/>
      <c r="CY5" s="16"/>
      <c r="CZ5" s="49" t="s">
        <v>357</v>
      </c>
      <c r="DA5" s="24"/>
      <c r="DB5" s="16"/>
    </row>
    <row r="6" spans="1:106" s="4" customFormat="1" ht="17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18"/>
      <c r="O6" s="25"/>
      <c r="P6" s="25"/>
      <c r="Q6" s="25"/>
      <c r="R6" s="16"/>
      <c r="S6" s="25"/>
      <c r="T6" s="25"/>
      <c r="U6" s="21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16"/>
      <c r="CO6" s="25"/>
      <c r="CP6" s="25"/>
      <c r="CQ6" s="16"/>
      <c r="CR6" s="16"/>
      <c r="CS6" s="54" t="s">
        <v>368</v>
      </c>
      <c r="CT6" s="16"/>
      <c r="CU6" s="16"/>
      <c r="CV6" s="16"/>
      <c r="CW6" s="34"/>
      <c r="CX6" s="34"/>
      <c r="CY6" s="16"/>
      <c r="CZ6" s="50" t="s">
        <v>356</v>
      </c>
      <c r="DA6" s="16"/>
      <c r="DB6" s="16"/>
    </row>
    <row r="7" spans="1:106" s="4" customFormat="1" ht="17">
      <c r="A7" s="16"/>
      <c r="B7" s="45">
        <v>42551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8"/>
      <c r="O7" s="16"/>
      <c r="P7" s="16"/>
      <c r="Q7" s="16"/>
      <c r="R7" s="16"/>
      <c r="S7" s="16"/>
      <c r="T7" s="16"/>
      <c r="U7" s="21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4"/>
      <c r="CX7" s="34"/>
      <c r="CY7" s="16"/>
      <c r="CZ7" s="16"/>
      <c r="DA7" s="16"/>
      <c r="DB7" s="16"/>
    </row>
    <row r="8" spans="1:106" s="26" customFormat="1" ht="24" customHeight="1">
      <c r="A8" s="13" t="s">
        <v>29</v>
      </c>
      <c r="B8" s="14" t="s">
        <v>11</v>
      </c>
      <c r="C8" s="13"/>
      <c r="D8" s="13" t="s">
        <v>340</v>
      </c>
      <c r="E8" s="13" t="s">
        <v>341</v>
      </c>
      <c r="F8" s="13" t="s">
        <v>342</v>
      </c>
      <c r="G8" s="13" t="s">
        <v>343</v>
      </c>
      <c r="H8" s="13" t="s">
        <v>344</v>
      </c>
      <c r="I8" s="14" t="s">
        <v>17</v>
      </c>
      <c r="J8" s="14"/>
      <c r="K8" s="13" t="s">
        <v>350</v>
      </c>
      <c r="L8" s="13" t="s">
        <v>351</v>
      </c>
      <c r="M8" s="14" t="s">
        <v>17</v>
      </c>
      <c r="N8" s="14"/>
      <c r="O8" s="14" t="s">
        <v>17</v>
      </c>
      <c r="P8" s="14"/>
      <c r="Q8" s="14"/>
      <c r="R8" s="13"/>
      <c r="S8" s="14"/>
      <c r="T8" s="14"/>
      <c r="U8" s="14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340</v>
      </c>
      <c r="CL8" s="13" t="s">
        <v>341</v>
      </c>
      <c r="CM8" s="13" t="s">
        <v>342</v>
      </c>
      <c r="CN8" s="13" t="s">
        <v>343</v>
      </c>
      <c r="CO8" s="14" t="s">
        <v>28</v>
      </c>
      <c r="CP8" s="13"/>
      <c r="CQ8" s="13" t="s">
        <v>350</v>
      </c>
      <c r="CR8" s="13" t="s">
        <v>351</v>
      </c>
      <c r="CS8" s="14" t="s">
        <v>28</v>
      </c>
      <c r="CT8" s="13"/>
      <c r="CU8" s="14" t="s">
        <v>28</v>
      </c>
      <c r="CV8" s="14"/>
      <c r="CW8" s="35"/>
      <c r="CX8" s="35"/>
      <c r="CY8" s="13"/>
      <c r="CZ8" s="13"/>
      <c r="DA8" s="13"/>
      <c r="DB8" s="13"/>
    </row>
    <row r="9" spans="1:106" s="26" customFormat="1" ht="22.5" customHeight="1">
      <c r="A9" s="13" t="s">
        <v>27</v>
      </c>
      <c r="B9" s="14" t="s">
        <v>4</v>
      </c>
      <c r="C9" s="15" t="s">
        <v>5</v>
      </c>
      <c r="D9" s="13" t="s">
        <v>345</v>
      </c>
      <c r="E9" s="13" t="s">
        <v>346</v>
      </c>
      <c r="F9" s="13" t="s">
        <v>347</v>
      </c>
      <c r="G9" s="13" t="s">
        <v>348</v>
      </c>
      <c r="H9" s="13" t="s">
        <v>349</v>
      </c>
      <c r="I9" s="14" t="s">
        <v>31</v>
      </c>
      <c r="J9" s="14"/>
      <c r="K9" s="13" t="s">
        <v>352</v>
      </c>
      <c r="L9" s="13" t="s">
        <v>353</v>
      </c>
      <c r="M9" s="14" t="s">
        <v>32</v>
      </c>
      <c r="N9" s="14"/>
      <c r="O9" s="14" t="s">
        <v>34</v>
      </c>
      <c r="P9" s="14"/>
      <c r="Q9" s="14"/>
      <c r="R9" s="13" t="s">
        <v>198</v>
      </c>
      <c r="S9" s="14"/>
      <c r="T9" s="14" t="s">
        <v>37</v>
      </c>
      <c r="U9" s="14"/>
      <c r="V9" s="13" t="s">
        <v>200</v>
      </c>
      <c r="W9" s="13" t="s">
        <v>202</v>
      </c>
      <c r="X9" s="13" t="s">
        <v>204</v>
      </c>
      <c r="Y9" s="13" t="s">
        <v>206</v>
      </c>
      <c r="Z9" s="13" t="s">
        <v>208</v>
      </c>
      <c r="AA9" s="13" t="s">
        <v>210</v>
      </c>
      <c r="AB9" s="13" t="s">
        <v>212</v>
      </c>
      <c r="AC9" s="13" t="s">
        <v>217</v>
      </c>
      <c r="AD9" s="13" t="s">
        <v>219</v>
      </c>
      <c r="AE9" s="13" t="s">
        <v>221</v>
      </c>
      <c r="AF9" s="13" t="s">
        <v>223</v>
      </c>
      <c r="AG9" s="13" t="s">
        <v>225</v>
      </c>
      <c r="AH9" s="13" t="s">
        <v>227</v>
      </c>
      <c r="AI9" s="13" t="s">
        <v>229</v>
      </c>
      <c r="AJ9" s="13" t="s">
        <v>231</v>
      </c>
      <c r="AK9" s="13" t="s">
        <v>233</v>
      </c>
      <c r="AL9" s="13" t="s">
        <v>235</v>
      </c>
      <c r="AM9" s="13" t="s">
        <v>237</v>
      </c>
      <c r="AN9" s="13" t="s">
        <v>239</v>
      </c>
      <c r="AO9" s="13" t="s">
        <v>241</v>
      </c>
      <c r="AP9" s="13" t="s">
        <v>243</v>
      </c>
      <c r="AQ9" s="13" t="s">
        <v>245</v>
      </c>
      <c r="AR9" s="13" t="s">
        <v>250</v>
      </c>
      <c r="AS9" s="13" t="s">
        <v>252</v>
      </c>
      <c r="AT9" s="13" t="s">
        <v>254</v>
      </c>
      <c r="AU9" s="13" t="s">
        <v>256</v>
      </c>
      <c r="AV9" s="13" t="s">
        <v>258</v>
      </c>
      <c r="AW9" s="13" t="s">
        <v>260</v>
      </c>
      <c r="AX9" s="13" t="s">
        <v>262</v>
      </c>
      <c r="AY9" s="13" t="s">
        <v>264</v>
      </c>
      <c r="AZ9" s="13" t="s">
        <v>266</v>
      </c>
      <c r="BA9" s="13" t="s">
        <v>268</v>
      </c>
      <c r="BB9" s="13" t="s">
        <v>270</v>
      </c>
      <c r="BC9" s="13" t="s">
        <v>272</v>
      </c>
      <c r="BD9" s="13" t="s">
        <v>274</v>
      </c>
      <c r="BE9" s="13" t="s">
        <v>279</v>
      </c>
      <c r="BF9" s="13" t="s">
        <v>281</v>
      </c>
      <c r="BG9" s="13" t="s">
        <v>283</v>
      </c>
      <c r="BH9" s="13" t="s">
        <v>285</v>
      </c>
      <c r="BI9" s="13" t="s">
        <v>287</v>
      </c>
      <c r="BJ9" s="13" t="s">
        <v>289</v>
      </c>
      <c r="BK9" s="13" t="s">
        <v>291</v>
      </c>
      <c r="BL9" s="13" t="s">
        <v>293</v>
      </c>
      <c r="BM9" s="13" t="s">
        <v>295</v>
      </c>
      <c r="BN9" s="13" t="s">
        <v>297</v>
      </c>
      <c r="BO9" s="13" t="s">
        <v>299</v>
      </c>
      <c r="BP9" s="13" t="s">
        <v>305</v>
      </c>
      <c r="BQ9" s="13" t="s">
        <v>307</v>
      </c>
      <c r="BR9" s="13" t="s">
        <v>309</v>
      </c>
      <c r="BS9" s="13" t="s">
        <v>311</v>
      </c>
      <c r="BT9" s="13" t="s">
        <v>313</v>
      </c>
      <c r="BU9" s="13" t="s">
        <v>315</v>
      </c>
      <c r="BV9" s="13" t="s">
        <v>317</v>
      </c>
      <c r="BW9" s="13" t="s">
        <v>319</v>
      </c>
      <c r="BX9" s="13" t="s">
        <v>321</v>
      </c>
      <c r="BY9" s="13" t="s">
        <v>323</v>
      </c>
      <c r="BZ9" s="13" t="s">
        <v>325</v>
      </c>
      <c r="CA9" s="13" t="s">
        <v>327</v>
      </c>
      <c r="CB9" s="13" t="s">
        <v>329</v>
      </c>
      <c r="CC9" s="13" t="s">
        <v>331</v>
      </c>
      <c r="CD9" s="13" t="s">
        <v>333</v>
      </c>
      <c r="CE9" s="13" t="s">
        <v>335</v>
      </c>
      <c r="CF9" s="13" t="s">
        <v>337</v>
      </c>
      <c r="CG9" s="13" t="s">
        <v>339</v>
      </c>
      <c r="CH9" s="13" t="s">
        <v>163</v>
      </c>
      <c r="CI9" s="14" t="s">
        <v>38</v>
      </c>
      <c r="CJ9" s="14"/>
      <c r="CK9" s="13" t="s">
        <v>345</v>
      </c>
      <c r="CL9" s="13" t="s">
        <v>346</v>
      </c>
      <c r="CM9" s="13" t="s">
        <v>347</v>
      </c>
      <c r="CN9" s="13" t="s">
        <v>348</v>
      </c>
      <c r="CO9" s="14" t="s">
        <v>31</v>
      </c>
      <c r="CP9" s="15"/>
      <c r="CQ9" s="13" t="s">
        <v>352</v>
      </c>
      <c r="CR9" s="13" t="s">
        <v>353</v>
      </c>
      <c r="CS9" s="14" t="s">
        <v>32</v>
      </c>
      <c r="CT9" s="13"/>
      <c r="CU9" s="14" t="s">
        <v>34</v>
      </c>
      <c r="CV9" s="14" t="s">
        <v>39</v>
      </c>
      <c r="CW9" s="35" t="s">
        <v>40</v>
      </c>
      <c r="CX9" s="35"/>
      <c r="CY9" s="13"/>
      <c r="CZ9" s="13"/>
      <c r="DA9" s="13"/>
      <c r="DB9" s="13"/>
    </row>
    <row r="11" spans="1:106">
      <c r="A11" s="12"/>
      <c r="C11" s="1" t="s">
        <v>18</v>
      </c>
      <c r="D11" s="12"/>
      <c r="E11" s="12"/>
      <c r="F11" s="12"/>
      <c r="G11" s="12"/>
      <c r="H11" s="12"/>
      <c r="I11" s="5">
        <v>1592250.42</v>
      </c>
      <c r="J11" s="7"/>
      <c r="K11" s="12"/>
      <c r="L11" s="12"/>
      <c r="M11" s="5"/>
      <c r="N11" s="7"/>
      <c r="O11" s="5">
        <v>1592250.42</v>
      </c>
      <c r="P11" s="5"/>
      <c r="Q11" s="5"/>
      <c r="R11" s="12"/>
      <c r="S11" s="5"/>
      <c r="T11" s="5"/>
      <c r="U11" s="5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50334.51</v>
      </c>
      <c r="CL11" s="12">
        <v>54845.760000000002</v>
      </c>
      <c r="CM11" s="12">
        <v>1451.6</v>
      </c>
      <c r="CN11" s="12">
        <v>1143745.75</v>
      </c>
      <c r="CO11" s="5">
        <v>1250377.6200000001</v>
      </c>
      <c r="CP11" s="1"/>
      <c r="CQ11" s="12">
        <v>17191.54</v>
      </c>
      <c r="CR11" s="12">
        <v>746646.73</v>
      </c>
      <c r="CS11" s="5">
        <v>763838.27</v>
      </c>
      <c r="CU11" s="5">
        <v>2014215.89</v>
      </c>
      <c r="CV11" s="5"/>
      <c r="CW11" s="39"/>
      <c r="CX11" s="36"/>
    </row>
    <row r="12" spans="1:106">
      <c r="I12" s="7"/>
      <c r="J12" s="7"/>
      <c r="M12" s="7"/>
      <c r="N12" s="7"/>
      <c r="O12" s="7"/>
      <c r="P12" s="7"/>
      <c r="Q12" s="7"/>
      <c r="S12" s="7"/>
      <c r="T12" s="7"/>
      <c r="U12" s="7"/>
      <c r="CI12" s="7"/>
      <c r="CJ12" s="7"/>
      <c r="CO12" s="7"/>
      <c r="CS12" s="7"/>
    </row>
    <row r="13" spans="1:106" outlineLevel="1">
      <c r="A13" s="3" t="s">
        <v>125</v>
      </c>
      <c r="B13" s="10" t="s">
        <v>126</v>
      </c>
      <c r="C13" s="3" t="s">
        <v>127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K13" s="3">
        <v>0</v>
      </c>
      <c r="L13" s="3">
        <v>0</v>
      </c>
      <c r="M13" s="3">
        <v>0</v>
      </c>
      <c r="O13" s="3">
        <v>0</v>
      </c>
      <c r="Q13" s="27">
        <v>-100</v>
      </c>
      <c r="R13" s="3">
        <v>0</v>
      </c>
      <c r="S13" s="27">
        <v>0</v>
      </c>
      <c r="T13" s="29">
        <f t="shared" ref="T13:T37" si="0">-1*(Q13+S13)</f>
        <v>100</v>
      </c>
      <c r="U13" s="27"/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27">
        <v>0</v>
      </c>
      <c r="CK13" s="3">
        <v>163.81</v>
      </c>
      <c r="CL13" s="3">
        <v>0</v>
      </c>
      <c r="CM13" s="3">
        <v>0</v>
      </c>
      <c r="CN13" s="3">
        <v>0</v>
      </c>
      <c r="CO13" s="3">
        <v>163.81</v>
      </c>
      <c r="CQ13" s="3">
        <v>0</v>
      </c>
      <c r="CR13" s="3">
        <v>0</v>
      </c>
      <c r="CS13" s="3">
        <v>0</v>
      </c>
      <c r="CU13" s="3">
        <v>163.81</v>
      </c>
      <c r="CV13" s="3">
        <f t="shared" ref="CV13:CV39" si="1">T13-CU13</f>
        <v>-63.81</v>
      </c>
      <c r="CW13" s="33">
        <f t="shared" ref="CW13:CW39" si="2">IF(T13=0,"n/a",CU13/(T13))</f>
        <v>1.6381000000000001</v>
      </c>
    </row>
    <row r="14" spans="1:106" outlineLevel="1">
      <c r="A14" s="3" t="s">
        <v>128</v>
      </c>
      <c r="B14" s="10" t="s">
        <v>129</v>
      </c>
      <c r="C14" s="3" t="s">
        <v>130</v>
      </c>
      <c r="D14" s="3">
        <v>160.46</v>
      </c>
      <c r="E14" s="3">
        <v>0</v>
      </c>
      <c r="F14" s="3">
        <v>0</v>
      </c>
      <c r="G14" s="3">
        <v>0</v>
      </c>
      <c r="H14" s="3">
        <v>0</v>
      </c>
      <c r="I14" s="3">
        <v>160.46</v>
      </c>
      <c r="K14" s="3">
        <v>0</v>
      </c>
      <c r="L14" s="3">
        <v>0</v>
      </c>
      <c r="M14" s="3">
        <v>0</v>
      </c>
      <c r="O14" s="3">
        <v>160.46</v>
      </c>
      <c r="Q14" s="27">
        <v>0</v>
      </c>
      <c r="R14" s="3">
        <v>0</v>
      </c>
      <c r="S14" s="27">
        <v>0</v>
      </c>
      <c r="T14" s="29">
        <f t="shared" si="0"/>
        <v>0</v>
      </c>
      <c r="U14" s="27"/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27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Q14" s="3">
        <v>0</v>
      </c>
      <c r="CR14" s="3">
        <v>0</v>
      </c>
      <c r="CS14" s="3">
        <v>0</v>
      </c>
      <c r="CU14" s="3">
        <v>0</v>
      </c>
      <c r="CV14" s="3">
        <f t="shared" si="1"/>
        <v>0</v>
      </c>
      <c r="CW14" s="33" t="str">
        <f t="shared" si="2"/>
        <v>n/a</v>
      </c>
    </row>
    <row r="15" spans="1:106" outlineLevel="1">
      <c r="A15" s="3" t="s">
        <v>131</v>
      </c>
      <c r="B15" s="10" t="s">
        <v>132</v>
      </c>
      <c r="C15" s="3" t="s">
        <v>133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K15" s="3">
        <v>0</v>
      </c>
      <c r="L15" s="3">
        <v>0</v>
      </c>
      <c r="M15" s="3">
        <v>0</v>
      </c>
      <c r="O15" s="3">
        <v>0</v>
      </c>
      <c r="Q15" s="27">
        <v>0</v>
      </c>
      <c r="R15" s="3">
        <v>0</v>
      </c>
      <c r="S15" s="27">
        <v>0</v>
      </c>
      <c r="T15" s="29">
        <f t="shared" si="0"/>
        <v>0</v>
      </c>
      <c r="U15" s="27"/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27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Q15" s="3">
        <v>0</v>
      </c>
      <c r="CR15" s="3">
        <v>0</v>
      </c>
      <c r="CS15" s="3">
        <v>0</v>
      </c>
      <c r="CU15" s="3">
        <v>0</v>
      </c>
      <c r="CV15" s="3">
        <f t="shared" si="1"/>
        <v>0</v>
      </c>
      <c r="CW15" s="33" t="str">
        <f t="shared" si="2"/>
        <v>n/a</v>
      </c>
    </row>
    <row r="16" spans="1:106" outlineLevel="1">
      <c r="A16" s="3" t="s">
        <v>134</v>
      </c>
      <c r="B16" s="10" t="s">
        <v>135</v>
      </c>
      <c r="C16" s="3" t="s">
        <v>136</v>
      </c>
      <c r="D16" s="3">
        <v>18209.48</v>
      </c>
      <c r="E16" s="3">
        <v>0</v>
      </c>
      <c r="F16" s="3">
        <v>0</v>
      </c>
      <c r="G16" s="3">
        <v>29</v>
      </c>
      <c r="H16" s="3">
        <v>0</v>
      </c>
      <c r="I16" s="3">
        <v>18238.48</v>
      </c>
      <c r="K16" s="3">
        <v>0</v>
      </c>
      <c r="L16" s="3">
        <v>0</v>
      </c>
      <c r="M16" s="3">
        <v>0</v>
      </c>
      <c r="O16" s="3">
        <v>18238.48</v>
      </c>
      <c r="Q16" s="27">
        <v>-25000</v>
      </c>
      <c r="R16" s="3">
        <v>0</v>
      </c>
      <c r="S16" s="27">
        <v>0</v>
      </c>
      <c r="T16" s="29">
        <f t="shared" si="0"/>
        <v>25000</v>
      </c>
      <c r="U16" s="27"/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27">
        <v>0</v>
      </c>
      <c r="CK16" s="3">
        <v>19584.310000000001</v>
      </c>
      <c r="CL16" s="3">
        <v>0</v>
      </c>
      <c r="CM16" s="3">
        <v>0</v>
      </c>
      <c r="CN16" s="3">
        <v>189.95000000000002</v>
      </c>
      <c r="CO16" s="3">
        <v>19774.260000000002</v>
      </c>
      <c r="CQ16" s="3">
        <v>0</v>
      </c>
      <c r="CR16" s="3">
        <v>0</v>
      </c>
      <c r="CS16" s="3">
        <v>0</v>
      </c>
      <c r="CU16" s="3">
        <v>19774.260000000002</v>
      </c>
      <c r="CV16" s="3">
        <f t="shared" si="1"/>
        <v>5225.739999999998</v>
      </c>
      <c r="CW16" s="33">
        <f t="shared" si="2"/>
        <v>0.79097040000000007</v>
      </c>
    </row>
    <row r="17" spans="1:102" outlineLevel="1">
      <c r="A17" s="3" t="s">
        <v>137</v>
      </c>
      <c r="B17" s="10" t="s">
        <v>138</v>
      </c>
      <c r="C17" s="3" t="s">
        <v>139</v>
      </c>
      <c r="D17" s="3">
        <v>6447.37</v>
      </c>
      <c r="E17" s="3">
        <v>0</v>
      </c>
      <c r="F17" s="3">
        <v>0</v>
      </c>
      <c r="G17" s="3">
        <v>0</v>
      </c>
      <c r="H17" s="3">
        <v>0</v>
      </c>
      <c r="I17" s="3">
        <v>6447.37</v>
      </c>
      <c r="K17" s="3">
        <v>0</v>
      </c>
      <c r="L17" s="3">
        <v>0</v>
      </c>
      <c r="M17" s="3">
        <v>0</v>
      </c>
      <c r="O17" s="3">
        <v>6447.37</v>
      </c>
      <c r="Q17" s="27">
        <v>-8000</v>
      </c>
      <c r="R17" s="3">
        <v>0</v>
      </c>
      <c r="S17" s="27">
        <v>0</v>
      </c>
      <c r="T17" s="29">
        <f t="shared" si="0"/>
        <v>8000</v>
      </c>
      <c r="U17" s="27"/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27">
        <v>0</v>
      </c>
      <c r="CK17" s="3">
        <v>5556.39</v>
      </c>
      <c r="CL17" s="3">
        <v>0</v>
      </c>
      <c r="CM17" s="3">
        <v>0</v>
      </c>
      <c r="CN17" s="3">
        <v>2145.48</v>
      </c>
      <c r="CO17" s="3">
        <v>7701.8700000000008</v>
      </c>
      <c r="CQ17" s="3">
        <v>0</v>
      </c>
      <c r="CR17" s="3">
        <v>0</v>
      </c>
      <c r="CS17" s="3">
        <v>0</v>
      </c>
      <c r="CU17" s="3">
        <v>7701.87</v>
      </c>
      <c r="CV17" s="3">
        <f t="shared" si="1"/>
        <v>298.13000000000011</v>
      </c>
      <c r="CW17" s="33">
        <f t="shared" si="2"/>
        <v>0.96273374999999994</v>
      </c>
    </row>
    <row r="18" spans="1:102" outlineLevel="1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K18" s="3">
        <v>0</v>
      </c>
      <c r="L18" s="3">
        <v>0</v>
      </c>
      <c r="M18" s="3">
        <v>0</v>
      </c>
      <c r="O18" s="3">
        <v>0</v>
      </c>
      <c r="Q18" s="27">
        <v>-859521</v>
      </c>
      <c r="R18" s="3">
        <v>0</v>
      </c>
      <c r="S18" s="27">
        <v>0</v>
      </c>
      <c r="T18" s="29">
        <f t="shared" si="0"/>
        <v>859521</v>
      </c>
      <c r="U18" s="27"/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27">
        <v>0</v>
      </c>
      <c r="CK18" s="3">
        <v>0</v>
      </c>
      <c r="CL18" s="3">
        <v>0</v>
      </c>
      <c r="CM18" s="3">
        <v>0</v>
      </c>
      <c r="CN18" s="3">
        <v>859521.12</v>
      </c>
      <c r="CO18" s="3">
        <v>859521.12</v>
      </c>
      <c r="CQ18" s="3">
        <v>0</v>
      </c>
      <c r="CR18" s="3">
        <v>0</v>
      </c>
      <c r="CS18" s="3">
        <v>0</v>
      </c>
      <c r="CU18" s="3">
        <v>859521.12</v>
      </c>
      <c r="CV18" s="3">
        <f t="shared" si="1"/>
        <v>-0.11999999999534339</v>
      </c>
      <c r="CW18" s="33">
        <f t="shared" si="2"/>
        <v>1.0000001396126448</v>
      </c>
    </row>
    <row r="19" spans="1:102" outlineLevel="1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1.74</v>
      </c>
      <c r="L19" s="3">
        <v>72.44</v>
      </c>
      <c r="M19" s="3">
        <v>74.179999999999993</v>
      </c>
      <c r="O19" s="3">
        <v>74.180000000000007</v>
      </c>
      <c r="Q19" s="27">
        <v>0</v>
      </c>
      <c r="R19" s="3">
        <v>0</v>
      </c>
      <c r="S19" s="27">
        <v>0</v>
      </c>
      <c r="T19" s="29">
        <f t="shared" si="0"/>
        <v>0</v>
      </c>
      <c r="U19" s="27"/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27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Q19" s="3">
        <v>1.31</v>
      </c>
      <c r="CR19" s="3">
        <v>74.62</v>
      </c>
      <c r="CS19" s="3">
        <v>75.930000000000007</v>
      </c>
      <c r="CU19" s="3">
        <v>75.930000000000007</v>
      </c>
      <c r="CV19" s="3">
        <f t="shared" si="1"/>
        <v>-75.930000000000007</v>
      </c>
      <c r="CW19" s="33" t="str">
        <f t="shared" si="2"/>
        <v>n/a</v>
      </c>
    </row>
    <row r="20" spans="1:102" outlineLevel="1">
      <c r="A20" s="3" t="s">
        <v>146</v>
      </c>
      <c r="B20" s="10" t="s">
        <v>147</v>
      </c>
      <c r="C20" s="3" t="s">
        <v>148</v>
      </c>
      <c r="D20" s="3">
        <v>0</v>
      </c>
      <c r="E20" s="3">
        <v>0</v>
      </c>
      <c r="F20" s="3">
        <v>0</v>
      </c>
      <c r="G20" s="3">
        <v>24455</v>
      </c>
      <c r="H20" s="3">
        <v>0</v>
      </c>
      <c r="I20" s="3">
        <v>24455</v>
      </c>
      <c r="K20" s="3">
        <v>0</v>
      </c>
      <c r="L20" s="3">
        <v>0</v>
      </c>
      <c r="M20" s="3">
        <v>0</v>
      </c>
      <c r="O20" s="3">
        <v>24455</v>
      </c>
      <c r="Q20" s="27">
        <v>0</v>
      </c>
      <c r="R20" s="3">
        <v>0</v>
      </c>
      <c r="S20" s="27">
        <v>0</v>
      </c>
      <c r="T20" s="29">
        <f t="shared" si="0"/>
        <v>0</v>
      </c>
      <c r="U20" s="27"/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27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Q20" s="3">
        <v>0</v>
      </c>
      <c r="CR20" s="3">
        <v>0</v>
      </c>
      <c r="CS20" s="3">
        <v>0</v>
      </c>
      <c r="CU20" s="3">
        <v>0</v>
      </c>
      <c r="CV20" s="3">
        <f t="shared" si="1"/>
        <v>0</v>
      </c>
      <c r="CW20" s="33" t="str">
        <f t="shared" si="2"/>
        <v>n/a</v>
      </c>
    </row>
    <row r="21" spans="1:102" outlineLevel="1">
      <c r="A21" s="3" t="s">
        <v>149</v>
      </c>
      <c r="B21" s="10" t="s">
        <v>150</v>
      </c>
      <c r="C21" s="3" t="s">
        <v>151</v>
      </c>
      <c r="D21" s="3">
        <v>13915.76</v>
      </c>
      <c r="E21" s="3">
        <v>0</v>
      </c>
      <c r="F21" s="3">
        <v>0</v>
      </c>
      <c r="G21" s="3">
        <v>1238.6500000000001</v>
      </c>
      <c r="H21" s="3">
        <v>1897</v>
      </c>
      <c r="I21" s="3">
        <v>17051.41</v>
      </c>
      <c r="K21" s="3">
        <v>0</v>
      </c>
      <c r="L21" s="3">
        <v>0</v>
      </c>
      <c r="M21" s="3">
        <v>0</v>
      </c>
      <c r="O21" s="3">
        <v>17051.41</v>
      </c>
      <c r="Q21" s="27">
        <v>-18000</v>
      </c>
      <c r="R21" s="3">
        <v>0</v>
      </c>
      <c r="S21" s="27">
        <v>0</v>
      </c>
      <c r="T21" s="29">
        <f t="shared" si="0"/>
        <v>18000</v>
      </c>
      <c r="U21" s="27"/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27">
        <v>0</v>
      </c>
      <c r="CK21" s="3">
        <v>9633.9500000000007</v>
      </c>
      <c r="CL21" s="3">
        <v>0</v>
      </c>
      <c r="CM21" s="3">
        <v>0</v>
      </c>
      <c r="CN21" s="3">
        <v>15482.39</v>
      </c>
      <c r="CO21" s="3">
        <v>25116.34</v>
      </c>
      <c r="CQ21" s="3">
        <v>0</v>
      </c>
      <c r="CR21" s="3">
        <v>0</v>
      </c>
      <c r="CS21" s="3">
        <v>0</v>
      </c>
      <c r="CU21" s="3">
        <v>25116.34</v>
      </c>
      <c r="CV21" s="3">
        <f t="shared" si="1"/>
        <v>-7116.34</v>
      </c>
      <c r="CW21" s="33">
        <f t="shared" si="2"/>
        <v>1.3953522222222223</v>
      </c>
    </row>
    <row r="22" spans="1:102" outlineLevel="1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K22" s="3">
        <v>98934.66</v>
      </c>
      <c r="L22" s="3">
        <v>0</v>
      </c>
      <c r="M22" s="3">
        <v>98934.66</v>
      </c>
      <c r="O22" s="3">
        <v>98934.66</v>
      </c>
      <c r="Q22" s="27">
        <v>-154250</v>
      </c>
      <c r="R22" s="3">
        <v>0</v>
      </c>
      <c r="S22" s="27">
        <v>0</v>
      </c>
      <c r="T22" s="29">
        <f t="shared" si="0"/>
        <v>154250</v>
      </c>
      <c r="U22" s="27"/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27">
        <v>0</v>
      </c>
      <c r="CK22" s="3">
        <v>0</v>
      </c>
      <c r="CL22" s="3">
        <v>0</v>
      </c>
      <c r="CM22" s="3">
        <v>0</v>
      </c>
      <c r="CN22" s="3">
        <v>1282.17</v>
      </c>
      <c r="CO22" s="3">
        <v>1282.17</v>
      </c>
      <c r="CQ22" s="3">
        <v>160523.20000000001</v>
      </c>
      <c r="CR22" s="3">
        <v>0</v>
      </c>
      <c r="CS22" s="3">
        <v>160523.20000000001</v>
      </c>
      <c r="CU22" s="3">
        <v>161805.37</v>
      </c>
      <c r="CV22" s="3">
        <f t="shared" si="1"/>
        <v>-7555.3699999999953</v>
      </c>
      <c r="CW22" s="33">
        <f t="shared" si="2"/>
        <v>1.0489813290113452</v>
      </c>
    </row>
    <row r="23" spans="1:102" outlineLevel="1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K23" s="3">
        <v>0</v>
      </c>
      <c r="L23" s="3">
        <v>0</v>
      </c>
      <c r="M23" s="3">
        <v>0</v>
      </c>
      <c r="O23" s="3">
        <v>0</v>
      </c>
      <c r="Q23" s="27">
        <v>-57136</v>
      </c>
      <c r="R23" s="3">
        <v>0</v>
      </c>
      <c r="S23" s="27">
        <v>0</v>
      </c>
      <c r="T23" s="29">
        <f t="shared" si="0"/>
        <v>57136</v>
      </c>
      <c r="U23" s="27"/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27">
        <v>0</v>
      </c>
      <c r="CK23" s="3">
        <v>0</v>
      </c>
      <c r="CL23" s="3">
        <v>0</v>
      </c>
      <c r="CM23" s="3">
        <v>0</v>
      </c>
      <c r="CN23" s="3">
        <v>57136</v>
      </c>
      <c r="CO23" s="3">
        <v>57136</v>
      </c>
      <c r="CQ23" s="3">
        <v>0</v>
      </c>
      <c r="CR23" s="3">
        <v>0</v>
      </c>
      <c r="CS23" s="3">
        <v>0</v>
      </c>
      <c r="CU23" s="3">
        <v>57136</v>
      </c>
      <c r="CV23" s="3">
        <f t="shared" si="1"/>
        <v>0</v>
      </c>
      <c r="CW23" s="33">
        <f t="shared" si="2"/>
        <v>1</v>
      </c>
    </row>
    <row r="24" spans="1:102" outlineLevel="1">
      <c r="A24" s="3" t="s">
        <v>158</v>
      </c>
      <c r="B24" s="10" t="s">
        <v>159</v>
      </c>
      <c r="C24" s="3" t="s">
        <v>160</v>
      </c>
      <c r="D24" s="3">
        <v>0</v>
      </c>
      <c r="E24" s="3">
        <v>0</v>
      </c>
      <c r="F24" s="3">
        <v>0</v>
      </c>
      <c r="G24" s="3">
        <v>11136.58</v>
      </c>
      <c r="H24" s="3">
        <v>0</v>
      </c>
      <c r="I24" s="3">
        <v>11136.58</v>
      </c>
      <c r="K24" s="3">
        <v>0</v>
      </c>
      <c r="L24" s="3">
        <v>0</v>
      </c>
      <c r="M24" s="3">
        <v>0</v>
      </c>
      <c r="O24" s="3">
        <v>11136.58</v>
      </c>
      <c r="Q24" s="27">
        <v>-9675</v>
      </c>
      <c r="R24" s="3">
        <v>0</v>
      </c>
      <c r="S24" s="27">
        <v>0</v>
      </c>
      <c r="T24" s="29">
        <f t="shared" si="0"/>
        <v>9675</v>
      </c>
      <c r="U24" s="27"/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27">
        <v>0</v>
      </c>
      <c r="CK24" s="3">
        <v>0</v>
      </c>
      <c r="CL24" s="3">
        <v>0</v>
      </c>
      <c r="CM24" s="3">
        <v>0</v>
      </c>
      <c r="CN24" s="3">
        <v>9674.9500000000007</v>
      </c>
      <c r="CO24" s="3">
        <v>9674.9500000000007</v>
      </c>
      <c r="CQ24" s="3">
        <v>0</v>
      </c>
      <c r="CR24" s="3">
        <v>0</v>
      </c>
      <c r="CS24" s="3">
        <v>0</v>
      </c>
      <c r="CU24" s="3">
        <v>9674.9500000000007</v>
      </c>
      <c r="CV24" s="3">
        <f t="shared" si="1"/>
        <v>4.9999999999272404E-2</v>
      </c>
      <c r="CW24" s="33">
        <f t="shared" si="2"/>
        <v>0.99999483204134376</v>
      </c>
    </row>
    <row r="25" spans="1:102" outlineLevel="1">
      <c r="A25" s="3" t="s">
        <v>161</v>
      </c>
      <c r="B25" s="10" t="s">
        <v>162</v>
      </c>
      <c r="C25" s="3" t="s">
        <v>358</v>
      </c>
      <c r="D25" s="3">
        <v>0</v>
      </c>
      <c r="E25" s="3">
        <v>0</v>
      </c>
      <c r="F25" s="3">
        <v>0</v>
      </c>
      <c r="G25" s="3">
        <v>4713100.25</v>
      </c>
      <c r="H25" s="3">
        <v>0</v>
      </c>
      <c r="I25" s="3">
        <v>4713100.25</v>
      </c>
      <c r="K25" s="3">
        <v>0</v>
      </c>
      <c r="L25" s="3">
        <v>476222.73</v>
      </c>
      <c r="M25" s="3">
        <v>476222.73</v>
      </c>
      <c r="O25" s="3">
        <v>4713100.25</v>
      </c>
      <c r="Q25" s="27">
        <v>-4415098</v>
      </c>
      <c r="R25" s="3">
        <v>0</v>
      </c>
      <c r="S25" s="27">
        <v>0</v>
      </c>
      <c r="T25" s="29">
        <f t="shared" si="0"/>
        <v>4415098</v>
      </c>
      <c r="U25" s="27"/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27">
        <v>0</v>
      </c>
      <c r="CK25" s="3">
        <v>0</v>
      </c>
      <c r="CL25" s="3">
        <v>0</v>
      </c>
      <c r="CM25" s="3">
        <v>0</v>
      </c>
      <c r="CN25" s="3">
        <v>4425336.13</v>
      </c>
      <c r="CO25" s="3">
        <v>4425336.13</v>
      </c>
      <c r="CQ25" s="3">
        <v>0</v>
      </c>
      <c r="CR25" s="3">
        <v>499878.53</v>
      </c>
      <c r="CS25" s="3">
        <v>0</v>
      </c>
      <c r="CU25" s="3">
        <v>4425336.13</v>
      </c>
      <c r="CV25" s="3">
        <f t="shared" si="1"/>
        <v>-10238.129999999888</v>
      </c>
      <c r="CW25" s="33">
        <f t="shared" si="2"/>
        <v>1.0023188907698084</v>
      </c>
    </row>
    <row r="26" spans="1:102" s="4" customFormat="1" outlineLevel="1">
      <c r="B26" s="11" t="s">
        <v>162</v>
      </c>
      <c r="C26" s="4" t="s">
        <v>359</v>
      </c>
      <c r="O26" s="4">
        <v>476222.73</v>
      </c>
      <c r="Q26" s="27"/>
      <c r="S26" s="27"/>
      <c r="T26" s="29">
        <v>482746.96</v>
      </c>
      <c r="U26" s="27"/>
      <c r="CI26" s="27">
        <v>0</v>
      </c>
      <c r="CO26" s="4">
        <v>0</v>
      </c>
      <c r="CS26" s="4">
        <v>499878.53</v>
      </c>
      <c r="CU26" s="4">
        <v>499878.53</v>
      </c>
      <c r="CV26" s="4">
        <f t="shared" si="1"/>
        <v>-17131.570000000007</v>
      </c>
      <c r="CW26" s="37">
        <f t="shared" si="2"/>
        <v>1.0354876807510087</v>
      </c>
      <c r="CX26" s="37"/>
    </row>
    <row r="27" spans="1:102" outlineLevel="1">
      <c r="A27" s="3" t="s">
        <v>164</v>
      </c>
      <c r="B27" s="10" t="s">
        <v>165</v>
      </c>
      <c r="C27" s="3" t="s">
        <v>166</v>
      </c>
      <c r="D27" s="3">
        <v>0</v>
      </c>
      <c r="E27" s="3">
        <v>0</v>
      </c>
      <c r="F27" s="3">
        <v>0</v>
      </c>
      <c r="G27" s="3">
        <v>67521</v>
      </c>
      <c r="H27" s="3">
        <v>0</v>
      </c>
      <c r="I27" s="3">
        <v>67521</v>
      </c>
      <c r="K27" s="3">
        <v>0</v>
      </c>
      <c r="L27" s="3">
        <v>0</v>
      </c>
      <c r="M27" s="3">
        <v>0</v>
      </c>
      <c r="O27" s="4">
        <v>67521</v>
      </c>
      <c r="P27" s="4"/>
      <c r="Q27" s="27">
        <v>-50000</v>
      </c>
      <c r="R27" s="4">
        <v>0</v>
      </c>
      <c r="S27" s="27">
        <v>0</v>
      </c>
      <c r="T27" s="29">
        <f t="shared" si="0"/>
        <v>50000</v>
      </c>
      <c r="U27" s="27"/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27">
        <v>0</v>
      </c>
      <c r="CK27" s="3">
        <v>0</v>
      </c>
      <c r="CL27" s="3">
        <v>0</v>
      </c>
      <c r="CM27" s="3">
        <v>0</v>
      </c>
      <c r="CN27" s="3">
        <v>49120.33</v>
      </c>
      <c r="CO27" s="3">
        <v>49120.33</v>
      </c>
      <c r="CQ27" s="3">
        <v>0</v>
      </c>
      <c r="CR27" s="3">
        <v>0</v>
      </c>
      <c r="CS27" s="3">
        <v>0</v>
      </c>
      <c r="CU27" s="3">
        <v>49120.33</v>
      </c>
      <c r="CV27" s="3">
        <f t="shared" si="1"/>
        <v>879.66999999999825</v>
      </c>
      <c r="CW27" s="33">
        <f t="shared" si="2"/>
        <v>0.98240660000000002</v>
      </c>
    </row>
    <row r="28" spans="1:102" hidden="1" outlineLevel="1">
      <c r="A28" s="3" t="s">
        <v>167</v>
      </c>
      <c r="B28" s="10" t="s">
        <v>168</v>
      </c>
      <c r="C28" s="3" t="s">
        <v>169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K28" s="3">
        <v>0</v>
      </c>
      <c r="L28" s="3">
        <v>0</v>
      </c>
      <c r="M28" s="3">
        <v>0</v>
      </c>
      <c r="O28" s="4">
        <v>0</v>
      </c>
      <c r="P28" s="4"/>
      <c r="Q28" s="27">
        <v>0</v>
      </c>
      <c r="R28" s="4">
        <v>0</v>
      </c>
      <c r="S28" s="27">
        <v>0</v>
      </c>
      <c r="T28" s="29">
        <f t="shared" si="0"/>
        <v>0</v>
      </c>
      <c r="U28" s="27"/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27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Q28" s="3">
        <v>0</v>
      </c>
      <c r="CR28" s="3">
        <v>0</v>
      </c>
      <c r="CS28" s="3">
        <v>0</v>
      </c>
      <c r="CU28" s="3">
        <v>0</v>
      </c>
      <c r="CV28" s="3">
        <f t="shared" si="1"/>
        <v>0</v>
      </c>
      <c r="CW28" s="33" t="str">
        <f t="shared" si="2"/>
        <v>n/a</v>
      </c>
    </row>
    <row r="29" spans="1:102" outlineLevel="1">
      <c r="A29" s="3" t="s">
        <v>170</v>
      </c>
      <c r="B29" s="10" t="s">
        <v>171</v>
      </c>
      <c r="C29" s="3" t="s">
        <v>172</v>
      </c>
      <c r="D29" s="3">
        <v>0</v>
      </c>
      <c r="E29" s="3">
        <v>82750.05</v>
      </c>
      <c r="F29" s="3">
        <v>0</v>
      </c>
      <c r="G29" s="3">
        <v>0</v>
      </c>
      <c r="H29" s="3">
        <v>0</v>
      </c>
      <c r="I29" s="3">
        <v>82750.05</v>
      </c>
      <c r="K29" s="3">
        <v>0</v>
      </c>
      <c r="L29" s="3">
        <v>0</v>
      </c>
      <c r="M29" s="3">
        <v>0</v>
      </c>
      <c r="O29" s="4">
        <v>82750.05</v>
      </c>
      <c r="P29" s="4"/>
      <c r="Q29" s="27">
        <v>-90000</v>
      </c>
      <c r="R29" s="4">
        <v>0</v>
      </c>
      <c r="S29" s="27">
        <v>0</v>
      </c>
      <c r="T29" s="29">
        <f t="shared" si="0"/>
        <v>90000</v>
      </c>
      <c r="U29" s="27"/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27">
        <v>0</v>
      </c>
      <c r="CK29" s="3">
        <v>0</v>
      </c>
      <c r="CL29" s="3">
        <v>95509.6</v>
      </c>
      <c r="CM29" s="3">
        <v>0</v>
      </c>
      <c r="CN29" s="3">
        <v>0</v>
      </c>
      <c r="CO29" s="3">
        <v>95509.6</v>
      </c>
      <c r="CQ29" s="3">
        <v>0</v>
      </c>
      <c r="CR29" s="3">
        <v>0</v>
      </c>
      <c r="CS29" s="3">
        <v>0</v>
      </c>
      <c r="CU29" s="3">
        <v>95509.6</v>
      </c>
      <c r="CV29" s="3">
        <f t="shared" si="1"/>
        <v>-5509.6000000000058</v>
      </c>
      <c r="CW29" s="33">
        <f t="shared" si="2"/>
        <v>1.0612177777777778</v>
      </c>
    </row>
    <row r="30" spans="1:102" outlineLevel="1">
      <c r="A30" s="3" t="s">
        <v>173</v>
      </c>
      <c r="B30" s="10" t="s">
        <v>174</v>
      </c>
      <c r="C30" s="3" t="s">
        <v>175</v>
      </c>
      <c r="D30" s="3">
        <v>0</v>
      </c>
      <c r="E30" s="3">
        <v>0</v>
      </c>
      <c r="F30" s="3">
        <v>0</v>
      </c>
      <c r="G30" s="3">
        <v>129916.3</v>
      </c>
      <c r="H30" s="3">
        <v>0</v>
      </c>
      <c r="I30" s="3">
        <v>129916.3</v>
      </c>
      <c r="K30" s="3">
        <v>0</v>
      </c>
      <c r="L30" s="3">
        <v>0</v>
      </c>
      <c r="M30" s="3">
        <v>0</v>
      </c>
      <c r="O30" s="4">
        <v>129916.3</v>
      </c>
      <c r="P30" s="4"/>
      <c r="Q30" s="27">
        <v>-130000</v>
      </c>
      <c r="R30" s="4">
        <v>0</v>
      </c>
      <c r="S30" s="27">
        <v>0</v>
      </c>
      <c r="T30" s="29">
        <f t="shared" si="0"/>
        <v>130000</v>
      </c>
      <c r="U30" s="27"/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27">
        <v>0</v>
      </c>
      <c r="CK30" s="3">
        <v>0</v>
      </c>
      <c r="CL30" s="3">
        <v>0</v>
      </c>
      <c r="CM30" s="3">
        <v>0</v>
      </c>
      <c r="CN30" s="3">
        <v>131439</v>
      </c>
      <c r="CO30" s="3">
        <v>131439</v>
      </c>
      <c r="CQ30" s="3">
        <v>0</v>
      </c>
      <c r="CR30" s="3">
        <v>0</v>
      </c>
      <c r="CS30" s="3">
        <v>0</v>
      </c>
      <c r="CU30" s="3">
        <v>131439</v>
      </c>
      <c r="CV30" s="3">
        <f t="shared" si="1"/>
        <v>-1439</v>
      </c>
      <c r="CW30" s="33">
        <f t="shared" si="2"/>
        <v>1.0110692307692308</v>
      </c>
    </row>
    <row r="31" spans="1:102" outlineLevel="1">
      <c r="A31" s="3" t="s">
        <v>176</v>
      </c>
      <c r="B31" s="10" t="s">
        <v>177</v>
      </c>
      <c r="C31" s="3" t="s">
        <v>178</v>
      </c>
      <c r="D31" s="3">
        <v>0</v>
      </c>
      <c r="E31" s="3">
        <v>0</v>
      </c>
      <c r="F31" s="3">
        <v>0</v>
      </c>
      <c r="G31" s="3">
        <v>11045</v>
      </c>
      <c r="H31" s="3">
        <v>0</v>
      </c>
      <c r="I31" s="3">
        <v>11045</v>
      </c>
      <c r="K31" s="3">
        <v>0</v>
      </c>
      <c r="L31" s="3">
        <v>0</v>
      </c>
      <c r="M31" s="3">
        <v>0</v>
      </c>
      <c r="O31" s="4">
        <v>11045</v>
      </c>
      <c r="P31" s="4"/>
      <c r="Q31" s="27">
        <v>-27000</v>
      </c>
      <c r="R31" s="4">
        <v>0</v>
      </c>
      <c r="S31" s="27">
        <v>0</v>
      </c>
      <c r="T31" s="29">
        <f t="shared" si="0"/>
        <v>27000</v>
      </c>
      <c r="U31" s="27"/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27">
        <v>0</v>
      </c>
      <c r="CK31" s="3">
        <v>0</v>
      </c>
      <c r="CL31" s="3">
        <v>0</v>
      </c>
      <c r="CM31" s="3">
        <v>0</v>
      </c>
      <c r="CN31" s="3">
        <v>33761.25</v>
      </c>
      <c r="CO31" s="3">
        <v>33761.25</v>
      </c>
      <c r="CQ31" s="3">
        <v>0</v>
      </c>
      <c r="CR31" s="3">
        <v>0</v>
      </c>
      <c r="CS31" s="3">
        <v>0</v>
      </c>
      <c r="CU31" s="3">
        <v>33761.25</v>
      </c>
      <c r="CV31" s="3">
        <f t="shared" si="1"/>
        <v>-6761.25</v>
      </c>
      <c r="CW31" s="33">
        <f t="shared" si="2"/>
        <v>1.2504166666666667</v>
      </c>
    </row>
    <row r="32" spans="1:102" outlineLevel="1">
      <c r="A32" s="3" t="s">
        <v>179</v>
      </c>
      <c r="B32" s="10" t="s">
        <v>180</v>
      </c>
      <c r="C32" s="3" t="s">
        <v>181</v>
      </c>
      <c r="D32" s="3">
        <v>29872.75</v>
      </c>
      <c r="E32" s="3">
        <v>388.7</v>
      </c>
      <c r="F32" s="3">
        <v>0</v>
      </c>
      <c r="G32" s="3">
        <v>0</v>
      </c>
      <c r="H32" s="3">
        <v>0</v>
      </c>
      <c r="I32" s="3">
        <v>30261.45</v>
      </c>
      <c r="K32" s="3">
        <v>0</v>
      </c>
      <c r="L32" s="3">
        <v>0</v>
      </c>
      <c r="M32" s="3">
        <v>0</v>
      </c>
      <c r="O32" s="4">
        <v>30261.45</v>
      </c>
      <c r="P32" s="4"/>
      <c r="Q32" s="27">
        <v>-33000</v>
      </c>
      <c r="R32" s="4">
        <v>0</v>
      </c>
      <c r="S32" s="27">
        <v>0</v>
      </c>
      <c r="T32" s="29">
        <f t="shared" si="0"/>
        <v>33000</v>
      </c>
      <c r="U32" s="27"/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27">
        <v>0</v>
      </c>
      <c r="CK32" s="3">
        <v>36353.25</v>
      </c>
      <c r="CL32" s="3">
        <v>391.25</v>
      </c>
      <c r="CM32" s="3">
        <v>0</v>
      </c>
      <c r="CN32" s="3">
        <v>0</v>
      </c>
      <c r="CO32" s="3">
        <v>36744.5</v>
      </c>
      <c r="CQ32" s="3">
        <v>0</v>
      </c>
      <c r="CR32" s="3">
        <v>0</v>
      </c>
      <c r="CS32" s="3">
        <v>0</v>
      </c>
      <c r="CU32" s="3">
        <v>36744.5</v>
      </c>
      <c r="CV32" s="3">
        <f t="shared" si="1"/>
        <v>-3744.5</v>
      </c>
      <c r="CW32" s="33">
        <f t="shared" si="2"/>
        <v>1.1134696969696969</v>
      </c>
    </row>
    <row r="33" spans="1:102" outlineLevel="1">
      <c r="A33" s="3" t="s">
        <v>182</v>
      </c>
      <c r="B33" s="10" t="s">
        <v>183</v>
      </c>
      <c r="C33" s="3" t="s">
        <v>184</v>
      </c>
      <c r="D33" s="3">
        <v>0</v>
      </c>
      <c r="E33" s="3">
        <v>0</v>
      </c>
      <c r="F33" s="3">
        <v>7.65</v>
      </c>
      <c r="G33" s="3">
        <v>0</v>
      </c>
      <c r="H33" s="3">
        <v>0</v>
      </c>
      <c r="I33" s="3">
        <v>7.65</v>
      </c>
      <c r="K33" s="3">
        <v>0</v>
      </c>
      <c r="L33" s="3">
        <v>0</v>
      </c>
      <c r="M33" s="3">
        <v>0</v>
      </c>
      <c r="O33" s="4">
        <v>7.65</v>
      </c>
      <c r="P33" s="4"/>
      <c r="Q33" s="27">
        <v>0</v>
      </c>
      <c r="R33" s="4">
        <v>0</v>
      </c>
      <c r="S33" s="27">
        <v>0</v>
      </c>
      <c r="T33" s="29">
        <f t="shared" si="0"/>
        <v>0</v>
      </c>
      <c r="U33" s="27"/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27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Q33" s="3">
        <v>0</v>
      </c>
      <c r="CR33" s="3">
        <v>0</v>
      </c>
      <c r="CS33" s="3">
        <v>0</v>
      </c>
      <c r="CU33" s="3">
        <v>0</v>
      </c>
      <c r="CV33" s="3">
        <f t="shared" si="1"/>
        <v>0</v>
      </c>
      <c r="CW33" s="33" t="str">
        <f t="shared" si="2"/>
        <v>n/a</v>
      </c>
    </row>
    <row r="34" spans="1:102" outlineLevel="1">
      <c r="A34" s="3" t="s">
        <v>185</v>
      </c>
      <c r="B34" s="10" t="s">
        <v>186</v>
      </c>
      <c r="C34" s="3" t="s">
        <v>187</v>
      </c>
      <c r="D34" s="3">
        <v>9387</v>
      </c>
      <c r="E34" s="3">
        <v>0</v>
      </c>
      <c r="F34" s="3">
        <v>0</v>
      </c>
      <c r="G34" s="3">
        <v>0</v>
      </c>
      <c r="H34" s="3">
        <v>0</v>
      </c>
      <c r="I34" s="3">
        <v>9387</v>
      </c>
      <c r="K34" s="3">
        <v>0</v>
      </c>
      <c r="L34" s="3">
        <v>0</v>
      </c>
      <c r="M34" s="3">
        <v>0</v>
      </c>
      <c r="O34" s="4">
        <v>9387</v>
      </c>
      <c r="P34" s="4"/>
      <c r="Q34" s="27">
        <v>-10000</v>
      </c>
      <c r="R34" s="4">
        <v>0</v>
      </c>
      <c r="S34" s="27">
        <v>0</v>
      </c>
      <c r="T34" s="29">
        <f t="shared" si="0"/>
        <v>10000</v>
      </c>
      <c r="U34" s="27"/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27">
        <v>0</v>
      </c>
      <c r="CK34" s="3">
        <v>19201</v>
      </c>
      <c r="CL34" s="3">
        <v>0</v>
      </c>
      <c r="CM34" s="3">
        <v>0</v>
      </c>
      <c r="CN34" s="3">
        <v>0</v>
      </c>
      <c r="CO34" s="3">
        <v>19201</v>
      </c>
      <c r="CQ34" s="3">
        <v>0</v>
      </c>
      <c r="CR34" s="3">
        <v>0</v>
      </c>
      <c r="CS34" s="3">
        <v>0</v>
      </c>
      <c r="CU34" s="3">
        <v>19201</v>
      </c>
      <c r="CV34" s="3">
        <f t="shared" si="1"/>
        <v>-9201</v>
      </c>
      <c r="CW34" s="33">
        <f t="shared" si="2"/>
        <v>1.9200999999999999</v>
      </c>
    </row>
    <row r="35" spans="1:102" outlineLevel="1">
      <c r="A35" s="3" t="s">
        <v>188</v>
      </c>
      <c r="B35" s="10" t="s">
        <v>189</v>
      </c>
      <c r="C35" s="3" t="s">
        <v>190</v>
      </c>
      <c r="D35" s="3">
        <v>0</v>
      </c>
      <c r="E35" s="3">
        <v>0</v>
      </c>
      <c r="F35" s="3">
        <v>0</v>
      </c>
      <c r="G35" s="3">
        <v>746</v>
      </c>
      <c r="H35" s="3">
        <v>0</v>
      </c>
      <c r="I35" s="3">
        <v>746</v>
      </c>
      <c r="K35" s="3">
        <v>0</v>
      </c>
      <c r="L35" s="3">
        <v>0</v>
      </c>
      <c r="M35" s="3">
        <v>0</v>
      </c>
      <c r="O35" s="4">
        <v>746</v>
      </c>
      <c r="P35" s="4"/>
      <c r="Q35" s="27">
        <v>-1500</v>
      </c>
      <c r="R35" s="4">
        <v>0</v>
      </c>
      <c r="S35" s="27">
        <v>0</v>
      </c>
      <c r="T35" s="29">
        <f t="shared" si="0"/>
        <v>1500</v>
      </c>
      <c r="U35" s="27"/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27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Q35" s="3">
        <v>0</v>
      </c>
      <c r="CR35" s="3">
        <v>0</v>
      </c>
      <c r="CS35" s="3">
        <v>0</v>
      </c>
      <c r="CU35" s="3">
        <v>0</v>
      </c>
      <c r="CV35" s="3">
        <f t="shared" si="1"/>
        <v>1500</v>
      </c>
      <c r="CW35" s="33">
        <f t="shared" si="2"/>
        <v>0</v>
      </c>
    </row>
    <row r="36" spans="1:102" outlineLevel="1">
      <c r="A36" s="3" t="s">
        <v>191</v>
      </c>
      <c r="B36" s="10" t="s">
        <v>192</v>
      </c>
      <c r="C36" s="3" t="s">
        <v>193</v>
      </c>
      <c r="D36" s="3">
        <v>710</v>
      </c>
      <c r="E36" s="3">
        <v>100</v>
      </c>
      <c r="F36" s="3">
        <v>0</v>
      </c>
      <c r="G36" s="3">
        <v>36327.050000000003</v>
      </c>
      <c r="H36" s="3">
        <v>0</v>
      </c>
      <c r="I36" s="3">
        <v>37137.050000000003</v>
      </c>
      <c r="K36" s="3">
        <v>0</v>
      </c>
      <c r="L36" s="3">
        <v>0</v>
      </c>
      <c r="M36" s="3">
        <v>0</v>
      </c>
      <c r="O36" s="4">
        <v>37137.050000000003</v>
      </c>
      <c r="P36" s="4"/>
      <c r="Q36" s="27">
        <v>-3000</v>
      </c>
      <c r="R36" s="4">
        <v>0</v>
      </c>
      <c r="S36" s="27">
        <v>0</v>
      </c>
      <c r="T36" s="29">
        <f t="shared" si="0"/>
        <v>3000</v>
      </c>
      <c r="U36" s="27"/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27">
        <v>0</v>
      </c>
      <c r="CK36" s="3">
        <v>261.35000000000002</v>
      </c>
      <c r="CL36" s="3">
        <v>0</v>
      </c>
      <c r="CM36" s="3">
        <v>0</v>
      </c>
      <c r="CN36" s="3">
        <v>4014.57</v>
      </c>
      <c r="CO36" s="3">
        <v>4275.92</v>
      </c>
      <c r="CQ36" s="3">
        <v>0</v>
      </c>
      <c r="CR36" s="3">
        <v>0</v>
      </c>
      <c r="CS36" s="3">
        <v>0</v>
      </c>
      <c r="CU36" s="3">
        <v>4275.92</v>
      </c>
      <c r="CV36" s="3">
        <f t="shared" si="1"/>
        <v>-1275.92</v>
      </c>
      <c r="CW36" s="33">
        <f t="shared" si="2"/>
        <v>1.4253066666666667</v>
      </c>
    </row>
    <row r="37" spans="1:102" outlineLevel="1">
      <c r="A37" s="3" t="s">
        <v>194</v>
      </c>
      <c r="B37" s="10" t="s">
        <v>195</v>
      </c>
      <c r="C37" s="3" t="s">
        <v>196</v>
      </c>
      <c r="D37" s="3">
        <v>0</v>
      </c>
      <c r="E37" s="3">
        <v>0</v>
      </c>
      <c r="F37" s="3">
        <v>0</v>
      </c>
      <c r="G37" s="3">
        <v>412.93</v>
      </c>
      <c r="H37" s="3">
        <v>0</v>
      </c>
      <c r="I37" s="3">
        <v>412.93</v>
      </c>
      <c r="K37" s="3">
        <v>0</v>
      </c>
      <c r="L37" s="3">
        <v>0</v>
      </c>
      <c r="M37" s="3">
        <v>0</v>
      </c>
      <c r="O37" s="4">
        <v>412.93</v>
      </c>
      <c r="P37" s="4"/>
      <c r="Q37" s="27">
        <v>-600</v>
      </c>
      <c r="R37" s="4">
        <v>0</v>
      </c>
      <c r="S37" s="27">
        <v>0</v>
      </c>
      <c r="T37" s="29">
        <f t="shared" si="0"/>
        <v>600</v>
      </c>
      <c r="U37" s="27"/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27">
        <v>0</v>
      </c>
      <c r="CK37" s="3">
        <v>0</v>
      </c>
      <c r="CL37" s="3">
        <v>0</v>
      </c>
      <c r="CM37" s="3">
        <v>0</v>
      </c>
      <c r="CN37" s="3">
        <v>506.69</v>
      </c>
      <c r="CO37" s="3">
        <v>506.69</v>
      </c>
      <c r="CQ37" s="3">
        <v>0</v>
      </c>
      <c r="CR37" s="3">
        <v>0</v>
      </c>
      <c r="CS37" s="3">
        <v>0</v>
      </c>
      <c r="CU37" s="3">
        <v>506.69</v>
      </c>
      <c r="CV37" s="3">
        <f t="shared" si="1"/>
        <v>93.31</v>
      </c>
      <c r="CW37" s="33">
        <f t="shared" si="2"/>
        <v>0.84448333333333336</v>
      </c>
    </row>
    <row r="38" spans="1:102" outlineLevel="1">
      <c r="A38" s="3" t="s">
        <v>59</v>
      </c>
      <c r="B38" s="10" t="s">
        <v>197</v>
      </c>
      <c r="C38" s="3" t="s">
        <v>360</v>
      </c>
      <c r="D38" s="3">
        <v>0</v>
      </c>
      <c r="E38" s="3">
        <v>0</v>
      </c>
      <c r="F38" s="3">
        <v>0</v>
      </c>
      <c r="G38" s="3">
        <v>-377288.07</v>
      </c>
      <c r="H38" s="3">
        <v>0</v>
      </c>
      <c r="I38" s="3">
        <v>-377288.07</v>
      </c>
      <c r="K38" s="3">
        <v>-98934.66</v>
      </c>
      <c r="L38" s="3">
        <v>0</v>
      </c>
      <c r="M38" s="3">
        <v>-98934.66</v>
      </c>
      <c r="O38" s="4">
        <v>-456222.71999999997</v>
      </c>
      <c r="P38" s="4"/>
      <c r="Q38" s="27">
        <v>0</v>
      </c>
      <c r="R38" s="4">
        <v>20000</v>
      </c>
      <c r="S38" s="27">
        <v>20000</v>
      </c>
      <c r="T38" s="29">
        <v>-462746.96</v>
      </c>
      <c r="U38" s="27"/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27">
        <v>0</v>
      </c>
      <c r="CK38" s="3">
        <v>0</v>
      </c>
      <c r="CL38" s="3">
        <v>0</v>
      </c>
      <c r="CM38" s="3">
        <v>0</v>
      </c>
      <c r="CN38" s="3">
        <v>-322162.48</v>
      </c>
      <c r="CO38" s="3">
        <v>-302162.48</v>
      </c>
      <c r="CQ38" s="3">
        <v>-177716.05000000002</v>
      </c>
      <c r="CR38" s="3">
        <v>0</v>
      </c>
      <c r="CS38" s="3">
        <v>-177716.05000000002</v>
      </c>
      <c r="CU38" s="3">
        <v>-479878.53</v>
      </c>
      <c r="CV38" s="3">
        <f t="shared" si="1"/>
        <v>17131.570000000007</v>
      </c>
      <c r="CW38" s="33">
        <f t="shared" si="2"/>
        <v>1.0370214641712612</v>
      </c>
    </row>
    <row r="39" spans="1:102" s="4" customFormat="1" outlineLevel="1">
      <c r="B39" s="11" t="s">
        <v>197</v>
      </c>
      <c r="C39" s="4" t="s">
        <v>361</v>
      </c>
      <c r="O39" s="4">
        <v>-20000.009999999998</v>
      </c>
      <c r="Q39" s="27"/>
      <c r="S39" s="27"/>
      <c r="T39" s="29">
        <v>-20000</v>
      </c>
      <c r="U39" s="27"/>
      <c r="CI39" s="27">
        <v>0</v>
      </c>
      <c r="CO39" s="4">
        <v>-20000</v>
      </c>
      <c r="CS39" s="4">
        <v>0</v>
      </c>
      <c r="CU39" s="4">
        <v>-20000</v>
      </c>
      <c r="CV39" s="4">
        <f t="shared" si="1"/>
        <v>0</v>
      </c>
      <c r="CW39" s="37">
        <f t="shared" si="2"/>
        <v>1</v>
      </c>
      <c r="CX39" s="37"/>
    </row>
    <row r="40" spans="1:102" s="4" customFormat="1">
      <c r="A40" s="5" t="s">
        <v>26</v>
      </c>
      <c r="B40" s="11"/>
      <c r="C40" s="2" t="s">
        <v>6</v>
      </c>
      <c r="D40" s="5">
        <v>78702.820000000007</v>
      </c>
      <c r="E40" s="5">
        <v>83238.75</v>
      </c>
      <c r="F40" s="5">
        <v>7.65</v>
      </c>
      <c r="G40" s="5">
        <v>4618639.6899999995</v>
      </c>
      <c r="H40" s="5">
        <v>1897</v>
      </c>
      <c r="I40" s="5">
        <v>4782485.9099999992</v>
      </c>
      <c r="J40" s="7"/>
      <c r="K40" s="5">
        <v>1.7400000000052387</v>
      </c>
      <c r="L40" s="5">
        <v>476295.17</v>
      </c>
      <c r="M40" s="5">
        <v>476296.91</v>
      </c>
      <c r="N40" s="7"/>
      <c r="O40" s="5">
        <v>5258782.8200000012</v>
      </c>
      <c r="P40" s="5"/>
      <c r="Q40" s="5">
        <v>-5891880</v>
      </c>
      <c r="R40" s="5">
        <v>20000</v>
      </c>
      <c r="S40" s="5">
        <v>20000</v>
      </c>
      <c r="T40" s="5">
        <v>5891880</v>
      </c>
      <c r="U40" s="7"/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7"/>
      <c r="CK40" s="5">
        <v>90754.060000000012</v>
      </c>
      <c r="CL40" s="5">
        <v>95900.85</v>
      </c>
      <c r="CM40" s="5">
        <v>0</v>
      </c>
      <c r="CN40" s="5">
        <v>5267447.5500000007</v>
      </c>
      <c r="CO40" s="5">
        <v>5454102.4600000009</v>
      </c>
      <c r="CP40" s="2"/>
      <c r="CQ40" s="5">
        <v>-17191.540000000008</v>
      </c>
      <c r="CR40" s="5">
        <v>499953.15</v>
      </c>
      <c r="CS40" s="5">
        <v>482761.61000000004</v>
      </c>
      <c r="CU40" s="5">
        <v>5936864.0700000003</v>
      </c>
      <c r="CV40" s="5">
        <f>T40-CU40</f>
        <v>-44984.070000000298</v>
      </c>
      <c r="CW40" s="28">
        <f>IF(T40=0,"n/a",CU40/(T40))</f>
        <v>1.007634926373246</v>
      </c>
      <c r="CX40" s="40"/>
    </row>
    <row r="41" spans="1:102" s="4" customFormat="1">
      <c r="B41" s="11"/>
      <c r="I41" s="7"/>
      <c r="J41" s="7"/>
      <c r="M41" s="7"/>
      <c r="N41" s="7"/>
      <c r="O41" s="7"/>
      <c r="P41" s="7"/>
      <c r="Q41" s="7"/>
      <c r="S41" s="7"/>
      <c r="T41" s="7"/>
      <c r="U41" s="7"/>
      <c r="CI41" s="7"/>
      <c r="CJ41" s="7"/>
      <c r="CO41" s="7"/>
      <c r="CS41" s="7"/>
      <c r="CW41" s="37"/>
      <c r="CX41" s="37"/>
    </row>
    <row r="42" spans="1:102" s="4" customFormat="1">
      <c r="A42" s="5" t="s">
        <v>2</v>
      </c>
      <c r="B42" s="11"/>
      <c r="C42" s="2" t="s">
        <v>9</v>
      </c>
      <c r="D42" s="5">
        <f t="shared" ref="D42:H42" si="3">D11+D40</f>
        <v>78702.820000000007</v>
      </c>
      <c r="E42" s="5">
        <f t="shared" si="3"/>
        <v>83238.75</v>
      </c>
      <c r="F42" s="5">
        <f t="shared" si="3"/>
        <v>7.65</v>
      </c>
      <c r="G42" s="5">
        <f t="shared" si="3"/>
        <v>4618639.6899999995</v>
      </c>
      <c r="H42" s="5">
        <f t="shared" si="3"/>
        <v>1897</v>
      </c>
      <c r="I42" s="5">
        <f>I11+I40</f>
        <v>6374736.3299999991</v>
      </c>
      <c r="J42" s="7"/>
      <c r="K42" s="5">
        <f t="shared" ref="K42:L42" si="4">K11+K40</f>
        <v>1.7400000000052387</v>
      </c>
      <c r="L42" s="5">
        <f t="shared" si="4"/>
        <v>476295.17</v>
      </c>
      <c r="M42" s="5">
        <f>M11+M40</f>
        <v>476296.91</v>
      </c>
      <c r="N42" s="7"/>
      <c r="O42" s="5">
        <f>O11+O40</f>
        <v>6851033.2400000012</v>
      </c>
      <c r="P42" s="5"/>
      <c r="Q42" s="5"/>
      <c r="R42" s="5"/>
      <c r="S42" s="5"/>
      <c r="T42" s="5">
        <f>T11+T40</f>
        <v>5891880</v>
      </c>
      <c r="U42" s="7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7"/>
      <c r="CK42" s="5">
        <f t="shared" ref="CK42:CN42" si="5">CK11+CK40</f>
        <v>141088.57</v>
      </c>
      <c r="CL42" s="5">
        <f t="shared" si="5"/>
        <v>150746.61000000002</v>
      </c>
      <c r="CM42" s="5">
        <f t="shared" si="5"/>
        <v>1451.6</v>
      </c>
      <c r="CN42" s="5">
        <f t="shared" si="5"/>
        <v>6411193.3000000007</v>
      </c>
      <c r="CO42" s="5">
        <f>CO11+CO40</f>
        <v>6704480.080000001</v>
      </c>
      <c r="CP42" s="2"/>
      <c r="CQ42" s="5">
        <f t="shared" ref="CQ42:CR42" si="6">CQ11+CQ40</f>
        <v>0</v>
      </c>
      <c r="CR42" s="5">
        <f t="shared" si="6"/>
        <v>1246599.8799999999</v>
      </c>
      <c r="CS42" s="5">
        <f>CS11+CS40</f>
        <v>1246599.8800000001</v>
      </c>
      <c r="CU42" s="5">
        <f>CU11+CU40</f>
        <v>7951079.96</v>
      </c>
      <c r="CV42" s="5">
        <f>CV11+CV40</f>
        <v>-44984.070000000298</v>
      </c>
      <c r="CW42" s="28">
        <f>IF(T42=0,"n/a",CU42/(T42))</f>
        <v>1.3494979463261303</v>
      </c>
      <c r="CX42" s="40"/>
    </row>
    <row r="43" spans="1:102">
      <c r="I43" s="6"/>
      <c r="J43" s="7"/>
      <c r="M43" s="6"/>
      <c r="N43" s="7"/>
      <c r="O43" s="7"/>
      <c r="P43" s="7"/>
      <c r="Q43" s="7"/>
      <c r="S43" s="7"/>
      <c r="T43" s="7"/>
      <c r="U43" s="7"/>
      <c r="CI43" s="7"/>
      <c r="CJ43" s="7"/>
      <c r="CO43" s="6"/>
      <c r="CS43" s="6"/>
    </row>
    <row r="44" spans="1:102" outlineLevel="1">
      <c r="A44" s="3" t="s">
        <v>60</v>
      </c>
      <c r="B44" s="10" t="s">
        <v>199</v>
      </c>
      <c r="C44" s="3" t="s">
        <v>200</v>
      </c>
      <c r="D44" s="3">
        <v>0</v>
      </c>
      <c r="E44" s="3">
        <v>0</v>
      </c>
      <c r="F44" s="3">
        <v>0</v>
      </c>
      <c r="G44" s="3">
        <v>84711.3</v>
      </c>
      <c r="H44" s="3">
        <v>0</v>
      </c>
      <c r="I44" s="3">
        <v>84711.3</v>
      </c>
      <c r="K44" s="3">
        <v>0</v>
      </c>
      <c r="L44" s="3">
        <v>0</v>
      </c>
      <c r="M44" s="3">
        <v>0</v>
      </c>
      <c r="O44" s="3">
        <v>84711.3</v>
      </c>
      <c r="Q44" s="27">
        <v>0</v>
      </c>
      <c r="R44" s="3">
        <v>0</v>
      </c>
      <c r="S44" s="27">
        <v>0</v>
      </c>
      <c r="T44" s="29"/>
      <c r="U44" s="27"/>
      <c r="V44" s="3">
        <v>86368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27">
        <v>86368</v>
      </c>
      <c r="CK44" s="3">
        <v>0</v>
      </c>
      <c r="CL44" s="3">
        <v>0</v>
      </c>
      <c r="CM44" s="3">
        <v>0</v>
      </c>
      <c r="CN44" s="3">
        <v>86356.479999999996</v>
      </c>
      <c r="CO44" s="3">
        <v>86356.479999999996</v>
      </c>
      <c r="CQ44" s="3">
        <v>0</v>
      </c>
      <c r="CR44" s="3">
        <v>0</v>
      </c>
      <c r="CS44" s="3">
        <v>0</v>
      </c>
      <c r="CU44" s="3">
        <v>86356.479999999996</v>
      </c>
      <c r="CV44" s="3">
        <f t="shared" ref="CV44:CV63" si="7">CI44-CU44</f>
        <v>11.520000000004075</v>
      </c>
      <c r="CW44" s="33">
        <f t="shared" ref="CW44:CW63" si="8">IF(CI44=0,"n/a",CU44/(CI44))</f>
        <v>0.99986661726565385</v>
      </c>
    </row>
    <row r="45" spans="1:102" outlineLevel="1">
      <c r="A45" s="3" t="s">
        <v>61</v>
      </c>
      <c r="B45" s="10" t="s">
        <v>201</v>
      </c>
      <c r="C45" s="3" t="s">
        <v>202</v>
      </c>
      <c r="D45" s="3">
        <v>0</v>
      </c>
      <c r="E45" s="3">
        <v>0</v>
      </c>
      <c r="F45" s="3">
        <v>0</v>
      </c>
      <c r="G45" s="3">
        <v>142668</v>
      </c>
      <c r="H45" s="3">
        <v>0</v>
      </c>
      <c r="I45" s="3">
        <v>142668</v>
      </c>
      <c r="K45" s="3">
        <v>0</v>
      </c>
      <c r="L45" s="3">
        <v>0</v>
      </c>
      <c r="M45" s="3">
        <v>0</v>
      </c>
      <c r="O45" s="3">
        <v>142668</v>
      </c>
      <c r="Q45" s="27">
        <v>0</v>
      </c>
      <c r="R45" s="3">
        <v>0</v>
      </c>
      <c r="S45" s="27">
        <v>0</v>
      </c>
      <c r="T45" s="29"/>
      <c r="U45" s="27"/>
      <c r="V45" s="3">
        <v>0</v>
      </c>
      <c r="W45" s="3">
        <v>144226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27">
        <v>144226</v>
      </c>
      <c r="CK45" s="3">
        <v>0</v>
      </c>
      <c r="CL45" s="3">
        <v>0</v>
      </c>
      <c r="CM45" s="3">
        <v>0</v>
      </c>
      <c r="CN45" s="3">
        <v>144214.87</v>
      </c>
      <c r="CO45" s="3">
        <v>144214.87</v>
      </c>
      <c r="CQ45" s="3">
        <v>0</v>
      </c>
      <c r="CR45" s="3">
        <v>0</v>
      </c>
      <c r="CS45" s="3">
        <v>0</v>
      </c>
      <c r="CU45" s="3">
        <v>144214.87</v>
      </c>
      <c r="CV45" s="3">
        <f t="shared" si="7"/>
        <v>11.130000000004657</v>
      </c>
      <c r="CW45" s="33">
        <f t="shared" si="8"/>
        <v>0.99992282944822708</v>
      </c>
    </row>
    <row r="46" spans="1:102" outlineLevel="1">
      <c r="A46" s="3" t="s">
        <v>62</v>
      </c>
      <c r="B46" s="10" t="s">
        <v>203</v>
      </c>
      <c r="C46" s="3" t="s">
        <v>204</v>
      </c>
      <c r="D46" s="3">
        <v>0</v>
      </c>
      <c r="E46" s="3">
        <v>39379.370000000003</v>
      </c>
      <c r="F46" s="3">
        <v>0</v>
      </c>
      <c r="G46" s="3">
        <v>1455185.56</v>
      </c>
      <c r="H46" s="3">
        <v>0</v>
      </c>
      <c r="I46" s="3">
        <v>1494564.9300000002</v>
      </c>
      <c r="K46" s="3">
        <v>0</v>
      </c>
      <c r="L46" s="3">
        <v>0</v>
      </c>
      <c r="M46" s="3">
        <v>0</v>
      </c>
      <c r="O46" s="3">
        <v>1494564.93</v>
      </c>
      <c r="Q46" s="27">
        <v>0</v>
      </c>
      <c r="R46" s="3">
        <v>0</v>
      </c>
      <c r="S46" s="27">
        <v>0</v>
      </c>
      <c r="T46" s="29"/>
      <c r="U46" s="27"/>
      <c r="V46" s="3">
        <v>0</v>
      </c>
      <c r="W46" s="3">
        <v>0</v>
      </c>
      <c r="X46" s="3">
        <v>1802500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27">
        <v>1802500</v>
      </c>
      <c r="CK46" s="3">
        <v>0</v>
      </c>
      <c r="CL46" s="3">
        <v>60838.91</v>
      </c>
      <c r="CM46" s="3">
        <v>0</v>
      </c>
      <c r="CN46" s="3">
        <v>1731980.65</v>
      </c>
      <c r="CO46" s="3">
        <v>1792819.5599999998</v>
      </c>
      <c r="CQ46" s="3">
        <v>0</v>
      </c>
      <c r="CR46" s="3">
        <v>0</v>
      </c>
      <c r="CS46" s="3">
        <v>0</v>
      </c>
      <c r="CU46" s="3">
        <v>1792819.56</v>
      </c>
      <c r="CV46" s="3">
        <f t="shared" si="7"/>
        <v>9680.4399999999441</v>
      </c>
      <c r="CW46" s="33">
        <f t="shared" si="8"/>
        <v>0.99462943689320393</v>
      </c>
    </row>
    <row r="47" spans="1:102" outlineLevel="1">
      <c r="A47" s="3" t="s">
        <v>63</v>
      </c>
      <c r="B47" s="10" t="s">
        <v>205</v>
      </c>
      <c r="C47" s="3" t="s">
        <v>206</v>
      </c>
      <c r="D47" s="3">
        <v>0</v>
      </c>
      <c r="E47" s="3">
        <v>45</v>
      </c>
      <c r="F47" s="3">
        <v>0</v>
      </c>
      <c r="G47" s="3">
        <v>37702.700000000004</v>
      </c>
      <c r="H47" s="3">
        <v>0</v>
      </c>
      <c r="I47" s="3">
        <v>37747.700000000004</v>
      </c>
      <c r="K47" s="3">
        <v>0</v>
      </c>
      <c r="L47" s="3">
        <v>0</v>
      </c>
      <c r="M47" s="3">
        <v>0</v>
      </c>
      <c r="O47" s="3">
        <v>37747.700000000004</v>
      </c>
      <c r="Q47" s="27">
        <v>0</v>
      </c>
      <c r="R47" s="3">
        <v>0</v>
      </c>
      <c r="S47" s="27">
        <v>0</v>
      </c>
      <c r="T47" s="29"/>
      <c r="U47" s="27"/>
      <c r="V47" s="3">
        <v>0</v>
      </c>
      <c r="W47" s="3">
        <v>0</v>
      </c>
      <c r="X47" s="3">
        <v>0</v>
      </c>
      <c r="Y47" s="3">
        <v>20000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27">
        <v>20000</v>
      </c>
      <c r="CK47" s="3">
        <v>0</v>
      </c>
      <c r="CL47" s="3">
        <v>95</v>
      </c>
      <c r="CM47" s="3">
        <v>0</v>
      </c>
      <c r="CN47" s="3">
        <v>20185</v>
      </c>
      <c r="CO47" s="3">
        <v>20280</v>
      </c>
      <c r="CQ47" s="3">
        <v>0</v>
      </c>
      <c r="CR47" s="3">
        <v>0</v>
      </c>
      <c r="CS47" s="3">
        <v>0</v>
      </c>
      <c r="CU47" s="3">
        <v>20280</v>
      </c>
      <c r="CV47" s="3">
        <f t="shared" si="7"/>
        <v>-280</v>
      </c>
      <c r="CW47" s="33">
        <f t="shared" si="8"/>
        <v>1.014</v>
      </c>
    </row>
    <row r="48" spans="1:102" outlineLevel="1">
      <c r="A48" s="3" t="s">
        <v>64</v>
      </c>
      <c r="B48" s="10" t="s">
        <v>207</v>
      </c>
      <c r="C48" s="3" t="s">
        <v>208</v>
      </c>
      <c r="D48" s="3">
        <v>0</v>
      </c>
      <c r="E48" s="3">
        <v>0</v>
      </c>
      <c r="F48" s="3">
        <v>0</v>
      </c>
      <c r="G48" s="3">
        <v>36088.22</v>
      </c>
      <c r="H48" s="3">
        <v>0</v>
      </c>
      <c r="I48" s="3">
        <v>36088.22</v>
      </c>
      <c r="K48" s="3">
        <v>0</v>
      </c>
      <c r="L48" s="3">
        <v>0</v>
      </c>
      <c r="M48" s="3">
        <v>0</v>
      </c>
      <c r="O48" s="3">
        <v>36088.22</v>
      </c>
      <c r="Q48" s="27">
        <v>0</v>
      </c>
      <c r="R48" s="3">
        <v>0</v>
      </c>
      <c r="S48" s="27">
        <v>0</v>
      </c>
      <c r="T48" s="29"/>
      <c r="U48" s="27"/>
      <c r="V48" s="3">
        <v>0</v>
      </c>
      <c r="W48" s="3">
        <v>0</v>
      </c>
      <c r="X48" s="3">
        <v>0</v>
      </c>
      <c r="Y48" s="3">
        <v>0</v>
      </c>
      <c r="Z48" s="3">
        <v>36950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27">
        <v>36950</v>
      </c>
      <c r="CK48" s="3">
        <v>0</v>
      </c>
      <c r="CL48" s="3">
        <v>0</v>
      </c>
      <c r="CM48" s="3">
        <v>0</v>
      </c>
      <c r="CN48" s="3">
        <v>36949.599999999999</v>
      </c>
      <c r="CO48" s="3">
        <v>36949.599999999999</v>
      </c>
      <c r="CQ48" s="3">
        <v>0</v>
      </c>
      <c r="CR48" s="3">
        <v>0</v>
      </c>
      <c r="CS48" s="3">
        <v>0</v>
      </c>
      <c r="CU48" s="3">
        <v>36949.599999999999</v>
      </c>
      <c r="CV48" s="3">
        <f t="shared" si="7"/>
        <v>0.40000000000145519</v>
      </c>
      <c r="CW48" s="33">
        <f t="shared" si="8"/>
        <v>0.99998917456021652</v>
      </c>
    </row>
    <row r="49" spans="1:102" outlineLevel="1">
      <c r="A49" s="3" t="s">
        <v>65</v>
      </c>
      <c r="B49" s="10" t="s">
        <v>209</v>
      </c>
      <c r="C49" s="3" t="s">
        <v>210</v>
      </c>
      <c r="D49" s="3">
        <v>0</v>
      </c>
      <c r="E49" s="3">
        <v>0</v>
      </c>
      <c r="F49" s="3">
        <v>0</v>
      </c>
      <c r="G49" s="3">
        <v>5925</v>
      </c>
      <c r="H49" s="3">
        <v>0</v>
      </c>
      <c r="I49" s="3">
        <v>5925</v>
      </c>
      <c r="K49" s="3">
        <v>0</v>
      </c>
      <c r="L49" s="3">
        <v>0</v>
      </c>
      <c r="M49" s="3">
        <v>0</v>
      </c>
      <c r="O49" s="3">
        <v>5925</v>
      </c>
      <c r="Q49" s="27">
        <v>0</v>
      </c>
      <c r="R49" s="3">
        <v>0</v>
      </c>
      <c r="S49" s="27">
        <v>0</v>
      </c>
      <c r="T49" s="29"/>
      <c r="U49" s="27"/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7000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27">
        <v>7000</v>
      </c>
      <c r="CK49" s="3">
        <v>0</v>
      </c>
      <c r="CL49" s="3">
        <v>0</v>
      </c>
      <c r="CM49" s="3">
        <v>0</v>
      </c>
      <c r="CN49" s="3">
        <v>7800</v>
      </c>
      <c r="CO49" s="3">
        <v>7800</v>
      </c>
      <c r="CQ49" s="3">
        <v>0</v>
      </c>
      <c r="CR49" s="3">
        <v>0</v>
      </c>
      <c r="CS49" s="3">
        <v>0</v>
      </c>
      <c r="CU49" s="3">
        <v>7800</v>
      </c>
      <c r="CV49" s="3">
        <f t="shared" si="7"/>
        <v>-800</v>
      </c>
      <c r="CW49" s="33">
        <f t="shared" si="8"/>
        <v>1.1142857142857143</v>
      </c>
    </row>
    <row r="50" spans="1:102" outlineLevel="1">
      <c r="A50" s="3" t="s">
        <v>66</v>
      </c>
      <c r="B50" s="10" t="s">
        <v>211</v>
      </c>
      <c r="C50" s="3" t="s">
        <v>212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K50" s="3">
        <v>0</v>
      </c>
      <c r="L50" s="3">
        <v>0</v>
      </c>
      <c r="M50" s="3">
        <v>0</v>
      </c>
      <c r="O50" s="3">
        <v>0</v>
      </c>
      <c r="Q50" s="27">
        <v>0</v>
      </c>
      <c r="R50" s="3">
        <v>0</v>
      </c>
      <c r="S50" s="27">
        <v>0</v>
      </c>
      <c r="T50" s="29"/>
      <c r="U50" s="27"/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59172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27">
        <v>59172</v>
      </c>
      <c r="CK50" s="3">
        <v>0</v>
      </c>
      <c r="CL50" s="3">
        <v>0</v>
      </c>
      <c r="CM50" s="3">
        <v>0</v>
      </c>
      <c r="CN50" s="3">
        <v>57204.130000000005</v>
      </c>
      <c r="CO50" s="3">
        <v>57204.130000000005</v>
      </c>
      <c r="CQ50" s="3">
        <v>0</v>
      </c>
      <c r="CR50" s="3">
        <v>0</v>
      </c>
      <c r="CS50" s="3">
        <v>0</v>
      </c>
      <c r="CU50" s="3">
        <v>57204.130000000005</v>
      </c>
      <c r="CV50" s="3">
        <f t="shared" si="7"/>
        <v>1967.8699999999953</v>
      </c>
      <c r="CW50" s="33">
        <f t="shared" si="8"/>
        <v>0.96674322314608263</v>
      </c>
    </row>
    <row r="51" spans="1:102" outlineLevel="1">
      <c r="A51" s="3" t="s">
        <v>213</v>
      </c>
      <c r="B51" s="10" t="s">
        <v>214</v>
      </c>
      <c r="C51" s="3" t="s">
        <v>215</v>
      </c>
      <c r="D51" s="3">
        <v>0</v>
      </c>
      <c r="E51" s="3">
        <v>0</v>
      </c>
      <c r="F51" s="3">
        <v>0</v>
      </c>
      <c r="G51" s="3">
        <v>29125.49</v>
      </c>
      <c r="H51" s="3">
        <v>0</v>
      </c>
      <c r="I51" s="3">
        <v>29125.49</v>
      </c>
      <c r="K51" s="3">
        <v>0</v>
      </c>
      <c r="L51" s="3">
        <v>0</v>
      </c>
      <c r="M51" s="3">
        <v>0</v>
      </c>
      <c r="O51" s="3">
        <v>29125.49</v>
      </c>
      <c r="Q51" s="27">
        <v>0</v>
      </c>
      <c r="R51" s="3">
        <v>0</v>
      </c>
      <c r="S51" s="27">
        <v>0</v>
      </c>
      <c r="T51" s="29"/>
      <c r="U51" s="27"/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27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Q51" s="3">
        <v>0</v>
      </c>
      <c r="CR51" s="3">
        <v>0</v>
      </c>
      <c r="CS51" s="3">
        <v>0</v>
      </c>
      <c r="CU51" s="3">
        <v>0</v>
      </c>
      <c r="CV51" s="3">
        <f t="shared" si="7"/>
        <v>0</v>
      </c>
      <c r="CW51" s="33" t="str">
        <f t="shared" si="8"/>
        <v>n/a</v>
      </c>
    </row>
    <row r="52" spans="1:102" outlineLevel="1">
      <c r="A52" s="3" t="s">
        <v>67</v>
      </c>
      <c r="B52" s="10" t="s">
        <v>216</v>
      </c>
      <c r="C52" s="3" t="s">
        <v>217</v>
      </c>
      <c r="D52" s="3">
        <v>0</v>
      </c>
      <c r="E52" s="3">
        <v>0</v>
      </c>
      <c r="F52" s="3">
        <v>0</v>
      </c>
      <c r="G52" s="3">
        <v>19022.670000000002</v>
      </c>
      <c r="H52" s="3">
        <v>0</v>
      </c>
      <c r="I52" s="3">
        <v>19022.670000000002</v>
      </c>
      <c r="K52" s="3">
        <v>0</v>
      </c>
      <c r="L52" s="3">
        <v>0</v>
      </c>
      <c r="M52" s="3">
        <v>0</v>
      </c>
      <c r="O52" s="3">
        <v>19022.670000000002</v>
      </c>
      <c r="Q52" s="27">
        <v>0</v>
      </c>
      <c r="R52" s="3">
        <v>0</v>
      </c>
      <c r="S52" s="27">
        <v>0</v>
      </c>
      <c r="T52" s="29"/>
      <c r="U52" s="27"/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24127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27">
        <v>24127</v>
      </c>
      <c r="CK52" s="3">
        <v>0</v>
      </c>
      <c r="CL52" s="3">
        <v>0</v>
      </c>
      <c r="CM52" s="3">
        <v>0</v>
      </c>
      <c r="CN52" s="3">
        <v>24663.43</v>
      </c>
      <c r="CO52" s="3">
        <v>24663.43</v>
      </c>
      <c r="CQ52" s="3">
        <v>0</v>
      </c>
      <c r="CR52" s="3">
        <v>0</v>
      </c>
      <c r="CS52" s="3">
        <v>0</v>
      </c>
      <c r="CU52" s="3">
        <v>24663.43</v>
      </c>
      <c r="CV52" s="3">
        <f t="shared" si="7"/>
        <v>-536.43000000000029</v>
      </c>
      <c r="CW52" s="33">
        <f t="shared" si="8"/>
        <v>1.0222335972147387</v>
      </c>
    </row>
    <row r="53" spans="1:102" outlineLevel="1">
      <c r="A53" s="3" t="s">
        <v>68</v>
      </c>
      <c r="B53" s="10" t="s">
        <v>218</v>
      </c>
      <c r="C53" s="3" t="s">
        <v>219</v>
      </c>
      <c r="D53" s="3">
        <v>0</v>
      </c>
      <c r="E53" s="3">
        <v>0</v>
      </c>
      <c r="F53" s="3">
        <v>0</v>
      </c>
      <c r="G53" s="3">
        <v>20240.240000000002</v>
      </c>
      <c r="H53" s="3">
        <v>0</v>
      </c>
      <c r="I53" s="3">
        <v>20240.240000000002</v>
      </c>
      <c r="K53" s="3">
        <v>0</v>
      </c>
      <c r="L53" s="3">
        <v>0</v>
      </c>
      <c r="M53" s="3">
        <v>0</v>
      </c>
      <c r="O53" s="3">
        <v>20240.240000000002</v>
      </c>
      <c r="Q53" s="27">
        <v>0</v>
      </c>
      <c r="R53" s="3">
        <v>0</v>
      </c>
      <c r="S53" s="27">
        <v>0</v>
      </c>
      <c r="T53" s="29"/>
      <c r="U53" s="27"/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27290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27">
        <v>27290</v>
      </c>
      <c r="CK53" s="3">
        <v>0</v>
      </c>
      <c r="CL53" s="3">
        <v>0</v>
      </c>
      <c r="CM53" s="3">
        <v>0</v>
      </c>
      <c r="CN53" s="3">
        <v>27816.71</v>
      </c>
      <c r="CO53" s="3">
        <v>27816.71</v>
      </c>
      <c r="CQ53" s="3">
        <v>0</v>
      </c>
      <c r="CR53" s="3">
        <v>0</v>
      </c>
      <c r="CS53" s="3">
        <v>0</v>
      </c>
      <c r="CU53" s="3">
        <v>27816.71</v>
      </c>
      <c r="CV53" s="3">
        <f t="shared" si="7"/>
        <v>-526.70999999999913</v>
      </c>
      <c r="CW53" s="33">
        <f t="shared" si="8"/>
        <v>1.0193004763649689</v>
      </c>
    </row>
    <row r="54" spans="1:102" outlineLevel="1">
      <c r="A54" s="3" t="s">
        <v>69</v>
      </c>
      <c r="B54" s="10" t="s">
        <v>220</v>
      </c>
      <c r="C54" s="3" t="s">
        <v>221</v>
      </c>
      <c r="D54" s="3">
        <v>0</v>
      </c>
      <c r="E54" s="3">
        <v>0</v>
      </c>
      <c r="F54" s="3">
        <v>0</v>
      </c>
      <c r="G54" s="3">
        <v>25104.7</v>
      </c>
      <c r="H54" s="3">
        <v>0</v>
      </c>
      <c r="I54" s="3">
        <v>25104.7</v>
      </c>
      <c r="K54" s="3">
        <v>0</v>
      </c>
      <c r="L54" s="3">
        <v>0</v>
      </c>
      <c r="M54" s="3">
        <v>0</v>
      </c>
      <c r="O54" s="3">
        <v>25104.7</v>
      </c>
      <c r="Q54" s="27">
        <v>0</v>
      </c>
      <c r="R54" s="3">
        <v>0</v>
      </c>
      <c r="S54" s="27">
        <v>0</v>
      </c>
      <c r="T54" s="29"/>
      <c r="U54" s="27"/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27400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27">
        <v>27400</v>
      </c>
      <c r="CK54" s="3">
        <v>0</v>
      </c>
      <c r="CL54" s="3">
        <v>0</v>
      </c>
      <c r="CM54" s="3">
        <v>0</v>
      </c>
      <c r="CN54" s="3">
        <v>26005.77</v>
      </c>
      <c r="CO54" s="3">
        <v>26005.77</v>
      </c>
      <c r="CQ54" s="3">
        <v>0</v>
      </c>
      <c r="CR54" s="3">
        <v>0</v>
      </c>
      <c r="CS54" s="3">
        <v>0</v>
      </c>
      <c r="CU54" s="3">
        <v>26005.77</v>
      </c>
      <c r="CV54" s="3">
        <f t="shared" si="7"/>
        <v>1394.2299999999996</v>
      </c>
      <c r="CW54" s="33">
        <f t="shared" si="8"/>
        <v>0.94911569343065694</v>
      </c>
    </row>
    <row r="55" spans="1:102" outlineLevel="1">
      <c r="A55" s="3" t="s">
        <v>70</v>
      </c>
      <c r="B55" s="10" t="s">
        <v>222</v>
      </c>
      <c r="C55" s="3" t="s">
        <v>223</v>
      </c>
      <c r="D55" s="3">
        <v>0</v>
      </c>
      <c r="E55" s="3">
        <v>0</v>
      </c>
      <c r="F55" s="3">
        <v>0</v>
      </c>
      <c r="G55" s="3">
        <v>18474.73</v>
      </c>
      <c r="H55" s="3">
        <v>0</v>
      </c>
      <c r="I55" s="3">
        <v>18474.73</v>
      </c>
      <c r="K55" s="3">
        <v>0</v>
      </c>
      <c r="L55" s="3">
        <v>0</v>
      </c>
      <c r="M55" s="3">
        <v>0</v>
      </c>
      <c r="O55" s="3">
        <v>18474.73</v>
      </c>
      <c r="Q55" s="27">
        <v>0</v>
      </c>
      <c r="R55" s="3">
        <v>0</v>
      </c>
      <c r="S55" s="27">
        <v>0</v>
      </c>
      <c r="T55" s="29"/>
      <c r="U55" s="27"/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50854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27">
        <v>50854</v>
      </c>
      <c r="CK55" s="3">
        <v>0</v>
      </c>
      <c r="CL55" s="3">
        <v>0</v>
      </c>
      <c r="CM55" s="3">
        <v>0</v>
      </c>
      <c r="CN55" s="3">
        <v>51001.19</v>
      </c>
      <c r="CO55" s="3">
        <v>51001.19</v>
      </c>
      <c r="CQ55" s="3">
        <v>0</v>
      </c>
      <c r="CR55" s="3">
        <v>0</v>
      </c>
      <c r="CS55" s="3">
        <v>0</v>
      </c>
      <c r="CU55" s="3">
        <v>51001.19</v>
      </c>
      <c r="CV55" s="3">
        <f t="shared" si="7"/>
        <v>-147.19000000000233</v>
      </c>
      <c r="CW55" s="33">
        <f t="shared" si="8"/>
        <v>1.0028943642584656</v>
      </c>
    </row>
    <row r="56" spans="1:102" outlineLevel="1">
      <c r="A56" s="3" t="s">
        <v>71</v>
      </c>
      <c r="B56" s="10" t="s">
        <v>224</v>
      </c>
      <c r="C56" s="3" t="s">
        <v>225</v>
      </c>
      <c r="D56" s="3">
        <v>0</v>
      </c>
      <c r="E56" s="3">
        <v>0</v>
      </c>
      <c r="F56" s="3">
        <v>0</v>
      </c>
      <c r="G56" s="3">
        <v>38887.53</v>
      </c>
      <c r="H56" s="3">
        <v>0</v>
      </c>
      <c r="I56" s="3">
        <v>38887.53</v>
      </c>
      <c r="K56" s="3">
        <v>0</v>
      </c>
      <c r="L56" s="3">
        <v>0</v>
      </c>
      <c r="M56" s="3">
        <v>0</v>
      </c>
      <c r="O56" s="3">
        <v>38887.53</v>
      </c>
      <c r="Q56" s="27">
        <v>0</v>
      </c>
      <c r="R56" s="3">
        <v>0</v>
      </c>
      <c r="S56" s="27">
        <v>0</v>
      </c>
      <c r="T56" s="29"/>
      <c r="U56" s="27"/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54246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27">
        <v>54246</v>
      </c>
      <c r="CK56" s="3">
        <v>0</v>
      </c>
      <c r="CL56" s="3">
        <v>0</v>
      </c>
      <c r="CM56" s="3">
        <v>0</v>
      </c>
      <c r="CN56" s="3">
        <v>53736.05</v>
      </c>
      <c r="CO56" s="3">
        <v>53736.05</v>
      </c>
      <c r="CQ56" s="3">
        <v>0</v>
      </c>
      <c r="CR56" s="3">
        <v>0</v>
      </c>
      <c r="CS56" s="3">
        <v>0</v>
      </c>
      <c r="CU56" s="3">
        <v>53736.05</v>
      </c>
      <c r="CV56" s="3">
        <f t="shared" si="7"/>
        <v>509.94999999999709</v>
      </c>
      <c r="CW56" s="33">
        <f t="shared" si="8"/>
        <v>0.99059930686133546</v>
      </c>
    </row>
    <row r="57" spans="1:102" outlineLevel="1">
      <c r="A57" s="3" t="s">
        <v>72</v>
      </c>
      <c r="B57" s="10" t="s">
        <v>226</v>
      </c>
      <c r="C57" s="3" t="s">
        <v>227</v>
      </c>
      <c r="D57" s="3">
        <v>0</v>
      </c>
      <c r="E57" s="3">
        <v>0</v>
      </c>
      <c r="F57" s="3">
        <v>0</v>
      </c>
      <c r="G57" s="3">
        <v>121859.7</v>
      </c>
      <c r="H57" s="3">
        <v>0</v>
      </c>
      <c r="I57" s="3">
        <v>121859.7</v>
      </c>
      <c r="K57" s="3">
        <v>0</v>
      </c>
      <c r="L57" s="3">
        <v>0</v>
      </c>
      <c r="M57" s="3">
        <v>0</v>
      </c>
      <c r="O57" s="3">
        <v>121859.7</v>
      </c>
      <c r="Q57" s="27">
        <v>0</v>
      </c>
      <c r="R57" s="3">
        <v>0</v>
      </c>
      <c r="S57" s="27">
        <v>0</v>
      </c>
      <c r="T57" s="29"/>
      <c r="U57" s="27"/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121522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27">
        <v>121522</v>
      </c>
      <c r="CK57" s="3">
        <v>0</v>
      </c>
      <c r="CL57" s="3">
        <v>0</v>
      </c>
      <c r="CM57" s="3">
        <v>0</v>
      </c>
      <c r="CN57" s="3">
        <v>119800.92</v>
      </c>
      <c r="CO57" s="3">
        <v>119800.92</v>
      </c>
      <c r="CQ57" s="3">
        <v>0</v>
      </c>
      <c r="CR57" s="3">
        <v>0</v>
      </c>
      <c r="CS57" s="3">
        <v>0</v>
      </c>
      <c r="CU57" s="3">
        <v>119800.92</v>
      </c>
      <c r="CV57" s="3">
        <f t="shared" si="7"/>
        <v>1721.0800000000017</v>
      </c>
      <c r="CW57" s="33">
        <f t="shared" si="8"/>
        <v>0.98583729695034639</v>
      </c>
    </row>
    <row r="58" spans="1:102" outlineLevel="1">
      <c r="A58" s="3" t="s">
        <v>73</v>
      </c>
      <c r="B58" s="10" t="s">
        <v>228</v>
      </c>
      <c r="C58" s="3" t="s">
        <v>229</v>
      </c>
      <c r="D58" s="3">
        <v>0</v>
      </c>
      <c r="E58" s="3">
        <v>15210.58</v>
      </c>
      <c r="F58" s="3">
        <v>0</v>
      </c>
      <c r="G58" s="3">
        <v>290211</v>
      </c>
      <c r="H58" s="3">
        <v>0</v>
      </c>
      <c r="I58" s="3">
        <v>305421.58</v>
      </c>
      <c r="K58" s="3">
        <v>0</v>
      </c>
      <c r="L58" s="3">
        <v>0</v>
      </c>
      <c r="M58" s="3">
        <v>0</v>
      </c>
      <c r="O58" s="3">
        <v>305421.58</v>
      </c>
      <c r="Q58" s="27">
        <v>0</v>
      </c>
      <c r="R58" s="3">
        <v>0</v>
      </c>
      <c r="S58" s="27">
        <v>0</v>
      </c>
      <c r="T58" s="29"/>
      <c r="U58" s="27"/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361477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27">
        <v>361477</v>
      </c>
      <c r="CK58" s="3">
        <v>0</v>
      </c>
      <c r="CL58" s="3">
        <v>10499.07</v>
      </c>
      <c r="CM58" s="3">
        <v>0</v>
      </c>
      <c r="CN58" s="3">
        <v>343086.28</v>
      </c>
      <c r="CO58" s="3">
        <v>353585.35000000003</v>
      </c>
      <c r="CQ58" s="3">
        <v>0</v>
      </c>
      <c r="CR58" s="3">
        <v>0</v>
      </c>
      <c r="CS58" s="3">
        <v>0</v>
      </c>
      <c r="CU58" s="3">
        <v>353585.35000000003</v>
      </c>
      <c r="CV58" s="3">
        <f t="shared" si="7"/>
        <v>7891.6499999999651</v>
      </c>
      <c r="CW58" s="33">
        <f t="shared" si="8"/>
        <v>0.97816832052938374</v>
      </c>
    </row>
    <row r="59" spans="1:102" outlineLevel="1">
      <c r="A59" s="3" t="s">
        <v>74</v>
      </c>
      <c r="B59" s="10" t="s">
        <v>230</v>
      </c>
      <c r="C59" s="3" t="s">
        <v>231</v>
      </c>
      <c r="D59" s="3">
        <v>0</v>
      </c>
      <c r="E59" s="3">
        <v>0</v>
      </c>
      <c r="F59" s="3">
        <v>0</v>
      </c>
      <c r="G59" s="3">
        <v>93001.06</v>
      </c>
      <c r="H59" s="3">
        <v>0</v>
      </c>
      <c r="I59" s="3">
        <v>93001.06</v>
      </c>
      <c r="K59" s="3">
        <v>0</v>
      </c>
      <c r="L59" s="3">
        <v>0</v>
      </c>
      <c r="M59" s="3">
        <v>0</v>
      </c>
      <c r="O59" s="3">
        <v>93001.06</v>
      </c>
      <c r="Q59" s="27">
        <v>0</v>
      </c>
      <c r="R59" s="3">
        <v>0</v>
      </c>
      <c r="S59" s="27">
        <v>0</v>
      </c>
      <c r="T59" s="29"/>
      <c r="U59" s="27"/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109727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27">
        <v>109727</v>
      </c>
      <c r="CK59" s="3">
        <v>0</v>
      </c>
      <c r="CL59" s="3">
        <v>0</v>
      </c>
      <c r="CM59" s="3">
        <v>0</v>
      </c>
      <c r="CN59" s="3">
        <v>108835.55</v>
      </c>
      <c r="CO59" s="3">
        <v>108835.55</v>
      </c>
      <c r="CQ59" s="3">
        <v>0</v>
      </c>
      <c r="CR59" s="3">
        <v>0</v>
      </c>
      <c r="CS59" s="3">
        <v>0</v>
      </c>
      <c r="CU59" s="3">
        <v>108835.55</v>
      </c>
      <c r="CV59" s="3">
        <f t="shared" si="7"/>
        <v>891.44999999999709</v>
      </c>
      <c r="CW59" s="33">
        <f t="shared" si="8"/>
        <v>0.99187574617004026</v>
      </c>
    </row>
    <row r="60" spans="1:102" outlineLevel="1">
      <c r="A60" s="3" t="s">
        <v>75</v>
      </c>
      <c r="B60" s="10" t="s">
        <v>232</v>
      </c>
      <c r="C60" s="3" t="s">
        <v>233</v>
      </c>
      <c r="D60" s="3">
        <v>0</v>
      </c>
      <c r="E60" s="3">
        <v>480</v>
      </c>
      <c r="F60" s="3">
        <v>0</v>
      </c>
      <c r="G60" s="3">
        <v>16454</v>
      </c>
      <c r="H60" s="3">
        <v>0</v>
      </c>
      <c r="I60" s="3">
        <v>16934</v>
      </c>
      <c r="K60" s="3">
        <v>0</v>
      </c>
      <c r="L60" s="3">
        <v>0</v>
      </c>
      <c r="M60" s="3">
        <v>0</v>
      </c>
      <c r="O60" s="3">
        <v>16934</v>
      </c>
      <c r="Q60" s="27">
        <v>0</v>
      </c>
      <c r="R60" s="3">
        <v>0</v>
      </c>
      <c r="S60" s="27">
        <v>0</v>
      </c>
      <c r="T60" s="29"/>
      <c r="U60" s="27"/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20000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27">
        <v>20000</v>
      </c>
      <c r="CK60" s="3">
        <v>0</v>
      </c>
      <c r="CL60" s="3">
        <v>490</v>
      </c>
      <c r="CM60" s="3">
        <v>0</v>
      </c>
      <c r="CN60" s="3">
        <v>14701.630000000001</v>
      </c>
      <c r="CO60" s="3">
        <v>15191.630000000001</v>
      </c>
      <c r="CQ60" s="3">
        <v>0</v>
      </c>
      <c r="CR60" s="3">
        <v>0</v>
      </c>
      <c r="CS60" s="3">
        <v>0</v>
      </c>
      <c r="CU60" s="3">
        <v>15191.630000000001</v>
      </c>
      <c r="CV60" s="3">
        <f t="shared" si="7"/>
        <v>4808.369999999999</v>
      </c>
      <c r="CW60" s="33">
        <f t="shared" si="8"/>
        <v>0.75958150000000002</v>
      </c>
    </row>
    <row r="61" spans="1:102" outlineLevel="1">
      <c r="A61" s="3" t="s">
        <v>76</v>
      </c>
      <c r="B61" s="10" t="s">
        <v>234</v>
      </c>
      <c r="C61" s="3" t="s">
        <v>235</v>
      </c>
      <c r="D61" s="3">
        <v>0</v>
      </c>
      <c r="E61" s="3">
        <v>0</v>
      </c>
      <c r="F61" s="3">
        <v>0</v>
      </c>
      <c r="G61" s="3">
        <v>4102</v>
      </c>
      <c r="H61" s="3">
        <v>0</v>
      </c>
      <c r="I61" s="3">
        <v>4102</v>
      </c>
      <c r="K61" s="3">
        <v>0</v>
      </c>
      <c r="L61" s="3">
        <v>0</v>
      </c>
      <c r="M61" s="3">
        <v>0</v>
      </c>
      <c r="O61" s="3">
        <v>4102</v>
      </c>
      <c r="Q61" s="27">
        <v>0</v>
      </c>
      <c r="R61" s="3">
        <v>0</v>
      </c>
      <c r="S61" s="27">
        <v>0</v>
      </c>
      <c r="T61" s="29"/>
      <c r="U61" s="27"/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16000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27">
        <v>16000</v>
      </c>
      <c r="CK61" s="3">
        <v>4900</v>
      </c>
      <c r="CL61" s="3">
        <v>500</v>
      </c>
      <c r="CM61" s="3">
        <v>0</v>
      </c>
      <c r="CN61" s="3">
        <v>8283.7199999999993</v>
      </c>
      <c r="CO61" s="3">
        <v>13683.72</v>
      </c>
      <c r="CQ61" s="3">
        <v>0</v>
      </c>
      <c r="CR61" s="3">
        <v>0</v>
      </c>
      <c r="CS61" s="3">
        <v>0</v>
      </c>
      <c r="CU61" s="3">
        <v>13683.720000000001</v>
      </c>
      <c r="CV61" s="3">
        <f t="shared" si="7"/>
        <v>2316.2799999999988</v>
      </c>
      <c r="CW61" s="33">
        <f t="shared" si="8"/>
        <v>0.85523250000000006</v>
      </c>
    </row>
    <row r="62" spans="1:102" outlineLevel="1">
      <c r="A62" s="3" t="s">
        <v>77</v>
      </c>
      <c r="B62" s="10" t="s">
        <v>236</v>
      </c>
      <c r="C62" s="3" t="s">
        <v>237</v>
      </c>
      <c r="D62" s="3">
        <v>200</v>
      </c>
      <c r="E62" s="3">
        <v>0</v>
      </c>
      <c r="F62" s="3">
        <v>0</v>
      </c>
      <c r="G62" s="3">
        <v>1201</v>
      </c>
      <c r="H62" s="3">
        <v>0</v>
      </c>
      <c r="I62" s="3">
        <v>1401</v>
      </c>
      <c r="K62" s="3">
        <v>0</v>
      </c>
      <c r="L62" s="3">
        <v>0</v>
      </c>
      <c r="M62" s="3">
        <v>0</v>
      </c>
      <c r="O62" s="3">
        <v>1401</v>
      </c>
      <c r="Q62" s="27">
        <v>0</v>
      </c>
      <c r="R62" s="3">
        <v>0</v>
      </c>
      <c r="S62" s="27">
        <v>0</v>
      </c>
      <c r="T62" s="29"/>
      <c r="U62" s="27"/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1750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27">
        <v>1750</v>
      </c>
      <c r="CK62" s="3">
        <v>50</v>
      </c>
      <c r="CL62" s="3">
        <v>0</v>
      </c>
      <c r="CM62" s="3">
        <v>0</v>
      </c>
      <c r="CN62" s="3">
        <v>271.68</v>
      </c>
      <c r="CO62" s="3">
        <v>321.68</v>
      </c>
      <c r="CQ62" s="3">
        <v>0</v>
      </c>
      <c r="CR62" s="3">
        <v>0</v>
      </c>
      <c r="CS62" s="3">
        <v>0</v>
      </c>
      <c r="CU62" s="3">
        <v>321.68</v>
      </c>
      <c r="CV62" s="3">
        <f t="shared" si="7"/>
        <v>1428.32</v>
      </c>
      <c r="CW62" s="33">
        <f t="shared" si="8"/>
        <v>0.18381714285714287</v>
      </c>
    </row>
    <row r="63" spans="1:102" outlineLevel="1">
      <c r="A63" s="3" t="s">
        <v>78</v>
      </c>
      <c r="B63" s="10" t="s">
        <v>238</v>
      </c>
      <c r="C63" s="3" t="s">
        <v>239</v>
      </c>
      <c r="D63" s="3">
        <v>0</v>
      </c>
      <c r="E63" s="3">
        <v>0</v>
      </c>
      <c r="F63" s="3">
        <v>0</v>
      </c>
      <c r="G63" s="3">
        <v>1380</v>
      </c>
      <c r="H63" s="3">
        <v>0</v>
      </c>
      <c r="I63" s="3">
        <v>1380</v>
      </c>
      <c r="K63" s="3">
        <v>0</v>
      </c>
      <c r="L63" s="3">
        <v>0</v>
      </c>
      <c r="M63" s="3">
        <v>0</v>
      </c>
      <c r="O63" s="3">
        <v>1380</v>
      </c>
      <c r="Q63" s="27">
        <v>0</v>
      </c>
      <c r="R63" s="3">
        <v>0</v>
      </c>
      <c r="S63" s="27">
        <v>0</v>
      </c>
      <c r="T63" s="29"/>
      <c r="U63" s="27"/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1750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27">
        <v>1750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Q63" s="3">
        <v>0</v>
      </c>
      <c r="CR63" s="3">
        <v>0</v>
      </c>
      <c r="CS63" s="3">
        <v>0</v>
      </c>
      <c r="CU63" s="3">
        <v>0</v>
      </c>
      <c r="CV63" s="3">
        <f t="shared" si="7"/>
        <v>1750</v>
      </c>
      <c r="CW63" s="33">
        <f t="shared" si="8"/>
        <v>0</v>
      </c>
    </row>
    <row r="64" spans="1:102" s="4" customFormat="1">
      <c r="A64" s="6" t="s">
        <v>19</v>
      </c>
      <c r="B64" s="11"/>
      <c r="C64" s="2" t="s">
        <v>12</v>
      </c>
      <c r="D64" s="6">
        <v>200</v>
      </c>
      <c r="E64" s="6">
        <v>55114.950000000004</v>
      </c>
      <c r="F64" s="6">
        <v>0</v>
      </c>
      <c r="G64" s="6">
        <v>2441344.9</v>
      </c>
      <c r="H64" s="6">
        <v>0</v>
      </c>
      <c r="I64" s="6">
        <v>2496659.85</v>
      </c>
      <c r="J64" s="7"/>
      <c r="K64" s="6">
        <v>0</v>
      </c>
      <c r="L64" s="6">
        <v>0</v>
      </c>
      <c r="M64" s="6">
        <v>0</v>
      </c>
      <c r="N64" s="7"/>
      <c r="O64" s="6">
        <v>2496659.8499999996</v>
      </c>
      <c r="P64" s="6"/>
      <c r="Q64" s="6">
        <v>0</v>
      </c>
      <c r="R64" s="6">
        <v>0</v>
      </c>
      <c r="S64" s="6">
        <v>0</v>
      </c>
      <c r="T64" s="6"/>
      <c r="U64" s="7"/>
      <c r="V64" s="6">
        <v>86368</v>
      </c>
      <c r="W64" s="6">
        <v>144226</v>
      </c>
      <c r="X64" s="6">
        <v>1802500</v>
      </c>
      <c r="Y64" s="6">
        <v>20000</v>
      </c>
      <c r="Z64" s="6">
        <v>36950</v>
      </c>
      <c r="AA64" s="6">
        <v>7000</v>
      </c>
      <c r="AB64" s="6">
        <v>59172</v>
      </c>
      <c r="AC64" s="6">
        <v>24127</v>
      </c>
      <c r="AD64" s="6">
        <v>27290</v>
      </c>
      <c r="AE64" s="6">
        <v>27400</v>
      </c>
      <c r="AF64" s="6">
        <v>50854</v>
      </c>
      <c r="AG64" s="6">
        <v>54246</v>
      </c>
      <c r="AH64" s="6">
        <v>121522</v>
      </c>
      <c r="AI64" s="6">
        <v>361477</v>
      </c>
      <c r="AJ64" s="6">
        <v>109727</v>
      </c>
      <c r="AK64" s="6">
        <v>20000</v>
      </c>
      <c r="AL64" s="6">
        <v>16000</v>
      </c>
      <c r="AM64" s="6">
        <v>1750</v>
      </c>
      <c r="AN64" s="6">
        <v>1750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2972359</v>
      </c>
      <c r="CJ64" s="7"/>
      <c r="CK64" s="6">
        <v>4950</v>
      </c>
      <c r="CL64" s="6">
        <v>72422.98000000001</v>
      </c>
      <c r="CM64" s="6">
        <v>0</v>
      </c>
      <c r="CN64" s="6">
        <v>2862893.66</v>
      </c>
      <c r="CO64" s="6">
        <v>2940266.6399999997</v>
      </c>
      <c r="CP64" s="2"/>
      <c r="CQ64" s="6">
        <v>0</v>
      </c>
      <c r="CR64" s="6">
        <v>0</v>
      </c>
      <c r="CS64" s="6">
        <v>0</v>
      </c>
      <c r="CU64" s="6">
        <v>2940266.64</v>
      </c>
      <c r="CV64" s="6">
        <f>CI64-CU64</f>
        <v>32092.35999999987</v>
      </c>
      <c r="CW64" s="38">
        <f>IF(CI64=0,"n/a",CU64/(CI64))</f>
        <v>0.98920306732800445</v>
      </c>
      <c r="CX64" s="36"/>
    </row>
    <row r="65" spans="1:102" s="4" customFormat="1">
      <c r="B65" s="11"/>
      <c r="I65" s="7"/>
      <c r="J65" s="7"/>
      <c r="M65" s="7"/>
      <c r="N65" s="7"/>
      <c r="O65" s="7"/>
      <c r="P65" s="7"/>
      <c r="Q65" s="7"/>
      <c r="S65" s="7"/>
      <c r="T65" s="7"/>
      <c r="U65" s="7"/>
      <c r="CI65" s="7"/>
      <c r="CJ65" s="7"/>
      <c r="CO65" s="7"/>
      <c r="CS65" s="7"/>
      <c r="CW65" s="37"/>
      <c r="CX65" s="37"/>
    </row>
    <row r="66" spans="1:102" outlineLevel="1">
      <c r="A66" s="3" t="s">
        <v>79</v>
      </c>
      <c r="B66" s="10" t="s">
        <v>240</v>
      </c>
      <c r="C66" s="3" t="s">
        <v>241</v>
      </c>
      <c r="D66" s="3">
        <v>92.77</v>
      </c>
      <c r="E66" s="3">
        <v>10073.16</v>
      </c>
      <c r="F66" s="3">
        <v>0</v>
      </c>
      <c r="G66" s="3">
        <v>531599.32999999996</v>
      </c>
      <c r="H66" s="3">
        <v>0</v>
      </c>
      <c r="I66" s="3">
        <v>541765.26</v>
      </c>
      <c r="K66" s="3">
        <v>0</v>
      </c>
      <c r="L66" s="3">
        <v>0</v>
      </c>
      <c r="M66" s="3">
        <v>0</v>
      </c>
      <c r="O66" s="3">
        <v>541765.26</v>
      </c>
      <c r="Q66" s="27">
        <v>0</v>
      </c>
      <c r="R66" s="3">
        <v>0</v>
      </c>
      <c r="S66" s="27">
        <v>0</v>
      </c>
      <c r="T66" s="29"/>
      <c r="U66" s="27"/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688602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27">
        <v>688602</v>
      </c>
      <c r="CK66" s="3">
        <v>1149.42</v>
      </c>
      <c r="CL66" s="3">
        <v>15941.37</v>
      </c>
      <c r="CM66" s="3">
        <v>0</v>
      </c>
      <c r="CN66" s="3">
        <v>658972.96</v>
      </c>
      <c r="CO66" s="3">
        <v>676063.75</v>
      </c>
      <c r="CQ66" s="3">
        <v>0</v>
      </c>
      <c r="CR66" s="3">
        <v>0</v>
      </c>
      <c r="CS66" s="3">
        <v>0</v>
      </c>
      <c r="CU66" s="3">
        <v>676063.75</v>
      </c>
      <c r="CV66" s="3">
        <f>CI66-CU66</f>
        <v>12538.25</v>
      </c>
      <c r="CW66" s="33">
        <f>IF(CI66=0,"n/a",CU66/(CI66))</f>
        <v>0.98179173165340794</v>
      </c>
    </row>
    <row r="67" spans="1:102" s="4" customFormat="1">
      <c r="A67" s="6" t="s">
        <v>23</v>
      </c>
      <c r="B67" s="11"/>
      <c r="C67" s="2" t="s">
        <v>21</v>
      </c>
      <c r="D67" s="6">
        <v>92.77</v>
      </c>
      <c r="E67" s="6">
        <v>10073.16</v>
      </c>
      <c r="F67" s="6">
        <v>0</v>
      </c>
      <c r="G67" s="6">
        <v>531599.32999999996</v>
      </c>
      <c r="H67" s="6">
        <v>0</v>
      </c>
      <c r="I67" s="6">
        <v>541765.26</v>
      </c>
      <c r="J67" s="7"/>
      <c r="K67" s="6">
        <v>0</v>
      </c>
      <c r="L67" s="6">
        <v>0</v>
      </c>
      <c r="M67" s="6">
        <v>0</v>
      </c>
      <c r="N67" s="7"/>
      <c r="O67" s="6">
        <v>541765.26</v>
      </c>
      <c r="P67" s="6"/>
      <c r="Q67" s="6">
        <v>0</v>
      </c>
      <c r="R67" s="6">
        <v>0</v>
      </c>
      <c r="S67" s="6">
        <v>0</v>
      </c>
      <c r="T67" s="6"/>
      <c r="U67" s="7"/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688602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688602</v>
      </c>
      <c r="CJ67" s="7"/>
      <c r="CK67" s="6">
        <v>1149.42</v>
      </c>
      <c r="CL67" s="6">
        <v>15941.37</v>
      </c>
      <c r="CM67" s="6">
        <v>0</v>
      </c>
      <c r="CN67" s="6">
        <v>658972.96</v>
      </c>
      <c r="CO67" s="6">
        <v>676063.75</v>
      </c>
      <c r="CP67" s="2"/>
      <c r="CQ67" s="6">
        <v>0</v>
      </c>
      <c r="CR67" s="6">
        <v>0</v>
      </c>
      <c r="CS67" s="6">
        <v>0</v>
      </c>
      <c r="CU67" s="6">
        <v>676063.75</v>
      </c>
      <c r="CV67" s="6">
        <f>CI67-CU67</f>
        <v>12538.25</v>
      </c>
      <c r="CW67" s="38">
        <f>IF(CI67=0,"n/a",CU67/(CI67))</f>
        <v>0.98179173165340794</v>
      </c>
      <c r="CX67" s="36"/>
    </row>
    <row r="68" spans="1:102" s="4" customFormat="1">
      <c r="B68" s="11"/>
      <c r="I68" s="7"/>
      <c r="J68" s="7"/>
      <c r="M68" s="7"/>
      <c r="N68" s="7"/>
      <c r="O68" s="7"/>
      <c r="P68" s="7"/>
      <c r="Q68" s="7"/>
      <c r="S68" s="7"/>
      <c r="T68" s="7"/>
      <c r="U68" s="7"/>
      <c r="CI68" s="7"/>
      <c r="CJ68" s="7"/>
      <c r="CO68" s="7"/>
      <c r="CS68" s="7"/>
      <c r="CW68" s="37"/>
      <c r="CX68" s="37"/>
    </row>
    <row r="69" spans="1:102" s="4" customFormat="1">
      <c r="A69" s="5" t="s">
        <v>2</v>
      </c>
      <c r="B69" s="11"/>
      <c r="C69" s="2" t="s">
        <v>22</v>
      </c>
      <c r="D69" s="5">
        <f t="shared" ref="D69:H69" si="9">D64+D67</f>
        <v>292.77</v>
      </c>
      <c r="E69" s="5">
        <f t="shared" si="9"/>
        <v>65188.11</v>
      </c>
      <c r="F69" s="5">
        <f t="shared" si="9"/>
        <v>0</v>
      </c>
      <c r="G69" s="5">
        <f t="shared" si="9"/>
        <v>2972944.23</v>
      </c>
      <c r="H69" s="5">
        <f t="shared" si="9"/>
        <v>0</v>
      </c>
      <c r="I69" s="5">
        <f>I64+I67</f>
        <v>3038425.1100000003</v>
      </c>
      <c r="J69" s="7"/>
      <c r="K69" s="5">
        <f t="shared" ref="K69:L69" si="10">K64+K67</f>
        <v>0</v>
      </c>
      <c r="L69" s="5">
        <f t="shared" si="10"/>
        <v>0</v>
      </c>
      <c r="M69" s="5">
        <f>M64+M67</f>
        <v>0</v>
      </c>
      <c r="N69" s="7"/>
      <c r="O69" s="5">
        <f>O64+O67</f>
        <v>3038425.1099999994</v>
      </c>
      <c r="P69" s="5"/>
      <c r="Q69" s="5"/>
      <c r="R69" s="5"/>
      <c r="S69" s="5"/>
      <c r="T69" s="5"/>
      <c r="U69" s="7"/>
      <c r="V69" s="5">
        <f t="shared" ref="V69:BA69" si="11">V64+V67</f>
        <v>86368</v>
      </c>
      <c r="W69" s="5">
        <f t="shared" si="11"/>
        <v>144226</v>
      </c>
      <c r="X69" s="5">
        <f t="shared" si="11"/>
        <v>1802500</v>
      </c>
      <c r="Y69" s="5">
        <f t="shared" si="11"/>
        <v>20000</v>
      </c>
      <c r="Z69" s="5">
        <f t="shared" si="11"/>
        <v>36950</v>
      </c>
      <c r="AA69" s="5">
        <f t="shared" si="11"/>
        <v>7000</v>
      </c>
      <c r="AB69" s="5">
        <f t="shared" si="11"/>
        <v>59172</v>
      </c>
      <c r="AC69" s="5">
        <f t="shared" si="11"/>
        <v>24127</v>
      </c>
      <c r="AD69" s="5">
        <f t="shared" si="11"/>
        <v>27290</v>
      </c>
      <c r="AE69" s="5">
        <f t="shared" si="11"/>
        <v>27400</v>
      </c>
      <c r="AF69" s="5">
        <f t="shared" si="11"/>
        <v>50854</v>
      </c>
      <c r="AG69" s="5">
        <f t="shared" si="11"/>
        <v>54246</v>
      </c>
      <c r="AH69" s="5">
        <f t="shared" si="11"/>
        <v>121522</v>
      </c>
      <c r="AI69" s="5">
        <f t="shared" si="11"/>
        <v>361477</v>
      </c>
      <c r="AJ69" s="5">
        <f t="shared" si="11"/>
        <v>109727</v>
      </c>
      <c r="AK69" s="5">
        <f t="shared" si="11"/>
        <v>20000</v>
      </c>
      <c r="AL69" s="5">
        <f t="shared" si="11"/>
        <v>16000</v>
      </c>
      <c r="AM69" s="5">
        <f t="shared" si="11"/>
        <v>1750</v>
      </c>
      <c r="AN69" s="5">
        <f t="shared" si="11"/>
        <v>1750</v>
      </c>
      <c r="AO69" s="5">
        <f t="shared" si="11"/>
        <v>688602</v>
      </c>
      <c r="AP69" s="5">
        <f t="shared" si="11"/>
        <v>0</v>
      </c>
      <c r="AQ69" s="5">
        <f t="shared" si="11"/>
        <v>0</v>
      </c>
      <c r="AR69" s="5">
        <f t="shared" si="11"/>
        <v>0</v>
      </c>
      <c r="AS69" s="5">
        <f t="shared" si="11"/>
        <v>0</v>
      </c>
      <c r="AT69" s="5">
        <f t="shared" si="11"/>
        <v>0</v>
      </c>
      <c r="AU69" s="5">
        <f t="shared" si="11"/>
        <v>0</v>
      </c>
      <c r="AV69" s="5">
        <f t="shared" si="11"/>
        <v>0</v>
      </c>
      <c r="AW69" s="5">
        <f t="shared" si="11"/>
        <v>0</v>
      </c>
      <c r="AX69" s="5">
        <f t="shared" si="11"/>
        <v>0</v>
      </c>
      <c r="AY69" s="5">
        <f t="shared" si="11"/>
        <v>0</v>
      </c>
      <c r="AZ69" s="5">
        <f t="shared" si="11"/>
        <v>0</v>
      </c>
      <c r="BA69" s="5">
        <f t="shared" si="11"/>
        <v>0</v>
      </c>
      <c r="BB69" s="5">
        <f t="shared" ref="BB69:CH69" si="12">BB64+BB67</f>
        <v>0</v>
      </c>
      <c r="BC69" s="5">
        <f t="shared" si="12"/>
        <v>0</v>
      </c>
      <c r="BD69" s="5">
        <f t="shared" si="12"/>
        <v>0</v>
      </c>
      <c r="BE69" s="5">
        <f t="shared" si="12"/>
        <v>0</v>
      </c>
      <c r="BF69" s="5">
        <f t="shared" si="12"/>
        <v>0</v>
      </c>
      <c r="BG69" s="5">
        <f t="shared" si="12"/>
        <v>0</v>
      </c>
      <c r="BH69" s="5">
        <f t="shared" si="12"/>
        <v>0</v>
      </c>
      <c r="BI69" s="5">
        <f t="shared" si="12"/>
        <v>0</v>
      </c>
      <c r="BJ69" s="5">
        <f t="shared" si="12"/>
        <v>0</v>
      </c>
      <c r="BK69" s="5">
        <f t="shared" si="12"/>
        <v>0</v>
      </c>
      <c r="BL69" s="5">
        <f t="shared" si="12"/>
        <v>0</v>
      </c>
      <c r="BM69" s="5">
        <f t="shared" si="12"/>
        <v>0</v>
      </c>
      <c r="BN69" s="5">
        <f t="shared" si="12"/>
        <v>0</v>
      </c>
      <c r="BO69" s="5">
        <f t="shared" si="12"/>
        <v>0</v>
      </c>
      <c r="BP69" s="5">
        <f t="shared" si="12"/>
        <v>0</v>
      </c>
      <c r="BQ69" s="5">
        <f t="shared" si="12"/>
        <v>0</v>
      </c>
      <c r="BR69" s="5">
        <f t="shared" si="12"/>
        <v>0</v>
      </c>
      <c r="BS69" s="5">
        <f t="shared" si="12"/>
        <v>0</v>
      </c>
      <c r="BT69" s="5">
        <f t="shared" si="12"/>
        <v>0</v>
      </c>
      <c r="BU69" s="5">
        <f t="shared" si="12"/>
        <v>0</v>
      </c>
      <c r="BV69" s="5">
        <f t="shared" si="12"/>
        <v>0</v>
      </c>
      <c r="BW69" s="5">
        <f t="shared" si="12"/>
        <v>0</v>
      </c>
      <c r="BX69" s="5">
        <f t="shared" si="12"/>
        <v>0</v>
      </c>
      <c r="BY69" s="5">
        <f t="shared" si="12"/>
        <v>0</v>
      </c>
      <c r="BZ69" s="5">
        <f t="shared" si="12"/>
        <v>0</v>
      </c>
      <c r="CA69" s="5">
        <f t="shared" si="12"/>
        <v>0</v>
      </c>
      <c r="CB69" s="5">
        <f t="shared" si="12"/>
        <v>0</v>
      </c>
      <c r="CC69" s="5">
        <f t="shared" si="12"/>
        <v>0</v>
      </c>
      <c r="CD69" s="5">
        <f t="shared" si="12"/>
        <v>0</v>
      </c>
      <c r="CE69" s="5">
        <f t="shared" si="12"/>
        <v>0</v>
      </c>
      <c r="CF69" s="5">
        <f t="shared" si="12"/>
        <v>0</v>
      </c>
      <c r="CG69" s="5">
        <f t="shared" si="12"/>
        <v>0</v>
      </c>
      <c r="CH69" s="5">
        <f t="shared" si="12"/>
        <v>0</v>
      </c>
      <c r="CI69" s="5">
        <f>CI64+CI67</f>
        <v>3660961</v>
      </c>
      <c r="CJ69" s="7"/>
      <c r="CK69" s="5">
        <f t="shared" ref="CK69:CN69" si="13">CK64+CK67</f>
        <v>6099.42</v>
      </c>
      <c r="CL69" s="5">
        <f t="shared" si="13"/>
        <v>88364.35</v>
      </c>
      <c r="CM69" s="5">
        <f t="shared" si="13"/>
        <v>0</v>
      </c>
      <c r="CN69" s="5">
        <f t="shared" si="13"/>
        <v>3521866.62</v>
      </c>
      <c r="CO69" s="5">
        <f>CO64+CO67</f>
        <v>3616330.3899999997</v>
      </c>
      <c r="CP69" s="2"/>
      <c r="CQ69" s="5">
        <f t="shared" ref="CQ69:CR69" si="14">CQ64+CQ67</f>
        <v>0</v>
      </c>
      <c r="CR69" s="5">
        <f t="shared" si="14"/>
        <v>0</v>
      </c>
      <c r="CS69" s="5">
        <f>CS64+CS67</f>
        <v>0</v>
      </c>
      <c r="CU69" s="5">
        <f>CU64+CU67</f>
        <v>3616330.39</v>
      </c>
      <c r="CV69" s="5">
        <f>CV64+CV67</f>
        <v>44630.60999999987</v>
      </c>
      <c r="CW69" s="39">
        <f>IF(CI69=0,"n/a",CU69/(CI69))</f>
        <v>0.98780904522064017</v>
      </c>
      <c r="CX69" s="36"/>
    </row>
    <row r="70" spans="1:102" s="4" customFormat="1">
      <c r="B70" s="11"/>
      <c r="I70" s="7"/>
      <c r="J70" s="7"/>
      <c r="M70" s="7"/>
      <c r="N70" s="7"/>
      <c r="O70" s="7"/>
      <c r="P70" s="7"/>
      <c r="Q70" s="7"/>
      <c r="S70" s="7"/>
      <c r="T70" s="7"/>
      <c r="U70" s="7"/>
      <c r="CI70" s="7"/>
      <c r="CJ70" s="7"/>
      <c r="CO70" s="7"/>
      <c r="CS70" s="7"/>
      <c r="CW70" s="37"/>
      <c r="CX70" s="37"/>
    </row>
    <row r="71" spans="1:102" outlineLevel="1">
      <c r="A71" s="3" t="s">
        <v>80</v>
      </c>
      <c r="B71" s="10" t="s">
        <v>242</v>
      </c>
      <c r="C71" s="3" t="s">
        <v>243</v>
      </c>
      <c r="D71" s="3">
        <v>0</v>
      </c>
      <c r="E71" s="3">
        <v>0</v>
      </c>
      <c r="F71" s="3">
        <v>0</v>
      </c>
      <c r="G71" s="3">
        <v>748.62</v>
      </c>
      <c r="H71" s="3">
        <v>0</v>
      </c>
      <c r="I71" s="3">
        <v>748.62</v>
      </c>
      <c r="K71" s="3">
        <v>0</v>
      </c>
      <c r="L71" s="3">
        <v>0</v>
      </c>
      <c r="M71" s="3">
        <v>0</v>
      </c>
      <c r="O71" s="3">
        <v>748.62</v>
      </c>
      <c r="Q71" s="27">
        <v>0</v>
      </c>
      <c r="R71" s="3">
        <v>0</v>
      </c>
      <c r="S71" s="27">
        <v>0</v>
      </c>
      <c r="T71" s="29"/>
      <c r="U71" s="27"/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1000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27">
        <v>1000</v>
      </c>
      <c r="CK71" s="3">
        <v>0</v>
      </c>
      <c r="CL71" s="3">
        <v>0</v>
      </c>
      <c r="CM71" s="3">
        <v>0</v>
      </c>
      <c r="CN71" s="3">
        <v>1204.57</v>
      </c>
      <c r="CO71" s="3">
        <v>1204.57</v>
      </c>
      <c r="CQ71" s="3">
        <v>0</v>
      </c>
      <c r="CR71" s="3">
        <v>0</v>
      </c>
      <c r="CS71" s="3">
        <v>0</v>
      </c>
      <c r="CU71" s="3">
        <v>1204.57</v>
      </c>
      <c r="CV71" s="3">
        <f t="shared" ref="CV71:CV100" si="15">CI71-CU71</f>
        <v>-204.56999999999994</v>
      </c>
      <c r="CW71" s="33">
        <f t="shared" ref="CW71:CW100" si="16">IF(CI71=0,"n/a",CU71/(CI71))</f>
        <v>1.2045699999999999</v>
      </c>
    </row>
    <row r="72" spans="1:102" outlineLevel="1">
      <c r="A72" s="3" t="s">
        <v>81</v>
      </c>
      <c r="B72" s="10" t="s">
        <v>244</v>
      </c>
      <c r="C72" s="3" t="s">
        <v>245</v>
      </c>
      <c r="D72" s="3">
        <v>0</v>
      </c>
      <c r="E72" s="3">
        <v>0</v>
      </c>
      <c r="F72" s="3">
        <v>0</v>
      </c>
      <c r="G72" s="3">
        <v>9612.43</v>
      </c>
      <c r="H72" s="3">
        <v>0</v>
      </c>
      <c r="I72" s="3">
        <v>9612.43</v>
      </c>
      <c r="K72" s="3">
        <v>0</v>
      </c>
      <c r="L72" s="3">
        <v>0</v>
      </c>
      <c r="M72" s="3">
        <v>0</v>
      </c>
      <c r="O72" s="3">
        <v>9612.43</v>
      </c>
      <c r="Q72" s="27">
        <v>0</v>
      </c>
      <c r="R72" s="3">
        <v>0</v>
      </c>
      <c r="S72" s="27">
        <v>0</v>
      </c>
      <c r="T72" s="29"/>
      <c r="U72" s="27"/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13400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27">
        <v>13400</v>
      </c>
      <c r="CK72" s="3">
        <v>0</v>
      </c>
      <c r="CL72" s="3">
        <v>166.5</v>
      </c>
      <c r="CM72" s="3">
        <v>0</v>
      </c>
      <c r="CN72" s="3">
        <v>15562.68</v>
      </c>
      <c r="CO72" s="3">
        <v>15729.18</v>
      </c>
      <c r="CQ72" s="3">
        <v>0</v>
      </c>
      <c r="CR72" s="3">
        <v>0</v>
      </c>
      <c r="CS72" s="3">
        <v>0</v>
      </c>
      <c r="CU72" s="3">
        <v>15729.18</v>
      </c>
      <c r="CV72" s="3">
        <f t="shared" si="15"/>
        <v>-2329.1800000000003</v>
      </c>
      <c r="CW72" s="33">
        <f t="shared" si="16"/>
        <v>1.1738194029850746</v>
      </c>
    </row>
    <row r="73" spans="1:102" outlineLevel="1">
      <c r="A73" s="3" t="s">
        <v>246</v>
      </c>
      <c r="B73" s="10" t="s">
        <v>247</v>
      </c>
      <c r="C73" s="3" t="s">
        <v>248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K73" s="3">
        <v>0</v>
      </c>
      <c r="L73" s="3">
        <v>0</v>
      </c>
      <c r="M73" s="3">
        <v>0</v>
      </c>
      <c r="O73" s="3">
        <v>0</v>
      </c>
      <c r="Q73" s="27">
        <v>0</v>
      </c>
      <c r="R73" s="3">
        <v>0</v>
      </c>
      <c r="S73" s="27">
        <v>0</v>
      </c>
      <c r="T73" s="29"/>
      <c r="U73" s="27"/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27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Q73" s="3">
        <v>0</v>
      </c>
      <c r="CR73" s="3">
        <v>0</v>
      </c>
      <c r="CS73" s="3">
        <v>0</v>
      </c>
      <c r="CU73" s="3">
        <v>0</v>
      </c>
      <c r="CV73" s="3">
        <f t="shared" si="15"/>
        <v>0</v>
      </c>
      <c r="CW73" s="33" t="str">
        <f t="shared" si="16"/>
        <v>n/a</v>
      </c>
    </row>
    <row r="74" spans="1:102" outlineLevel="1">
      <c r="A74" s="3" t="s">
        <v>82</v>
      </c>
      <c r="B74" s="10" t="s">
        <v>249</v>
      </c>
      <c r="C74" s="3" t="s">
        <v>250</v>
      </c>
      <c r="D74" s="3">
        <v>51</v>
      </c>
      <c r="E74" s="3">
        <v>0</v>
      </c>
      <c r="F74" s="3">
        <v>0</v>
      </c>
      <c r="G74" s="3">
        <v>808</v>
      </c>
      <c r="H74" s="3">
        <v>0</v>
      </c>
      <c r="I74" s="3">
        <v>859</v>
      </c>
      <c r="K74" s="3">
        <v>0</v>
      </c>
      <c r="L74" s="3">
        <v>0</v>
      </c>
      <c r="M74" s="3">
        <v>0</v>
      </c>
      <c r="O74" s="3">
        <v>859</v>
      </c>
      <c r="Q74" s="27">
        <v>0</v>
      </c>
      <c r="R74" s="3">
        <v>0</v>
      </c>
      <c r="S74" s="27">
        <v>0</v>
      </c>
      <c r="T74" s="29"/>
      <c r="U74" s="27"/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1200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27">
        <v>1200</v>
      </c>
      <c r="CK74" s="3">
        <v>17</v>
      </c>
      <c r="CL74" s="3">
        <v>54.5</v>
      </c>
      <c r="CM74" s="3">
        <v>0</v>
      </c>
      <c r="CN74" s="3">
        <v>1309.5</v>
      </c>
      <c r="CO74" s="3">
        <v>1381</v>
      </c>
      <c r="CQ74" s="3">
        <v>0</v>
      </c>
      <c r="CR74" s="3">
        <v>0</v>
      </c>
      <c r="CS74" s="3">
        <v>0</v>
      </c>
      <c r="CU74" s="3">
        <v>1381</v>
      </c>
      <c r="CV74" s="3">
        <f t="shared" si="15"/>
        <v>-181</v>
      </c>
      <c r="CW74" s="33">
        <f t="shared" si="16"/>
        <v>1.1508333333333334</v>
      </c>
    </row>
    <row r="75" spans="1:102" outlineLevel="1">
      <c r="A75" s="3" t="s">
        <v>83</v>
      </c>
      <c r="B75" s="10" t="s">
        <v>251</v>
      </c>
      <c r="C75" s="3" t="s">
        <v>252</v>
      </c>
      <c r="D75" s="3">
        <v>3994.6600000000003</v>
      </c>
      <c r="E75" s="3">
        <v>186.36</v>
      </c>
      <c r="F75" s="3">
        <v>0</v>
      </c>
      <c r="G75" s="3">
        <v>791.05000000000007</v>
      </c>
      <c r="H75" s="3">
        <v>0</v>
      </c>
      <c r="I75" s="3">
        <v>4972.0700000000006</v>
      </c>
      <c r="K75" s="3">
        <v>0</v>
      </c>
      <c r="L75" s="3">
        <v>0</v>
      </c>
      <c r="M75" s="3">
        <v>0</v>
      </c>
      <c r="O75" s="3">
        <v>4972.07</v>
      </c>
      <c r="Q75" s="27">
        <v>0</v>
      </c>
      <c r="R75" s="3">
        <v>0</v>
      </c>
      <c r="S75" s="27">
        <v>0</v>
      </c>
      <c r="T75" s="29"/>
      <c r="U75" s="27"/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6500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27">
        <v>6500</v>
      </c>
      <c r="CK75" s="3">
        <v>5606.27</v>
      </c>
      <c r="CL75" s="3">
        <v>262.92</v>
      </c>
      <c r="CM75" s="3">
        <v>0</v>
      </c>
      <c r="CN75" s="3">
        <v>435.86</v>
      </c>
      <c r="CO75" s="3">
        <v>6305.05</v>
      </c>
      <c r="CQ75" s="3">
        <v>0</v>
      </c>
      <c r="CR75" s="3">
        <v>0</v>
      </c>
      <c r="CS75" s="3">
        <v>0</v>
      </c>
      <c r="CU75" s="3">
        <v>6305.05</v>
      </c>
      <c r="CV75" s="3">
        <f t="shared" si="15"/>
        <v>194.94999999999982</v>
      </c>
      <c r="CW75" s="33">
        <f t="shared" si="16"/>
        <v>0.97000769230769235</v>
      </c>
    </row>
    <row r="76" spans="1:102" outlineLevel="1">
      <c r="A76" s="3" t="s">
        <v>84</v>
      </c>
      <c r="B76" s="10" t="s">
        <v>253</v>
      </c>
      <c r="C76" s="3" t="s">
        <v>254</v>
      </c>
      <c r="D76" s="3">
        <v>6561.91</v>
      </c>
      <c r="E76" s="3">
        <v>0</v>
      </c>
      <c r="F76" s="3">
        <v>0</v>
      </c>
      <c r="G76" s="3">
        <v>0</v>
      </c>
      <c r="H76" s="3">
        <v>0</v>
      </c>
      <c r="I76" s="3">
        <v>6561.91</v>
      </c>
      <c r="K76" s="3">
        <v>0</v>
      </c>
      <c r="L76" s="3">
        <v>0</v>
      </c>
      <c r="M76" s="3">
        <v>0</v>
      </c>
      <c r="O76" s="3">
        <v>6561.91</v>
      </c>
      <c r="Q76" s="27">
        <v>0</v>
      </c>
      <c r="R76" s="3">
        <v>0</v>
      </c>
      <c r="S76" s="27">
        <v>0</v>
      </c>
      <c r="T76" s="29"/>
      <c r="U76" s="27"/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8400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27">
        <v>8400</v>
      </c>
      <c r="CK76" s="3">
        <v>8750.1200000000008</v>
      </c>
      <c r="CL76" s="3">
        <v>0</v>
      </c>
      <c r="CM76" s="3">
        <v>0</v>
      </c>
      <c r="CN76" s="3">
        <v>181.55</v>
      </c>
      <c r="CO76" s="3">
        <v>8931.67</v>
      </c>
      <c r="CQ76" s="3">
        <v>0</v>
      </c>
      <c r="CR76" s="3">
        <v>0</v>
      </c>
      <c r="CS76" s="3">
        <v>0</v>
      </c>
      <c r="CU76" s="3">
        <v>8931.67</v>
      </c>
      <c r="CV76" s="3">
        <f t="shared" si="15"/>
        <v>-531.67000000000007</v>
      </c>
      <c r="CW76" s="33">
        <f t="shared" si="16"/>
        <v>1.0632940476190476</v>
      </c>
    </row>
    <row r="77" spans="1:102" outlineLevel="1">
      <c r="A77" s="3" t="s">
        <v>85</v>
      </c>
      <c r="B77" s="10" t="s">
        <v>255</v>
      </c>
      <c r="C77" s="3" t="s">
        <v>256</v>
      </c>
      <c r="D77" s="3">
        <v>26920.100000000002</v>
      </c>
      <c r="E77" s="3">
        <v>388.05</v>
      </c>
      <c r="F77" s="3">
        <v>0</v>
      </c>
      <c r="G77" s="3">
        <v>162</v>
      </c>
      <c r="H77" s="3">
        <v>0</v>
      </c>
      <c r="I77" s="3">
        <v>27470.15</v>
      </c>
      <c r="K77" s="3">
        <v>0</v>
      </c>
      <c r="L77" s="3">
        <v>0</v>
      </c>
      <c r="M77" s="3">
        <v>0</v>
      </c>
      <c r="O77" s="3">
        <v>27470.15</v>
      </c>
      <c r="Q77" s="27">
        <v>0</v>
      </c>
      <c r="R77" s="3">
        <v>0</v>
      </c>
      <c r="S77" s="27">
        <v>0</v>
      </c>
      <c r="T77" s="29"/>
      <c r="U77" s="27"/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32000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27">
        <v>32000</v>
      </c>
      <c r="CK77" s="3">
        <v>30688.77</v>
      </c>
      <c r="CL77" s="3">
        <v>375</v>
      </c>
      <c r="CM77" s="3">
        <v>0</v>
      </c>
      <c r="CN77" s="3">
        <v>0</v>
      </c>
      <c r="CO77" s="3">
        <v>31063.77</v>
      </c>
      <c r="CQ77" s="3">
        <v>0</v>
      </c>
      <c r="CR77" s="3">
        <v>0</v>
      </c>
      <c r="CS77" s="3">
        <v>0</v>
      </c>
      <c r="CU77" s="3">
        <v>31063.77</v>
      </c>
      <c r="CV77" s="3">
        <f t="shared" si="15"/>
        <v>936.22999999999956</v>
      </c>
      <c r="CW77" s="33">
        <f t="shared" si="16"/>
        <v>0.97074281250000005</v>
      </c>
    </row>
    <row r="78" spans="1:102" outlineLevel="1">
      <c r="A78" s="3" t="s">
        <v>86</v>
      </c>
      <c r="B78" s="10" t="s">
        <v>257</v>
      </c>
      <c r="C78" s="3" t="s">
        <v>258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3">
        <v>0</v>
      </c>
      <c r="Q78" s="27">
        <v>0</v>
      </c>
      <c r="R78" s="3">
        <v>0</v>
      </c>
      <c r="S78" s="27">
        <v>0</v>
      </c>
      <c r="T78" s="29"/>
      <c r="U78" s="27"/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5000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27">
        <v>5000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Q78" s="3">
        <v>0</v>
      </c>
      <c r="CR78" s="3">
        <v>0</v>
      </c>
      <c r="CS78" s="3">
        <v>0</v>
      </c>
      <c r="CU78" s="3">
        <v>0</v>
      </c>
      <c r="CV78" s="3">
        <f t="shared" si="15"/>
        <v>5000</v>
      </c>
      <c r="CW78" s="33">
        <f t="shared" si="16"/>
        <v>0</v>
      </c>
    </row>
    <row r="79" spans="1:102" outlineLevel="1">
      <c r="A79" s="3" t="s">
        <v>87</v>
      </c>
      <c r="B79" s="10" t="s">
        <v>259</v>
      </c>
      <c r="C79" s="3" t="s">
        <v>260</v>
      </c>
      <c r="D79" s="3">
        <v>0</v>
      </c>
      <c r="E79" s="3">
        <v>0</v>
      </c>
      <c r="F79" s="3">
        <v>0</v>
      </c>
      <c r="G79" s="3">
        <v>1272.94</v>
      </c>
      <c r="H79" s="3">
        <v>0</v>
      </c>
      <c r="I79" s="3">
        <v>1272.94</v>
      </c>
      <c r="K79" s="3">
        <v>0</v>
      </c>
      <c r="L79" s="3">
        <v>0</v>
      </c>
      <c r="M79" s="3">
        <v>0</v>
      </c>
      <c r="O79" s="3">
        <v>1272.94</v>
      </c>
      <c r="Q79" s="27">
        <v>0</v>
      </c>
      <c r="R79" s="3">
        <v>0</v>
      </c>
      <c r="S79" s="27">
        <v>0</v>
      </c>
      <c r="T79" s="29"/>
      <c r="U79" s="27"/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2000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27">
        <v>2000</v>
      </c>
      <c r="CK79" s="3">
        <v>0</v>
      </c>
      <c r="CL79" s="3">
        <v>0</v>
      </c>
      <c r="CM79" s="3">
        <v>0</v>
      </c>
      <c r="CN79" s="3">
        <v>927.80000000000007</v>
      </c>
      <c r="CO79" s="3">
        <v>927.80000000000007</v>
      </c>
      <c r="CQ79" s="3">
        <v>0</v>
      </c>
      <c r="CR79" s="3">
        <v>0</v>
      </c>
      <c r="CS79" s="3">
        <v>0</v>
      </c>
      <c r="CU79" s="3">
        <v>927.80000000000007</v>
      </c>
      <c r="CV79" s="3">
        <f t="shared" si="15"/>
        <v>1072.1999999999998</v>
      </c>
      <c r="CW79" s="33">
        <f t="shared" si="16"/>
        <v>0.46390000000000003</v>
      </c>
    </row>
    <row r="80" spans="1:102" outlineLevel="1">
      <c r="A80" s="3" t="s">
        <v>88</v>
      </c>
      <c r="B80" s="10" t="s">
        <v>261</v>
      </c>
      <c r="C80" s="3" t="s">
        <v>262</v>
      </c>
      <c r="D80" s="3">
        <v>1666</v>
      </c>
      <c r="E80" s="3">
        <v>0</v>
      </c>
      <c r="F80" s="3">
        <v>0</v>
      </c>
      <c r="G80" s="3">
        <v>90002.52</v>
      </c>
      <c r="H80" s="3">
        <v>0</v>
      </c>
      <c r="I80" s="3">
        <v>91668.52</v>
      </c>
      <c r="K80" s="3">
        <v>0</v>
      </c>
      <c r="L80" s="3">
        <v>0</v>
      </c>
      <c r="M80" s="3">
        <v>0</v>
      </c>
      <c r="O80" s="3">
        <v>91668.52</v>
      </c>
      <c r="Q80" s="27">
        <v>0</v>
      </c>
      <c r="R80" s="3">
        <v>0</v>
      </c>
      <c r="S80" s="27">
        <v>0</v>
      </c>
      <c r="T80" s="29"/>
      <c r="U80" s="27"/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139000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27">
        <v>139000</v>
      </c>
      <c r="CK80" s="3">
        <v>2139</v>
      </c>
      <c r="CL80" s="3">
        <v>0</v>
      </c>
      <c r="CM80" s="3">
        <v>0</v>
      </c>
      <c r="CN80" s="3">
        <v>97026.040000000008</v>
      </c>
      <c r="CO80" s="3">
        <v>99165.040000000008</v>
      </c>
      <c r="CQ80" s="3">
        <v>0</v>
      </c>
      <c r="CR80" s="3">
        <v>0</v>
      </c>
      <c r="CS80" s="3">
        <v>0</v>
      </c>
      <c r="CU80" s="3">
        <v>99165.040000000008</v>
      </c>
      <c r="CV80" s="3">
        <f t="shared" si="15"/>
        <v>39834.959999999992</v>
      </c>
      <c r="CW80" s="33">
        <f t="shared" si="16"/>
        <v>0.71341755395683459</v>
      </c>
    </row>
    <row r="81" spans="1:101" outlineLevel="1">
      <c r="A81" s="3" t="s">
        <v>89</v>
      </c>
      <c r="B81" s="10" t="s">
        <v>263</v>
      </c>
      <c r="C81" s="3" t="s">
        <v>264</v>
      </c>
      <c r="D81" s="3">
        <v>35.9</v>
      </c>
      <c r="E81" s="3">
        <v>0</v>
      </c>
      <c r="F81" s="3">
        <v>0</v>
      </c>
      <c r="G81" s="3">
        <v>5171.6099999999997</v>
      </c>
      <c r="H81" s="3">
        <v>0</v>
      </c>
      <c r="I81" s="3">
        <v>5207.5099999999993</v>
      </c>
      <c r="K81" s="3">
        <v>0</v>
      </c>
      <c r="L81" s="3">
        <v>0</v>
      </c>
      <c r="M81" s="3">
        <v>0</v>
      </c>
      <c r="O81" s="3">
        <v>5207.51</v>
      </c>
      <c r="Q81" s="27">
        <v>0</v>
      </c>
      <c r="R81" s="3">
        <v>0</v>
      </c>
      <c r="S81" s="27">
        <v>0</v>
      </c>
      <c r="T81" s="29"/>
      <c r="U81" s="27"/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1000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27">
        <v>1000</v>
      </c>
      <c r="CK81" s="3">
        <v>0</v>
      </c>
      <c r="CL81" s="3">
        <v>0</v>
      </c>
      <c r="CM81" s="3">
        <v>0</v>
      </c>
      <c r="CN81" s="3">
        <v>1111.6400000000001</v>
      </c>
      <c r="CO81" s="3">
        <v>1111.6400000000001</v>
      </c>
      <c r="CQ81" s="3">
        <v>0</v>
      </c>
      <c r="CR81" s="3">
        <v>0</v>
      </c>
      <c r="CS81" s="3">
        <v>0</v>
      </c>
      <c r="CU81" s="3">
        <v>1111.6400000000001</v>
      </c>
      <c r="CV81" s="3">
        <f t="shared" si="15"/>
        <v>-111.6400000000001</v>
      </c>
      <c r="CW81" s="33">
        <f t="shared" si="16"/>
        <v>1.1116400000000002</v>
      </c>
    </row>
    <row r="82" spans="1:101" outlineLevel="1">
      <c r="A82" s="3" t="s">
        <v>90</v>
      </c>
      <c r="B82" s="10" t="s">
        <v>265</v>
      </c>
      <c r="C82" s="3" t="s">
        <v>266</v>
      </c>
      <c r="D82" s="3">
        <v>0</v>
      </c>
      <c r="E82" s="3">
        <v>0</v>
      </c>
      <c r="F82" s="3">
        <v>1449.76</v>
      </c>
      <c r="G82" s="3">
        <v>6729.89</v>
      </c>
      <c r="H82" s="3">
        <v>0</v>
      </c>
      <c r="I82" s="3">
        <v>8179.6500000000005</v>
      </c>
      <c r="K82" s="3">
        <v>0</v>
      </c>
      <c r="L82" s="3">
        <v>0</v>
      </c>
      <c r="M82" s="3">
        <v>0</v>
      </c>
      <c r="O82" s="3">
        <v>8179.6500000000005</v>
      </c>
      <c r="Q82" s="27">
        <v>0</v>
      </c>
      <c r="R82" s="3">
        <v>0</v>
      </c>
      <c r="S82" s="27">
        <v>0</v>
      </c>
      <c r="T82" s="29"/>
      <c r="U82" s="27"/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8800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27">
        <v>8800</v>
      </c>
      <c r="CK82" s="3">
        <v>0</v>
      </c>
      <c r="CL82" s="3">
        <v>0</v>
      </c>
      <c r="CM82" s="3">
        <v>657.92</v>
      </c>
      <c r="CN82" s="3">
        <v>5469.58</v>
      </c>
      <c r="CO82" s="3">
        <v>6127.5</v>
      </c>
      <c r="CQ82" s="3">
        <v>0</v>
      </c>
      <c r="CR82" s="3">
        <v>0</v>
      </c>
      <c r="CS82" s="3">
        <v>0</v>
      </c>
      <c r="CU82" s="3">
        <v>6127.5</v>
      </c>
      <c r="CV82" s="3">
        <f t="shared" si="15"/>
        <v>2672.5</v>
      </c>
      <c r="CW82" s="33">
        <f t="shared" si="16"/>
        <v>0.69630681818181817</v>
      </c>
    </row>
    <row r="83" spans="1:101" outlineLevel="1">
      <c r="A83" s="3" t="s">
        <v>91</v>
      </c>
      <c r="B83" s="10" t="s">
        <v>267</v>
      </c>
      <c r="C83" s="3" t="s">
        <v>268</v>
      </c>
      <c r="D83" s="3">
        <v>0</v>
      </c>
      <c r="E83" s="3">
        <v>0</v>
      </c>
      <c r="F83" s="3">
        <v>0</v>
      </c>
      <c r="G83" s="3">
        <v>20403.95</v>
      </c>
      <c r="H83" s="3">
        <v>0</v>
      </c>
      <c r="I83" s="3">
        <v>20403.95</v>
      </c>
      <c r="K83" s="3">
        <v>0</v>
      </c>
      <c r="L83" s="3">
        <v>0</v>
      </c>
      <c r="M83" s="3">
        <v>0</v>
      </c>
      <c r="O83" s="3">
        <v>20403.95</v>
      </c>
      <c r="Q83" s="27">
        <v>0</v>
      </c>
      <c r="R83" s="3">
        <v>0</v>
      </c>
      <c r="S83" s="27">
        <v>0</v>
      </c>
      <c r="T83" s="29"/>
      <c r="U83" s="27"/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15500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27">
        <v>15500</v>
      </c>
      <c r="CK83" s="3">
        <v>0</v>
      </c>
      <c r="CL83" s="3">
        <v>0</v>
      </c>
      <c r="CM83" s="3">
        <v>0</v>
      </c>
      <c r="CN83" s="3">
        <v>15610.75</v>
      </c>
      <c r="CO83" s="3">
        <v>15610.75</v>
      </c>
      <c r="CQ83" s="3">
        <v>0</v>
      </c>
      <c r="CR83" s="3">
        <v>0</v>
      </c>
      <c r="CS83" s="3">
        <v>0</v>
      </c>
      <c r="CU83" s="3">
        <v>15610.75</v>
      </c>
      <c r="CV83" s="3">
        <f t="shared" si="15"/>
        <v>-110.75</v>
      </c>
      <c r="CW83" s="33">
        <f t="shared" si="16"/>
        <v>1.0071451612903226</v>
      </c>
    </row>
    <row r="84" spans="1:101" outlineLevel="1">
      <c r="A84" s="3" t="s">
        <v>92</v>
      </c>
      <c r="B84" s="10" t="s">
        <v>269</v>
      </c>
      <c r="C84" s="3" t="s">
        <v>270</v>
      </c>
      <c r="D84" s="3">
        <v>0</v>
      </c>
      <c r="E84" s="3">
        <v>0</v>
      </c>
      <c r="F84" s="3">
        <v>0</v>
      </c>
      <c r="G84" s="3">
        <v>63769.18</v>
      </c>
      <c r="H84" s="3">
        <v>0</v>
      </c>
      <c r="I84" s="3">
        <v>63769.18</v>
      </c>
      <c r="K84" s="3">
        <v>0</v>
      </c>
      <c r="L84" s="3">
        <v>0</v>
      </c>
      <c r="M84" s="3">
        <v>0</v>
      </c>
      <c r="O84" s="3">
        <v>63769.18</v>
      </c>
      <c r="Q84" s="27">
        <v>0</v>
      </c>
      <c r="R84" s="3">
        <v>0</v>
      </c>
      <c r="S84" s="27">
        <v>0</v>
      </c>
      <c r="T84" s="29"/>
      <c r="U84" s="27"/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68100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27">
        <v>68100</v>
      </c>
      <c r="CK84" s="3">
        <v>0</v>
      </c>
      <c r="CL84" s="3">
        <v>0</v>
      </c>
      <c r="CM84" s="3">
        <v>0</v>
      </c>
      <c r="CN84" s="3">
        <v>66674.930000000008</v>
      </c>
      <c r="CO84" s="3">
        <v>66674.930000000008</v>
      </c>
      <c r="CQ84" s="3">
        <v>0</v>
      </c>
      <c r="CR84" s="3">
        <v>0</v>
      </c>
      <c r="CS84" s="3">
        <v>0</v>
      </c>
      <c r="CU84" s="3">
        <v>66674.930000000008</v>
      </c>
      <c r="CV84" s="3">
        <f t="shared" si="15"/>
        <v>1425.0699999999924</v>
      </c>
      <c r="CW84" s="33">
        <f t="shared" si="16"/>
        <v>0.97907386196769464</v>
      </c>
    </row>
    <row r="85" spans="1:101" outlineLevel="1">
      <c r="A85" s="3" t="s">
        <v>93</v>
      </c>
      <c r="B85" s="10" t="s">
        <v>271</v>
      </c>
      <c r="C85" s="3" t="s">
        <v>272</v>
      </c>
      <c r="D85" s="3">
        <v>0</v>
      </c>
      <c r="E85" s="3">
        <v>0</v>
      </c>
      <c r="F85" s="3">
        <v>0</v>
      </c>
      <c r="G85" s="3">
        <v>5949.4800000000005</v>
      </c>
      <c r="H85" s="3">
        <v>0</v>
      </c>
      <c r="I85" s="3">
        <v>5949.4800000000005</v>
      </c>
      <c r="K85" s="3">
        <v>0</v>
      </c>
      <c r="L85" s="3">
        <v>0</v>
      </c>
      <c r="M85" s="3">
        <v>0</v>
      </c>
      <c r="O85" s="3">
        <v>5949.4800000000005</v>
      </c>
      <c r="Q85" s="27">
        <v>0</v>
      </c>
      <c r="R85" s="3">
        <v>0</v>
      </c>
      <c r="S85" s="27">
        <v>0</v>
      </c>
      <c r="T85" s="29"/>
      <c r="U85" s="27"/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6000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27">
        <v>6000</v>
      </c>
      <c r="CK85" s="3">
        <v>0</v>
      </c>
      <c r="CL85" s="3">
        <v>69.95</v>
      </c>
      <c r="CM85" s="3">
        <v>0</v>
      </c>
      <c r="CN85" s="3">
        <v>5423</v>
      </c>
      <c r="CO85" s="3">
        <v>5492.95</v>
      </c>
      <c r="CQ85" s="3">
        <v>0</v>
      </c>
      <c r="CR85" s="3">
        <v>0</v>
      </c>
      <c r="CS85" s="3">
        <v>0</v>
      </c>
      <c r="CU85" s="3">
        <v>5492.95</v>
      </c>
      <c r="CV85" s="3">
        <f t="shared" si="15"/>
        <v>507.05000000000018</v>
      </c>
      <c r="CW85" s="33">
        <f t="shared" si="16"/>
        <v>0.91549166666666659</v>
      </c>
    </row>
    <row r="86" spans="1:101" outlineLevel="1">
      <c r="A86" s="3" t="s">
        <v>94</v>
      </c>
      <c r="B86" s="10" t="s">
        <v>273</v>
      </c>
      <c r="C86" s="3" t="s">
        <v>274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K86" s="3">
        <v>0</v>
      </c>
      <c r="L86" s="3">
        <v>0</v>
      </c>
      <c r="M86" s="3">
        <v>0</v>
      </c>
      <c r="O86" s="3">
        <v>0</v>
      </c>
      <c r="Q86" s="27">
        <v>0</v>
      </c>
      <c r="R86" s="3">
        <v>0</v>
      </c>
      <c r="S86" s="27">
        <v>0</v>
      </c>
      <c r="T86" s="29"/>
      <c r="U86" s="27"/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1000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27">
        <v>1000</v>
      </c>
      <c r="CK86" s="3">
        <v>0</v>
      </c>
      <c r="CL86" s="3">
        <v>0</v>
      </c>
      <c r="CM86" s="3">
        <v>0</v>
      </c>
      <c r="CN86" s="3">
        <v>375</v>
      </c>
      <c r="CO86" s="3">
        <v>375</v>
      </c>
      <c r="CQ86" s="3">
        <v>0</v>
      </c>
      <c r="CR86" s="3">
        <v>0</v>
      </c>
      <c r="CS86" s="3">
        <v>0</v>
      </c>
      <c r="CU86" s="3">
        <v>375</v>
      </c>
      <c r="CV86" s="3">
        <f t="shared" si="15"/>
        <v>625</v>
      </c>
      <c r="CW86" s="33">
        <f t="shared" si="16"/>
        <v>0.375</v>
      </c>
    </row>
    <row r="87" spans="1:101" outlineLevel="1">
      <c r="A87" s="3" t="s">
        <v>275</v>
      </c>
      <c r="B87" s="10" t="s">
        <v>276</v>
      </c>
      <c r="C87" s="3" t="s">
        <v>277</v>
      </c>
      <c r="D87" s="3">
        <v>0</v>
      </c>
      <c r="E87" s="3">
        <v>0</v>
      </c>
      <c r="F87" s="3">
        <v>0</v>
      </c>
      <c r="G87" s="3">
        <v>14.9</v>
      </c>
      <c r="H87" s="3">
        <v>0</v>
      </c>
      <c r="I87" s="3">
        <v>14.9</v>
      </c>
      <c r="K87" s="3">
        <v>0</v>
      </c>
      <c r="L87" s="3">
        <v>0</v>
      </c>
      <c r="M87" s="3">
        <v>0</v>
      </c>
      <c r="O87" s="3">
        <v>14.9</v>
      </c>
      <c r="Q87" s="27">
        <v>0</v>
      </c>
      <c r="R87" s="3">
        <v>0</v>
      </c>
      <c r="S87" s="27">
        <v>0</v>
      </c>
      <c r="T87" s="29"/>
      <c r="U87" s="27"/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27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Q87" s="3">
        <v>0</v>
      </c>
      <c r="CR87" s="3">
        <v>0</v>
      </c>
      <c r="CS87" s="3">
        <v>0</v>
      </c>
      <c r="CU87" s="3">
        <v>0</v>
      </c>
      <c r="CV87" s="3">
        <f t="shared" si="15"/>
        <v>0</v>
      </c>
      <c r="CW87" s="33" t="str">
        <f t="shared" si="16"/>
        <v>n/a</v>
      </c>
    </row>
    <row r="88" spans="1:101" outlineLevel="1">
      <c r="A88" s="3" t="s">
        <v>95</v>
      </c>
      <c r="B88" s="10" t="s">
        <v>278</v>
      </c>
      <c r="C88" s="3" t="s">
        <v>279</v>
      </c>
      <c r="D88" s="3">
        <v>0</v>
      </c>
      <c r="E88" s="3">
        <v>0</v>
      </c>
      <c r="F88" s="3">
        <v>0</v>
      </c>
      <c r="G88" s="3">
        <v>17742.79</v>
      </c>
      <c r="H88" s="3">
        <v>0</v>
      </c>
      <c r="I88" s="3">
        <v>17742.79</v>
      </c>
      <c r="K88" s="3">
        <v>0</v>
      </c>
      <c r="L88" s="3">
        <v>0</v>
      </c>
      <c r="M88" s="3">
        <v>0</v>
      </c>
      <c r="O88" s="3">
        <v>17742.79</v>
      </c>
      <c r="Q88" s="27">
        <v>0</v>
      </c>
      <c r="R88" s="3">
        <v>0</v>
      </c>
      <c r="S88" s="27">
        <v>0</v>
      </c>
      <c r="T88" s="29"/>
      <c r="U88" s="27"/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21950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27">
        <v>21950</v>
      </c>
      <c r="CK88" s="3">
        <v>0</v>
      </c>
      <c r="CL88" s="3">
        <v>0</v>
      </c>
      <c r="CM88" s="3">
        <v>0</v>
      </c>
      <c r="CN88" s="3">
        <v>12919.66</v>
      </c>
      <c r="CO88" s="3">
        <v>12919.66</v>
      </c>
      <c r="CQ88" s="3">
        <v>0</v>
      </c>
      <c r="CR88" s="3">
        <v>0</v>
      </c>
      <c r="CS88" s="3">
        <v>0</v>
      </c>
      <c r="CU88" s="3">
        <v>12919.66</v>
      </c>
      <c r="CV88" s="3">
        <f t="shared" si="15"/>
        <v>9030.34</v>
      </c>
      <c r="CW88" s="33">
        <f t="shared" si="16"/>
        <v>0.58859498861047832</v>
      </c>
    </row>
    <row r="89" spans="1:101" outlineLevel="1">
      <c r="A89" s="3" t="s">
        <v>96</v>
      </c>
      <c r="B89" s="10" t="s">
        <v>280</v>
      </c>
      <c r="C89" s="3" t="s">
        <v>281</v>
      </c>
      <c r="D89" s="3">
        <v>0</v>
      </c>
      <c r="E89" s="3">
        <v>0</v>
      </c>
      <c r="F89" s="3">
        <v>0</v>
      </c>
      <c r="G89" s="3">
        <v>43415.5</v>
      </c>
      <c r="H89" s="3">
        <v>0</v>
      </c>
      <c r="I89" s="3">
        <v>43415.5</v>
      </c>
      <c r="K89" s="3">
        <v>0</v>
      </c>
      <c r="L89" s="3">
        <v>0</v>
      </c>
      <c r="M89" s="3">
        <v>0</v>
      </c>
      <c r="O89" s="3">
        <v>43415.5</v>
      </c>
      <c r="Q89" s="27">
        <v>0</v>
      </c>
      <c r="R89" s="3">
        <v>0</v>
      </c>
      <c r="S89" s="27">
        <v>0</v>
      </c>
      <c r="T89" s="29"/>
      <c r="U89" s="27"/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44000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27">
        <v>44000</v>
      </c>
      <c r="CK89" s="3">
        <v>0</v>
      </c>
      <c r="CL89" s="3">
        <v>0</v>
      </c>
      <c r="CM89" s="3">
        <v>0</v>
      </c>
      <c r="CN89" s="3">
        <v>39836.47</v>
      </c>
      <c r="CO89" s="3">
        <v>39836.47</v>
      </c>
      <c r="CQ89" s="3">
        <v>0</v>
      </c>
      <c r="CR89" s="3">
        <v>0</v>
      </c>
      <c r="CS89" s="3">
        <v>0</v>
      </c>
      <c r="CU89" s="3">
        <v>39836.47</v>
      </c>
      <c r="CV89" s="3">
        <f t="shared" si="15"/>
        <v>4163.5299999999988</v>
      </c>
      <c r="CW89" s="33">
        <f t="shared" si="16"/>
        <v>0.90537431818181824</v>
      </c>
    </row>
    <row r="90" spans="1:101" outlineLevel="1">
      <c r="A90" s="3" t="s">
        <v>97</v>
      </c>
      <c r="B90" s="10" t="s">
        <v>282</v>
      </c>
      <c r="C90" s="3" t="s">
        <v>283</v>
      </c>
      <c r="D90" s="3">
        <v>0</v>
      </c>
      <c r="E90" s="3">
        <v>0</v>
      </c>
      <c r="F90" s="3">
        <v>0</v>
      </c>
      <c r="G90" s="3">
        <v>9618.57</v>
      </c>
      <c r="H90" s="3">
        <v>0</v>
      </c>
      <c r="I90" s="3">
        <v>9618.57</v>
      </c>
      <c r="K90" s="3">
        <v>0</v>
      </c>
      <c r="L90" s="3">
        <v>0</v>
      </c>
      <c r="M90" s="3">
        <v>0</v>
      </c>
      <c r="O90" s="3">
        <v>9618.57</v>
      </c>
      <c r="Q90" s="27">
        <v>0</v>
      </c>
      <c r="R90" s="3">
        <v>0</v>
      </c>
      <c r="S90" s="27">
        <v>0</v>
      </c>
      <c r="T90" s="29"/>
      <c r="U90" s="27"/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12000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27">
        <v>12000</v>
      </c>
      <c r="CK90" s="3">
        <v>0</v>
      </c>
      <c r="CL90" s="3">
        <v>0</v>
      </c>
      <c r="CM90" s="3">
        <v>0</v>
      </c>
      <c r="CN90" s="3">
        <v>10703.77</v>
      </c>
      <c r="CO90" s="3">
        <v>10703.77</v>
      </c>
      <c r="CQ90" s="3">
        <v>0</v>
      </c>
      <c r="CR90" s="3">
        <v>0</v>
      </c>
      <c r="CS90" s="3">
        <v>0</v>
      </c>
      <c r="CU90" s="3">
        <v>10703.77</v>
      </c>
      <c r="CV90" s="3">
        <f t="shared" si="15"/>
        <v>1296.2299999999996</v>
      </c>
      <c r="CW90" s="33">
        <f t="shared" si="16"/>
        <v>0.89198083333333333</v>
      </c>
    </row>
    <row r="91" spans="1:101" outlineLevel="1">
      <c r="A91" s="3" t="s">
        <v>98</v>
      </c>
      <c r="B91" s="10" t="s">
        <v>284</v>
      </c>
      <c r="C91" s="3" t="s">
        <v>285</v>
      </c>
      <c r="D91" s="3">
        <v>0</v>
      </c>
      <c r="E91" s="3">
        <v>0</v>
      </c>
      <c r="F91" s="3">
        <v>0</v>
      </c>
      <c r="G91" s="3">
        <v>13553.35</v>
      </c>
      <c r="H91" s="3">
        <v>0</v>
      </c>
      <c r="I91" s="3">
        <v>13553.35</v>
      </c>
      <c r="K91" s="3">
        <v>0</v>
      </c>
      <c r="L91" s="3">
        <v>0</v>
      </c>
      <c r="M91" s="3">
        <v>0</v>
      </c>
      <c r="O91" s="3">
        <v>13553.35</v>
      </c>
      <c r="Q91" s="27">
        <v>0</v>
      </c>
      <c r="R91" s="3">
        <v>0</v>
      </c>
      <c r="S91" s="27">
        <v>0</v>
      </c>
      <c r="T91" s="29"/>
      <c r="U91" s="27"/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13990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27">
        <v>13990</v>
      </c>
      <c r="CK91" s="3">
        <v>0</v>
      </c>
      <c r="CL91" s="3">
        <v>0</v>
      </c>
      <c r="CM91" s="3">
        <v>0</v>
      </c>
      <c r="CN91" s="3">
        <v>14843.99</v>
      </c>
      <c r="CO91" s="3">
        <v>14843.99</v>
      </c>
      <c r="CQ91" s="3">
        <v>0</v>
      </c>
      <c r="CR91" s="3">
        <v>0</v>
      </c>
      <c r="CS91" s="3">
        <v>0</v>
      </c>
      <c r="CU91" s="3">
        <v>14843.99</v>
      </c>
      <c r="CV91" s="3">
        <f t="shared" si="15"/>
        <v>-853.98999999999978</v>
      </c>
      <c r="CW91" s="33">
        <f t="shared" si="16"/>
        <v>1.0610428877769835</v>
      </c>
    </row>
    <row r="92" spans="1:101" outlineLevel="1">
      <c r="A92" s="3" t="s">
        <v>99</v>
      </c>
      <c r="B92" s="10" t="s">
        <v>286</v>
      </c>
      <c r="C92" s="3" t="s">
        <v>287</v>
      </c>
      <c r="D92" s="3">
        <v>0</v>
      </c>
      <c r="E92" s="3">
        <v>0</v>
      </c>
      <c r="F92" s="3">
        <v>0</v>
      </c>
      <c r="G92" s="3">
        <v>150.59</v>
      </c>
      <c r="H92" s="3">
        <v>0</v>
      </c>
      <c r="I92" s="3">
        <v>150.59</v>
      </c>
      <c r="K92" s="3">
        <v>0</v>
      </c>
      <c r="L92" s="3">
        <v>0</v>
      </c>
      <c r="M92" s="3">
        <v>0</v>
      </c>
      <c r="O92" s="3">
        <v>150.59</v>
      </c>
      <c r="Q92" s="27">
        <v>0</v>
      </c>
      <c r="R92" s="3">
        <v>0</v>
      </c>
      <c r="S92" s="27">
        <v>0</v>
      </c>
      <c r="T92" s="29"/>
      <c r="U92" s="27"/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500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27">
        <v>500</v>
      </c>
      <c r="CK92" s="3">
        <v>0</v>
      </c>
      <c r="CL92" s="3">
        <v>0</v>
      </c>
      <c r="CM92" s="3">
        <v>0</v>
      </c>
      <c r="CN92" s="3">
        <v>441.94</v>
      </c>
      <c r="CO92" s="3">
        <v>441.94</v>
      </c>
      <c r="CQ92" s="3">
        <v>0</v>
      </c>
      <c r="CR92" s="3">
        <v>0</v>
      </c>
      <c r="CS92" s="3">
        <v>0</v>
      </c>
      <c r="CU92" s="3">
        <v>441.94</v>
      </c>
      <c r="CV92" s="3">
        <f t="shared" si="15"/>
        <v>58.06</v>
      </c>
      <c r="CW92" s="33">
        <f t="shared" si="16"/>
        <v>0.88388</v>
      </c>
    </row>
    <row r="93" spans="1:101" outlineLevel="1">
      <c r="A93" s="3" t="s">
        <v>100</v>
      </c>
      <c r="B93" s="10" t="s">
        <v>288</v>
      </c>
      <c r="C93" s="3" t="s">
        <v>289</v>
      </c>
      <c r="D93" s="3">
        <v>2741</v>
      </c>
      <c r="E93" s="3">
        <v>171</v>
      </c>
      <c r="F93" s="3">
        <v>0</v>
      </c>
      <c r="G93" s="3">
        <v>34497.050000000003</v>
      </c>
      <c r="H93" s="3">
        <v>0</v>
      </c>
      <c r="I93" s="3">
        <v>37409.050000000003</v>
      </c>
      <c r="K93" s="3">
        <v>0</v>
      </c>
      <c r="L93" s="3">
        <v>0</v>
      </c>
      <c r="M93" s="3">
        <v>0</v>
      </c>
      <c r="O93" s="3">
        <v>37409.050000000003</v>
      </c>
      <c r="Q93" s="27">
        <v>0</v>
      </c>
      <c r="R93" s="3">
        <v>0</v>
      </c>
      <c r="S93" s="27">
        <v>0</v>
      </c>
      <c r="T93" s="29"/>
      <c r="U93" s="27"/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37020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27">
        <v>37020</v>
      </c>
      <c r="CK93" s="3">
        <v>2479.1</v>
      </c>
      <c r="CL93" s="3">
        <v>184</v>
      </c>
      <c r="CM93" s="3">
        <v>0</v>
      </c>
      <c r="CN93" s="3">
        <v>29600.77</v>
      </c>
      <c r="CO93" s="3">
        <v>32263.87</v>
      </c>
      <c r="CQ93" s="3">
        <v>0</v>
      </c>
      <c r="CR93" s="3">
        <v>0</v>
      </c>
      <c r="CS93" s="3">
        <v>0</v>
      </c>
      <c r="CU93" s="3">
        <v>32263.87</v>
      </c>
      <c r="CV93" s="3">
        <f t="shared" si="15"/>
        <v>4756.130000000001</v>
      </c>
      <c r="CW93" s="33">
        <f t="shared" si="16"/>
        <v>0.87152539168017285</v>
      </c>
    </row>
    <row r="94" spans="1:101" outlineLevel="1">
      <c r="A94" s="3" t="s">
        <v>101</v>
      </c>
      <c r="B94" s="10" t="s">
        <v>290</v>
      </c>
      <c r="C94" s="3" t="s">
        <v>291</v>
      </c>
      <c r="D94" s="3">
        <v>0</v>
      </c>
      <c r="E94" s="3">
        <v>38.44</v>
      </c>
      <c r="F94" s="3">
        <v>0</v>
      </c>
      <c r="G94" s="3">
        <v>21555.850000000002</v>
      </c>
      <c r="H94" s="3">
        <v>0</v>
      </c>
      <c r="I94" s="3">
        <v>21594.29</v>
      </c>
      <c r="K94" s="3">
        <v>0</v>
      </c>
      <c r="L94" s="3">
        <v>0</v>
      </c>
      <c r="M94" s="3">
        <v>0</v>
      </c>
      <c r="O94" s="3">
        <v>21594.29</v>
      </c>
      <c r="Q94" s="27">
        <v>0</v>
      </c>
      <c r="R94" s="3">
        <v>0</v>
      </c>
      <c r="S94" s="27">
        <v>0</v>
      </c>
      <c r="T94" s="29"/>
      <c r="U94" s="27"/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31500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27">
        <v>31500</v>
      </c>
      <c r="CK94" s="3">
        <v>0</v>
      </c>
      <c r="CL94" s="3">
        <v>496.04</v>
      </c>
      <c r="CM94" s="3">
        <v>0</v>
      </c>
      <c r="CN94" s="3">
        <v>14801.960000000001</v>
      </c>
      <c r="CO94" s="3">
        <v>15298.000000000002</v>
      </c>
      <c r="CQ94" s="3">
        <v>0</v>
      </c>
      <c r="CR94" s="3">
        <v>0</v>
      </c>
      <c r="CS94" s="3">
        <v>0</v>
      </c>
      <c r="CU94" s="3">
        <v>15298</v>
      </c>
      <c r="CV94" s="3">
        <f t="shared" si="15"/>
        <v>16202</v>
      </c>
      <c r="CW94" s="33">
        <f t="shared" si="16"/>
        <v>0.48565079365079367</v>
      </c>
    </row>
    <row r="95" spans="1:101" outlineLevel="1">
      <c r="A95" s="3" t="s">
        <v>102</v>
      </c>
      <c r="B95" s="10" t="s">
        <v>292</v>
      </c>
      <c r="C95" s="3" t="s">
        <v>293</v>
      </c>
      <c r="D95" s="3">
        <v>0</v>
      </c>
      <c r="E95" s="3">
        <v>154.76</v>
      </c>
      <c r="F95" s="3">
        <v>0</v>
      </c>
      <c r="G95" s="3">
        <v>7015.99</v>
      </c>
      <c r="H95" s="3">
        <v>0</v>
      </c>
      <c r="I95" s="3">
        <v>7170.75</v>
      </c>
      <c r="K95" s="3">
        <v>0</v>
      </c>
      <c r="L95" s="3">
        <v>0</v>
      </c>
      <c r="M95" s="3">
        <v>0</v>
      </c>
      <c r="O95" s="3">
        <v>7170.75</v>
      </c>
      <c r="Q95" s="27">
        <v>0</v>
      </c>
      <c r="R95" s="3">
        <v>0</v>
      </c>
      <c r="S95" s="27">
        <v>0</v>
      </c>
      <c r="T95" s="29"/>
      <c r="U95" s="27"/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7600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27">
        <v>7600</v>
      </c>
      <c r="CK95" s="3">
        <v>0</v>
      </c>
      <c r="CL95" s="3">
        <v>190.20000000000002</v>
      </c>
      <c r="CM95" s="3">
        <v>0</v>
      </c>
      <c r="CN95" s="3">
        <v>8205.74</v>
      </c>
      <c r="CO95" s="3">
        <v>8395.94</v>
      </c>
      <c r="CQ95" s="3">
        <v>0</v>
      </c>
      <c r="CR95" s="3">
        <v>0</v>
      </c>
      <c r="CS95" s="3">
        <v>0</v>
      </c>
      <c r="CU95" s="3">
        <v>8395.94</v>
      </c>
      <c r="CV95" s="3">
        <f t="shared" si="15"/>
        <v>-795.94000000000051</v>
      </c>
      <c r="CW95" s="33">
        <f t="shared" si="16"/>
        <v>1.1047289473684212</v>
      </c>
    </row>
    <row r="96" spans="1:101" outlineLevel="1">
      <c r="A96" s="3" t="s">
        <v>103</v>
      </c>
      <c r="B96" s="10" t="s">
        <v>294</v>
      </c>
      <c r="C96" s="3" t="s">
        <v>295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K96" s="3">
        <v>0</v>
      </c>
      <c r="L96" s="3">
        <v>0</v>
      </c>
      <c r="M96" s="3">
        <v>0</v>
      </c>
      <c r="O96" s="3">
        <v>0</v>
      </c>
      <c r="Q96" s="27">
        <v>0</v>
      </c>
      <c r="R96" s="3">
        <v>0</v>
      </c>
      <c r="S96" s="27">
        <v>0</v>
      </c>
      <c r="T96" s="29"/>
      <c r="U96" s="27"/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500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27">
        <v>500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Q96" s="3">
        <v>0</v>
      </c>
      <c r="CR96" s="3">
        <v>0</v>
      </c>
      <c r="CS96" s="3">
        <v>0</v>
      </c>
      <c r="CU96" s="3">
        <v>0</v>
      </c>
      <c r="CV96" s="3">
        <f t="shared" si="15"/>
        <v>500</v>
      </c>
      <c r="CW96" s="33">
        <f t="shared" si="16"/>
        <v>0</v>
      </c>
    </row>
    <row r="97" spans="1:102" outlineLevel="1">
      <c r="A97" s="3" t="s">
        <v>104</v>
      </c>
      <c r="B97" s="10" t="s">
        <v>296</v>
      </c>
      <c r="C97" s="3" t="s">
        <v>297</v>
      </c>
      <c r="D97" s="3">
        <v>0</v>
      </c>
      <c r="E97" s="3">
        <v>0</v>
      </c>
      <c r="F97" s="3">
        <v>0</v>
      </c>
      <c r="G97" s="3">
        <v>50000</v>
      </c>
      <c r="H97" s="3">
        <v>0</v>
      </c>
      <c r="I97" s="3">
        <v>50000</v>
      </c>
      <c r="K97" s="3">
        <v>0</v>
      </c>
      <c r="L97" s="3">
        <v>140000</v>
      </c>
      <c r="M97" s="3">
        <v>140000</v>
      </c>
      <c r="O97" s="3">
        <v>140000</v>
      </c>
      <c r="Q97" s="27">
        <v>0</v>
      </c>
      <c r="R97" s="3">
        <v>0</v>
      </c>
      <c r="S97" s="27">
        <v>0</v>
      </c>
      <c r="T97" s="29"/>
      <c r="U97" s="27"/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171000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27">
        <v>140000</v>
      </c>
      <c r="CK97" s="3">
        <v>0</v>
      </c>
      <c r="CL97" s="3">
        <v>0</v>
      </c>
      <c r="CM97" s="3">
        <v>0</v>
      </c>
      <c r="CN97" s="3">
        <v>31000</v>
      </c>
      <c r="CO97" s="3">
        <v>0</v>
      </c>
      <c r="CQ97" s="3">
        <v>0</v>
      </c>
      <c r="CR97" s="3">
        <v>140000</v>
      </c>
      <c r="CS97" s="3">
        <v>140000</v>
      </c>
      <c r="CU97" s="3">
        <v>140000</v>
      </c>
      <c r="CV97" s="3">
        <f t="shared" si="15"/>
        <v>0</v>
      </c>
      <c r="CW97" s="33">
        <f t="shared" si="16"/>
        <v>1</v>
      </c>
    </row>
    <row r="98" spans="1:102" s="4" customFormat="1" outlineLevel="1">
      <c r="B98" s="11" t="s">
        <v>296</v>
      </c>
      <c r="C98" s="4" t="s">
        <v>362</v>
      </c>
      <c r="O98" s="4">
        <v>50000</v>
      </c>
      <c r="Q98" s="27"/>
      <c r="S98" s="27"/>
      <c r="T98" s="29"/>
      <c r="U98" s="27"/>
      <c r="CI98" s="27">
        <v>31000</v>
      </c>
      <c r="CO98" s="4">
        <v>31000</v>
      </c>
      <c r="CU98" s="4">
        <v>31000</v>
      </c>
      <c r="CV98" s="4">
        <f t="shared" si="15"/>
        <v>0</v>
      </c>
      <c r="CW98" s="37">
        <f t="shared" si="16"/>
        <v>1</v>
      </c>
      <c r="CX98" s="37"/>
    </row>
    <row r="99" spans="1:102" outlineLevel="1">
      <c r="A99" s="3" t="s">
        <v>105</v>
      </c>
      <c r="B99" s="10" t="s">
        <v>298</v>
      </c>
      <c r="C99" s="3" t="s">
        <v>299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K99" s="3">
        <v>0</v>
      </c>
      <c r="L99" s="3">
        <v>325439</v>
      </c>
      <c r="M99" s="3">
        <v>325439</v>
      </c>
      <c r="O99" s="3">
        <v>325439</v>
      </c>
      <c r="Q99" s="27">
        <v>0</v>
      </c>
      <c r="R99" s="3">
        <v>0</v>
      </c>
      <c r="S99" s="27">
        <v>0</v>
      </c>
      <c r="T99" s="29"/>
      <c r="U99" s="27"/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322170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27">
        <v>322170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Q99" s="3">
        <v>0</v>
      </c>
      <c r="CR99" s="3">
        <v>322170</v>
      </c>
      <c r="CS99" s="3">
        <v>322170</v>
      </c>
      <c r="CU99" s="3">
        <v>322170</v>
      </c>
      <c r="CV99" s="3">
        <f t="shared" si="15"/>
        <v>0</v>
      </c>
      <c r="CW99" s="33">
        <f t="shared" si="16"/>
        <v>1</v>
      </c>
    </row>
    <row r="100" spans="1:102" outlineLevel="1">
      <c r="A100" s="3" t="s">
        <v>124</v>
      </c>
      <c r="B100" s="10" t="s">
        <v>300</v>
      </c>
      <c r="C100" s="3" t="s">
        <v>363</v>
      </c>
      <c r="D100" s="3">
        <v>0</v>
      </c>
      <c r="E100" s="3">
        <v>0</v>
      </c>
      <c r="F100" s="3">
        <v>0</v>
      </c>
      <c r="G100" s="3">
        <v>534339.94000000006</v>
      </c>
      <c r="H100" s="3">
        <v>0</v>
      </c>
      <c r="I100" s="3">
        <v>534339.94000000006</v>
      </c>
      <c r="K100" s="3">
        <v>0</v>
      </c>
      <c r="L100" s="3">
        <v>0</v>
      </c>
      <c r="M100" s="3">
        <v>0</v>
      </c>
      <c r="O100" s="3">
        <v>534339.94000000006</v>
      </c>
      <c r="Q100" s="27">
        <v>0</v>
      </c>
      <c r="R100" s="3">
        <v>0</v>
      </c>
      <c r="S100" s="27">
        <v>0</v>
      </c>
      <c r="T100" s="29"/>
      <c r="U100" s="27"/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587740</v>
      </c>
      <c r="CI100" s="27">
        <v>587740</v>
      </c>
      <c r="CK100" s="3">
        <v>0</v>
      </c>
      <c r="CL100" s="3">
        <v>0</v>
      </c>
      <c r="CM100" s="3">
        <v>0</v>
      </c>
      <c r="CN100" s="3">
        <v>588251.91</v>
      </c>
      <c r="CO100" s="3">
        <v>588251.91</v>
      </c>
      <c r="CQ100" s="3">
        <v>0</v>
      </c>
      <c r="CR100" s="3">
        <v>0</v>
      </c>
      <c r="CS100" s="3">
        <v>0</v>
      </c>
      <c r="CU100" s="3">
        <v>588251.91</v>
      </c>
      <c r="CV100" s="3">
        <f t="shared" si="15"/>
        <v>-511.9100000000326</v>
      </c>
      <c r="CW100" s="33">
        <f t="shared" si="16"/>
        <v>1.0008709803654678</v>
      </c>
    </row>
    <row r="101" spans="1:102" s="4" customFormat="1">
      <c r="A101" s="5" t="s">
        <v>20</v>
      </c>
      <c r="B101" s="11"/>
      <c r="C101" s="2" t="s">
        <v>13</v>
      </c>
      <c r="D101" s="5">
        <v>41970.57</v>
      </c>
      <c r="E101" s="5">
        <v>938.61000000000013</v>
      </c>
      <c r="F101" s="5">
        <v>1449.76</v>
      </c>
      <c r="G101" s="5">
        <v>937326.2</v>
      </c>
      <c r="H101" s="5">
        <v>0</v>
      </c>
      <c r="I101" s="5">
        <v>981685.14000000013</v>
      </c>
      <c r="J101" s="7"/>
      <c r="K101" s="5">
        <v>0</v>
      </c>
      <c r="L101" s="5">
        <v>465439</v>
      </c>
      <c r="M101" s="5">
        <v>465439</v>
      </c>
      <c r="N101" s="7"/>
      <c r="O101" s="5">
        <v>1447124.14</v>
      </c>
      <c r="P101" s="5"/>
      <c r="Q101" s="5">
        <v>0</v>
      </c>
      <c r="R101" s="5">
        <v>0</v>
      </c>
      <c r="S101" s="5">
        <v>0</v>
      </c>
      <c r="T101" s="5"/>
      <c r="U101" s="7"/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1000</v>
      </c>
      <c r="AQ101" s="5">
        <v>13400</v>
      </c>
      <c r="AR101" s="5">
        <v>1200</v>
      </c>
      <c r="AS101" s="5">
        <v>6500</v>
      </c>
      <c r="AT101" s="5">
        <v>8400</v>
      </c>
      <c r="AU101" s="5">
        <v>32000</v>
      </c>
      <c r="AV101" s="5">
        <v>5000</v>
      </c>
      <c r="AW101" s="5">
        <v>2000</v>
      </c>
      <c r="AX101" s="5">
        <v>139000</v>
      </c>
      <c r="AY101" s="5">
        <v>1000</v>
      </c>
      <c r="AZ101" s="5">
        <v>8800</v>
      </c>
      <c r="BA101" s="5">
        <v>15500</v>
      </c>
      <c r="BB101" s="5">
        <v>68100</v>
      </c>
      <c r="BC101" s="5">
        <v>6000</v>
      </c>
      <c r="BD101" s="5">
        <v>1000</v>
      </c>
      <c r="BE101" s="5">
        <v>21950</v>
      </c>
      <c r="BF101" s="5">
        <v>44000</v>
      </c>
      <c r="BG101" s="5">
        <v>12000</v>
      </c>
      <c r="BH101" s="5">
        <v>13990</v>
      </c>
      <c r="BI101" s="5">
        <v>500</v>
      </c>
      <c r="BJ101" s="5">
        <v>37020</v>
      </c>
      <c r="BK101" s="5">
        <v>31500</v>
      </c>
      <c r="BL101" s="5">
        <v>7600</v>
      </c>
      <c r="BM101" s="5">
        <v>500</v>
      </c>
      <c r="BN101" s="5">
        <v>171000</v>
      </c>
      <c r="BO101" s="5">
        <v>322170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587740</v>
      </c>
      <c r="CI101" s="5">
        <v>1558870</v>
      </c>
      <c r="CJ101" s="7"/>
      <c r="CK101" s="5">
        <v>49680.26</v>
      </c>
      <c r="CL101" s="5">
        <v>1799.1100000000001</v>
      </c>
      <c r="CM101" s="5">
        <v>657.92</v>
      </c>
      <c r="CN101" s="5">
        <v>961919.1100000001</v>
      </c>
      <c r="CO101" s="5">
        <v>1014056.4</v>
      </c>
      <c r="CP101" s="2"/>
      <c r="CQ101" s="5">
        <v>0</v>
      </c>
      <c r="CR101" s="5">
        <v>462170</v>
      </c>
      <c r="CS101" s="5">
        <v>462170</v>
      </c>
      <c r="CU101" s="5">
        <v>1476226.4</v>
      </c>
      <c r="CV101" s="5">
        <f>CI101-CU101</f>
        <v>82643.600000000093</v>
      </c>
      <c r="CW101" s="39">
        <f>IF(CI101=0,"n/a",CU101/(CI101))</f>
        <v>0.94698493139261131</v>
      </c>
      <c r="CX101" s="36"/>
    </row>
    <row r="102" spans="1:102">
      <c r="I102" s="7"/>
      <c r="J102" s="7"/>
      <c r="M102" s="7"/>
      <c r="N102" s="7"/>
      <c r="O102" s="7"/>
      <c r="P102" s="7"/>
      <c r="Q102" s="7"/>
      <c r="S102" s="7"/>
      <c r="T102" s="7"/>
      <c r="U102" s="7"/>
      <c r="CI102" s="7"/>
      <c r="CJ102" s="7"/>
      <c r="CO102" s="7"/>
      <c r="CS102" s="7"/>
    </row>
    <row r="103" spans="1:102" outlineLevel="1">
      <c r="A103" s="3" t="s">
        <v>301</v>
      </c>
      <c r="B103" s="10" t="s">
        <v>302</v>
      </c>
      <c r="C103" s="3" t="s">
        <v>303</v>
      </c>
      <c r="D103" s="3">
        <v>0</v>
      </c>
      <c r="E103" s="3">
        <v>0</v>
      </c>
      <c r="F103" s="3">
        <v>0</v>
      </c>
      <c r="G103" s="3">
        <v>1842.04</v>
      </c>
      <c r="H103" s="3">
        <v>0</v>
      </c>
      <c r="I103" s="3">
        <v>1842.04</v>
      </c>
      <c r="K103" s="3">
        <v>0</v>
      </c>
      <c r="L103" s="3">
        <v>0</v>
      </c>
      <c r="M103" s="3">
        <v>0</v>
      </c>
      <c r="O103" s="3">
        <v>1842.04</v>
      </c>
      <c r="Q103" s="27">
        <v>0</v>
      </c>
      <c r="R103" s="3">
        <v>0</v>
      </c>
      <c r="S103" s="27">
        <v>0</v>
      </c>
      <c r="T103" s="29"/>
      <c r="U103" s="27"/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27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Q103" s="3">
        <v>0</v>
      </c>
      <c r="CR103" s="3">
        <v>0</v>
      </c>
      <c r="CS103" s="3">
        <v>0</v>
      </c>
      <c r="CU103" s="3">
        <v>0</v>
      </c>
      <c r="CV103" s="3">
        <f t="shared" ref="CV103:CV120" si="17">CI103-CU103</f>
        <v>0</v>
      </c>
      <c r="CW103" s="33" t="str">
        <f t="shared" ref="CW103:CW120" si="18">IF(CI103=0,"n/a",CU103/(CI103))</f>
        <v>n/a</v>
      </c>
    </row>
    <row r="104" spans="1:102" outlineLevel="1">
      <c r="A104" s="3" t="s">
        <v>106</v>
      </c>
      <c r="B104" s="10" t="s">
        <v>304</v>
      </c>
      <c r="C104" s="3" t="s">
        <v>305</v>
      </c>
      <c r="D104" s="3">
        <v>487.88</v>
      </c>
      <c r="E104" s="3">
        <v>0</v>
      </c>
      <c r="F104" s="3">
        <v>0</v>
      </c>
      <c r="G104" s="3">
        <v>0</v>
      </c>
      <c r="H104" s="3">
        <v>0</v>
      </c>
      <c r="I104" s="3">
        <v>487.88</v>
      </c>
      <c r="K104" s="3">
        <v>0</v>
      </c>
      <c r="L104" s="3">
        <v>0</v>
      </c>
      <c r="M104" s="3">
        <v>0</v>
      </c>
      <c r="O104" s="3">
        <v>487.88</v>
      </c>
      <c r="Q104" s="27">
        <v>0</v>
      </c>
      <c r="R104" s="3">
        <v>0</v>
      </c>
      <c r="S104" s="27">
        <v>0</v>
      </c>
      <c r="T104" s="29"/>
      <c r="U104" s="27"/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700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27">
        <v>700</v>
      </c>
      <c r="CK104" s="3">
        <v>1505.63</v>
      </c>
      <c r="CL104" s="3">
        <v>0</v>
      </c>
      <c r="CM104" s="3">
        <v>0</v>
      </c>
      <c r="CN104" s="3">
        <v>0</v>
      </c>
      <c r="CO104" s="3">
        <v>1505.63</v>
      </c>
      <c r="CQ104" s="3">
        <v>0</v>
      </c>
      <c r="CR104" s="3">
        <v>0</v>
      </c>
      <c r="CS104" s="3">
        <v>0</v>
      </c>
      <c r="CU104" s="3">
        <v>1505.63</v>
      </c>
      <c r="CV104" s="3">
        <f t="shared" si="17"/>
        <v>-805.63000000000011</v>
      </c>
      <c r="CW104" s="33">
        <f t="shared" si="18"/>
        <v>2.1509</v>
      </c>
    </row>
    <row r="105" spans="1:102" outlineLevel="1">
      <c r="A105" s="3" t="s">
        <v>107</v>
      </c>
      <c r="B105" s="10" t="s">
        <v>306</v>
      </c>
      <c r="C105" s="3" t="s">
        <v>307</v>
      </c>
      <c r="D105" s="3">
        <v>2467.9299999999998</v>
      </c>
      <c r="E105" s="3">
        <v>0</v>
      </c>
      <c r="F105" s="3">
        <v>0</v>
      </c>
      <c r="G105" s="3">
        <v>10460.130000000001</v>
      </c>
      <c r="H105" s="3">
        <v>0</v>
      </c>
      <c r="I105" s="3">
        <v>12928.060000000001</v>
      </c>
      <c r="K105" s="3">
        <v>0</v>
      </c>
      <c r="L105" s="3">
        <v>0</v>
      </c>
      <c r="M105" s="3">
        <v>0</v>
      </c>
      <c r="O105" s="3">
        <v>12928.06</v>
      </c>
      <c r="Q105" s="27">
        <v>0</v>
      </c>
      <c r="R105" s="3">
        <v>0</v>
      </c>
      <c r="S105" s="27">
        <v>0</v>
      </c>
      <c r="T105" s="29"/>
      <c r="U105" s="27"/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11300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27">
        <v>11300</v>
      </c>
      <c r="CK105" s="3">
        <v>3611.2400000000002</v>
      </c>
      <c r="CL105" s="3">
        <v>0</v>
      </c>
      <c r="CM105" s="3">
        <v>0</v>
      </c>
      <c r="CN105" s="3">
        <v>6223.21</v>
      </c>
      <c r="CO105" s="3">
        <v>9834.4500000000007</v>
      </c>
      <c r="CQ105" s="3">
        <v>0</v>
      </c>
      <c r="CR105" s="3">
        <v>0</v>
      </c>
      <c r="CS105" s="3">
        <v>0</v>
      </c>
      <c r="CU105" s="3">
        <v>9834.4500000000007</v>
      </c>
      <c r="CV105" s="3">
        <f t="shared" si="17"/>
        <v>1465.5499999999993</v>
      </c>
      <c r="CW105" s="33">
        <f t="shared" si="18"/>
        <v>0.87030530973451337</v>
      </c>
    </row>
    <row r="106" spans="1:102" outlineLevel="1">
      <c r="A106" s="3" t="s">
        <v>108</v>
      </c>
      <c r="B106" s="10" t="s">
        <v>308</v>
      </c>
      <c r="C106" s="3" t="s">
        <v>309</v>
      </c>
      <c r="D106" s="3">
        <v>15817.06</v>
      </c>
      <c r="E106" s="3">
        <v>0</v>
      </c>
      <c r="F106" s="3">
        <v>0</v>
      </c>
      <c r="G106" s="3">
        <v>0</v>
      </c>
      <c r="H106" s="3">
        <v>0</v>
      </c>
      <c r="I106" s="3">
        <v>15817.06</v>
      </c>
      <c r="K106" s="3">
        <v>0</v>
      </c>
      <c r="L106" s="3">
        <v>0</v>
      </c>
      <c r="M106" s="3">
        <v>0</v>
      </c>
      <c r="O106" s="3">
        <v>15817.06</v>
      </c>
      <c r="Q106" s="27">
        <v>0</v>
      </c>
      <c r="R106" s="3">
        <v>0</v>
      </c>
      <c r="S106" s="27">
        <v>0</v>
      </c>
      <c r="T106" s="29"/>
      <c r="U106" s="27"/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25000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27">
        <v>25000</v>
      </c>
      <c r="CK106" s="3">
        <v>17704.04</v>
      </c>
      <c r="CL106" s="3">
        <v>0</v>
      </c>
      <c r="CM106" s="3">
        <v>0</v>
      </c>
      <c r="CN106" s="3">
        <v>0</v>
      </c>
      <c r="CO106" s="3">
        <v>17704.04</v>
      </c>
      <c r="CQ106" s="3">
        <v>0</v>
      </c>
      <c r="CR106" s="3">
        <v>0</v>
      </c>
      <c r="CS106" s="3">
        <v>0</v>
      </c>
      <c r="CU106" s="3">
        <v>17704.04</v>
      </c>
      <c r="CV106" s="3">
        <f t="shared" si="17"/>
        <v>7295.9599999999991</v>
      </c>
      <c r="CW106" s="33">
        <f t="shared" si="18"/>
        <v>0.70816160000000006</v>
      </c>
    </row>
    <row r="107" spans="1:102" outlineLevel="1">
      <c r="A107" s="3" t="s">
        <v>109</v>
      </c>
      <c r="B107" s="10" t="s">
        <v>310</v>
      </c>
      <c r="C107" s="3" t="s">
        <v>311</v>
      </c>
      <c r="D107" s="3">
        <v>0</v>
      </c>
      <c r="E107" s="3">
        <v>0</v>
      </c>
      <c r="F107" s="3">
        <v>0</v>
      </c>
      <c r="G107" s="3">
        <v>2104.06</v>
      </c>
      <c r="H107" s="3">
        <v>0</v>
      </c>
      <c r="I107" s="3">
        <v>2104.06</v>
      </c>
      <c r="K107" s="3">
        <v>0</v>
      </c>
      <c r="L107" s="3">
        <v>0</v>
      </c>
      <c r="M107" s="3">
        <v>0</v>
      </c>
      <c r="O107" s="3">
        <v>2104.06</v>
      </c>
      <c r="Q107" s="27">
        <v>0</v>
      </c>
      <c r="R107" s="3">
        <v>0</v>
      </c>
      <c r="S107" s="27">
        <v>0</v>
      </c>
      <c r="T107" s="29"/>
      <c r="U107" s="27"/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3000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27">
        <v>3000</v>
      </c>
      <c r="CK107" s="3">
        <v>0</v>
      </c>
      <c r="CL107" s="3">
        <v>0</v>
      </c>
      <c r="CM107" s="3">
        <v>0</v>
      </c>
      <c r="CN107" s="3">
        <v>1367.39</v>
      </c>
      <c r="CO107" s="3">
        <v>1367.39</v>
      </c>
      <c r="CQ107" s="3">
        <v>0</v>
      </c>
      <c r="CR107" s="3">
        <v>0</v>
      </c>
      <c r="CS107" s="3">
        <v>0</v>
      </c>
      <c r="CU107" s="3">
        <v>1367.39</v>
      </c>
      <c r="CV107" s="3">
        <f t="shared" si="17"/>
        <v>1632.61</v>
      </c>
      <c r="CW107" s="33">
        <f t="shared" si="18"/>
        <v>0.45579666666666668</v>
      </c>
    </row>
    <row r="108" spans="1:102" outlineLevel="1">
      <c r="A108" s="3" t="s">
        <v>110</v>
      </c>
      <c r="B108" s="10" t="s">
        <v>312</v>
      </c>
      <c r="C108" s="3" t="s">
        <v>313</v>
      </c>
      <c r="D108" s="3">
        <v>0</v>
      </c>
      <c r="E108" s="3">
        <v>0</v>
      </c>
      <c r="F108" s="3">
        <v>0</v>
      </c>
      <c r="G108" s="3">
        <v>18225.740000000002</v>
      </c>
      <c r="H108" s="3">
        <v>0</v>
      </c>
      <c r="I108" s="3">
        <v>18225.740000000002</v>
      </c>
      <c r="K108" s="3">
        <v>0</v>
      </c>
      <c r="L108" s="3">
        <v>0</v>
      </c>
      <c r="M108" s="3">
        <v>0</v>
      </c>
      <c r="O108" s="3">
        <v>18225.740000000002</v>
      </c>
      <c r="Q108" s="27">
        <v>0</v>
      </c>
      <c r="R108" s="3">
        <v>0</v>
      </c>
      <c r="S108" s="27">
        <v>0</v>
      </c>
      <c r="T108" s="29"/>
      <c r="U108" s="27"/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9775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27">
        <v>9775</v>
      </c>
      <c r="CK108" s="3">
        <v>0</v>
      </c>
      <c r="CL108" s="3">
        <v>275</v>
      </c>
      <c r="CM108" s="3">
        <v>0</v>
      </c>
      <c r="CN108" s="3">
        <v>4086</v>
      </c>
      <c r="CO108" s="3">
        <v>4361</v>
      </c>
      <c r="CQ108" s="3">
        <v>0</v>
      </c>
      <c r="CR108" s="3">
        <v>0</v>
      </c>
      <c r="CS108" s="3">
        <v>0</v>
      </c>
      <c r="CU108" s="3">
        <v>4361</v>
      </c>
      <c r="CV108" s="3">
        <f t="shared" si="17"/>
        <v>5414</v>
      </c>
      <c r="CW108" s="33">
        <f t="shared" si="18"/>
        <v>0.44613810741687981</v>
      </c>
    </row>
    <row r="109" spans="1:102" outlineLevel="1">
      <c r="A109" s="3" t="s">
        <v>111</v>
      </c>
      <c r="B109" s="10" t="s">
        <v>314</v>
      </c>
      <c r="C109" s="3" t="s">
        <v>315</v>
      </c>
      <c r="D109" s="3">
        <v>0</v>
      </c>
      <c r="E109" s="3">
        <v>0</v>
      </c>
      <c r="F109" s="3">
        <v>0</v>
      </c>
      <c r="G109" s="3">
        <v>771.7</v>
      </c>
      <c r="H109" s="3">
        <v>0</v>
      </c>
      <c r="I109" s="3">
        <v>771.7</v>
      </c>
      <c r="K109" s="3">
        <v>0</v>
      </c>
      <c r="L109" s="3">
        <v>0</v>
      </c>
      <c r="M109" s="3">
        <v>0</v>
      </c>
      <c r="O109" s="3">
        <v>771.7</v>
      </c>
      <c r="Q109" s="27">
        <v>0</v>
      </c>
      <c r="R109" s="3">
        <v>0</v>
      </c>
      <c r="S109" s="27">
        <v>0</v>
      </c>
      <c r="T109" s="29"/>
      <c r="U109" s="27"/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1100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27">
        <v>1100</v>
      </c>
      <c r="CK109" s="3">
        <v>0</v>
      </c>
      <c r="CL109" s="3">
        <v>0</v>
      </c>
      <c r="CM109" s="3">
        <v>0</v>
      </c>
      <c r="CN109" s="3">
        <v>1208.9000000000001</v>
      </c>
      <c r="CO109" s="3">
        <v>1208.9000000000001</v>
      </c>
      <c r="CQ109" s="3">
        <v>0</v>
      </c>
      <c r="CR109" s="3">
        <v>0</v>
      </c>
      <c r="CS109" s="3">
        <v>0</v>
      </c>
      <c r="CU109" s="3">
        <v>1208.9000000000001</v>
      </c>
      <c r="CV109" s="3">
        <f t="shared" si="17"/>
        <v>-108.90000000000009</v>
      </c>
      <c r="CW109" s="33">
        <f t="shared" si="18"/>
        <v>1.099</v>
      </c>
    </row>
    <row r="110" spans="1:102" outlineLevel="1">
      <c r="A110" s="3" t="s">
        <v>112</v>
      </c>
      <c r="B110" s="10" t="s">
        <v>316</v>
      </c>
      <c r="C110" s="3" t="s">
        <v>317</v>
      </c>
      <c r="D110" s="3">
        <v>0</v>
      </c>
      <c r="E110" s="3">
        <v>0</v>
      </c>
      <c r="F110" s="3">
        <v>0</v>
      </c>
      <c r="G110" s="3">
        <v>10906.4</v>
      </c>
      <c r="H110" s="3">
        <v>0</v>
      </c>
      <c r="I110" s="3">
        <v>10906.4</v>
      </c>
      <c r="K110" s="3">
        <v>0</v>
      </c>
      <c r="L110" s="3">
        <v>0</v>
      </c>
      <c r="M110" s="3">
        <v>0</v>
      </c>
      <c r="O110" s="3">
        <v>10906.4</v>
      </c>
      <c r="Q110" s="27">
        <v>0</v>
      </c>
      <c r="R110" s="3">
        <v>0</v>
      </c>
      <c r="S110" s="27">
        <v>0</v>
      </c>
      <c r="T110" s="29"/>
      <c r="U110" s="27"/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20700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27">
        <v>20700</v>
      </c>
      <c r="CK110" s="3">
        <v>0</v>
      </c>
      <c r="CL110" s="3">
        <v>0</v>
      </c>
      <c r="CM110" s="3">
        <v>0</v>
      </c>
      <c r="CN110" s="3">
        <v>18498.34</v>
      </c>
      <c r="CO110" s="3">
        <v>18498.34</v>
      </c>
      <c r="CQ110" s="3">
        <v>0</v>
      </c>
      <c r="CR110" s="3">
        <v>0</v>
      </c>
      <c r="CS110" s="3">
        <v>0</v>
      </c>
      <c r="CU110" s="3">
        <v>18498.34</v>
      </c>
      <c r="CV110" s="3">
        <f t="shared" si="17"/>
        <v>2201.66</v>
      </c>
      <c r="CW110" s="33">
        <f t="shared" si="18"/>
        <v>0.89363961352657006</v>
      </c>
    </row>
    <row r="111" spans="1:102" outlineLevel="1">
      <c r="A111" s="3" t="s">
        <v>113</v>
      </c>
      <c r="B111" s="10" t="s">
        <v>318</v>
      </c>
      <c r="C111" s="3" t="s">
        <v>319</v>
      </c>
      <c r="D111" s="3">
        <v>356.86</v>
      </c>
      <c r="E111" s="3">
        <v>498.54</v>
      </c>
      <c r="F111" s="3">
        <v>0</v>
      </c>
      <c r="G111" s="3">
        <v>47165.72</v>
      </c>
      <c r="H111" s="3">
        <v>0</v>
      </c>
      <c r="I111" s="3">
        <v>48021.120000000003</v>
      </c>
      <c r="K111" s="3">
        <v>0</v>
      </c>
      <c r="L111" s="3">
        <v>0</v>
      </c>
      <c r="M111" s="3">
        <v>0</v>
      </c>
      <c r="O111" s="3">
        <v>48021.120000000003</v>
      </c>
      <c r="Q111" s="27">
        <v>0</v>
      </c>
      <c r="R111" s="3">
        <v>0</v>
      </c>
      <c r="S111" s="27">
        <v>0</v>
      </c>
      <c r="T111" s="29"/>
      <c r="U111" s="27"/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80350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27">
        <v>80350</v>
      </c>
      <c r="CK111" s="3">
        <v>1581.02</v>
      </c>
      <c r="CL111" s="3">
        <v>1007.4</v>
      </c>
      <c r="CM111" s="3">
        <v>0</v>
      </c>
      <c r="CN111" s="3">
        <v>69003.360000000001</v>
      </c>
      <c r="CO111" s="3">
        <v>71591.78</v>
      </c>
      <c r="CQ111" s="3">
        <v>0</v>
      </c>
      <c r="CR111" s="3">
        <v>0</v>
      </c>
      <c r="CS111" s="3">
        <v>0</v>
      </c>
      <c r="CU111" s="3">
        <v>71591.78</v>
      </c>
      <c r="CV111" s="3">
        <f t="shared" si="17"/>
        <v>8758.2200000000012</v>
      </c>
      <c r="CW111" s="33">
        <f t="shared" si="18"/>
        <v>0.89099912881144994</v>
      </c>
    </row>
    <row r="112" spans="1:102" outlineLevel="1">
      <c r="A112" s="3" t="s">
        <v>114</v>
      </c>
      <c r="B112" s="10" t="s">
        <v>320</v>
      </c>
      <c r="C112" s="3" t="s">
        <v>321</v>
      </c>
      <c r="D112" s="3">
        <v>0</v>
      </c>
      <c r="E112" s="3">
        <v>1373.1100000000001</v>
      </c>
      <c r="F112" s="3">
        <v>0</v>
      </c>
      <c r="G112" s="3">
        <v>23661.65</v>
      </c>
      <c r="H112" s="3">
        <v>4788</v>
      </c>
      <c r="I112" s="3">
        <v>29822.760000000002</v>
      </c>
      <c r="K112" s="3">
        <v>0</v>
      </c>
      <c r="L112" s="3">
        <v>0</v>
      </c>
      <c r="M112" s="3">
        <v>0</v>
      </c>
      <c r="O112" s="3">
        <v>29822.760000000002</v>
      </c>
      <c r="Q112" s="27">
        <v>0</v>
      </c>
      <c r="R112" s="3">
        <v>0</v>
      </c>
      <c r="S112" s="27">
        <v>0</v>
      </c>
      <c r="T112" s="29"/>
      <c r="U112" s="27"/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34100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27">
        <v>34100</v>
      </c>
      <c r="CK112" s="3">
        <v>0</v>
      </c>
      <c r="CL112" s="3">
        <v>470.21000000000004</v>
      </c>
      <c r="CM112" s="3">
        <v>0</v>
      </c>
      <c r="CN112" s="3">
        <v>42185.99</v>
      </c>
      <c r="CO112" s="3">
        <v>42656.2</v>
      </c>
      <c r="CQ112" s="3">
        <v>0</v>
      </c>
      <c r="CR112" s="3">
        <v>0</v>
      </c>
      <c r="CS112" s="3">
        <v>0</v>
      </c>
      <c r="CU112" s="3">
        <v>42656.200000000004</v>
      </c>
      <c r="CV112" s="3">
        <f t="shared" si="17"/>
        <v>-8556.2000000000044</v>
      </c>
      <c r="CW112" s="33">
        <f t="shared" si="18"/>
        <v>1.2509149560117303</v>
      </c>
    </row>
    <row r="113" spans="1:102" outlineLevel="1">
      <c r="A113" s="3" t="s">
        <v>115</v>
      </c>
      <c r="B113" s="10" t="s">
        <v>322</v>
      </c>
      <c r="C113" s="3" t="s">
        <v>323</v>
      </c>
      <c r="D113" s="3">
        <v>0</v>
      </c>
      <c r="E113" s="3">
        <v>0</v>
      </c>
      <c r="F113" s="3">
        <v>0</v>
      </c>
      <c r="G113" s="3">
        <v>14045.95</v>
      </c>
      <c r="H113" s="3">
        <v>700</v>
      </c>
      <c r="I113" s="3">
        <v>14745.95</v>
      </c>
      <c r="K113" s="3">
        <v>0</v>
      </c>
      <c r="L113" s="3">
        <v>0</v>
      </c>
      <c r="M113" s="3">
        <v>0</v>
      </c>
      <c r="O113" s="3">
        <v>14745.95</v>
      </c>
      <c r="Q113" s="27">
        <v>0</v>
      </c>
      <c r="R113" s="3">
        <v>0</v>
      </c>
      <c r="S113" s="27">
        <v>0</v>
      </c>
      <c r="T113" s="29"/>
      <c r="U113" s="27"/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15900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27">
        <v>15900</v>
      </c>
      <c r="CK113" s="3">
        <v>0</v>
      </c>
      <c r="CL113" s="3">
        <v>26.1</v>
      </c>
      <c r="CM113" s="3">
        <v>0</v>
      </c>
      <c r="CN113" s="3">
        <v>9507.61</v>
      </c>
      <c r="CO113" s="3">
        <v>9533.7100000000009</v>
      </c>
      <c r="CQ113" s="3">
        <v>0</v>
      </c>
      <c r="CR113" s="3">
        <v>0</v>
      </c>
      <c r="CS113" s="3">
        <v>0</v>
      </c>
      <c r="CU113" s="3">
        <v>9533.7100000000009</v>
      </c>
      <c r="CV113" s="3">
        <f t="shared" si="17"/>
        <v>6366.2899999999991</v>
      </c>
      <c r="CW113" s="33">
        <f t="shared" si="18"/>
        <v>0.59960440251572333</v>
      </c>
    </row>
    <row r="114" spans="1:102" outlineLevel="1">
      <c r="A114" s="3" t="s">
        <v>116</v>
      </c>
      <c r="B114" s="10" t="s">
        <v>324</v>
      </c>
      <c r="C114" s="3" t="s">
        <v>325</v>
      </c>
      <c r="D114" s="3">
        <v>0</v>
      </c>
      <c r="E114" s="3">
        <v>0</v>
      </c>
      <c r="F114" s="3">
        <v>0</v>
      </c>
      <c r="G114" s="3">
        <v>22499.72</v>
      </c>
      <c r="H114" s="3">
        <v>0</v>
      </c>
      <c r="I114" s="3">
        <v>22499.72</v>
      </c>
      <c r="K114" s="3">
        <v>0</v>
      </c>
      <c r="L114" s="3">
        <v>0</v>
      </c>
      <c r="M114" s="3">
        <v>0</v>
      </c>
      <c r="O114" s="3">
        <v>22499.72</v>
      </c>
      <c r="Q114" s="27">
        <v>0</v>
      </c>
      <c r="R114" s="3">
        <v>0</v>
      </c>
      <c r="S114" s="27">
        <v>0</v>
      </c>
      <c r="T114" s="29"/>
      <c r="U114" s="27"/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27125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27">
        <v>27125</v>
      </c>
      <c r="CK114" s="3">
        <v>0</v>
      </c>
      <c r="CL114" s="3">
        <v>0</v>
      </c>
      <c r="CM114" s="3">
        <v>0</v>
      </c>
      <c r="CN114" s="3">
        <v>21566.05</v>
      </c>
      <c r="CO114" s="3">
        <v>21566.05</v>
      </c>
      <c r="CQ114" s="3">
        <v>0</v>
      </c>
      <c r="CR114" s="3">
        <v>0</v>
      </c>
      <c r="CS114" s="3">
        <v>0</v>
      </c>
      <c r="CU114" s="3">
        <v>21566.05</v>
      </c>
      <c r="CV114" s="3">
        <f t="shared" si="17"/>
        <v>5558.9500000000007</v>
      </c>
      <c r="CW114" s="33">
        <f t="shared" si="18"/>
        <v>0.79506175115207367</v>
      </c>
    </row>
    <row r="115" spans="1:102" outlineLevel="1">
      <c r="A115" s="3" t="s">
        <v>117</v>
      </c>
      <c r="B115" s="10" t="s">
        <v>326</v>
      </c>
      <c r="C115" s="3" t="s">
        <v>327</v>
      </c>
      <c r="D115" s="3">
        <v>0</v>
      </c>
      <c r="E115" s="3">
        <v>0</v>
      </c>
      <c r="F115" s="3">
        <v>0</v>
      </c>
      <c r="G115" s="3">
        <v>3151.6800000000003</v>
      </c>
      <c r="H115" s="3">
        <v>0</v>
      </c>
      <c r="I115" s="3">
        <v>3151.6800000000003</v>
      </c>
      <c r="K115" s="3">
        <v>0</v>
      </c>
      <c r="L115" s="3">
        <v>0</v>
      </c>
      <c r="M115" s="3">
        <v>0</v>
      </c>
      <c r="O115" s="3">
        <v>3151.6800000000003</v>
      </c>
      <c r="Q115" s="27">
        <v>0</v>
      </c>
      <c r="R115" s="3">
        <v>0</v>
      </c>
      <c r="S115" s="27">
        <v>0</v>
      </c>
      <c r="T115" s="29"/>
      <c r="U115" s="27"/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4500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27">
        <v>4500</v>
      </c>
      <c r="CK115" s="3">
        <v>0</v>
      </c>
      <c r="CL115" s="3">
        <v>0</v>
      </c>
      <c r="CM115" s="3">
        <v>0</v>
      </c>
      <c r="CN115" s="3">
        <v>1349.68</v>
      </c>
      <c r="CO115" s="3">
        <v>1349.68</v>
      </c>
      <c r="CQ115" s="3">
        <v>0</v>
      </c>
      <c r="CR115" s="3">
        <v>0</v>
      </c>
      <c r="CS115" s="3">
        <v>0</v>
      </c>
      <c r="CU115" s="3">
        <v>1349.68</v>
      </c>
      <c r="CV115" s="3">
        <f t="shared" si="17"/>
        <v>3150.3199999999997</v>
      </c>
      <c r="CW115" s="33">
        <f t="shared" si="18"/>
        <v>0.29992888888888891</v>
      </c>
    </row>
    <row r="116" spans="1:102" outlineLevel="1">
      <c r="A116" s="3" t="s">
        <v>118</v>
      </c>
      <c r="B116" s="10" t="s">
        <v>328</v>
      </c>
      <c r="C116" s="3" t="s">
        <v>329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K116" s="3">
        <v>0</v>
      </c>
      <c r="L116" s="3">
        <v>0</v>
      </c>
      <c r="M116" s="3">
        <v>0</v>
      </c>
      <c r="O116" s="3">
        <v>0</v>
      </c>
      <c r="Q116" s="27">
        <v>0</v>
      </c>
      <c r="R116" s="3">
        <v>0</v>
      </c>
      <c r="S116" s="27">
        <v>0</v>
      </c>
      <c r="T116" s="29"/>
      <c r="U116" s="27"/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500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27">
        <v>500</v>
      </c>
      <c r="CK116" s="3">
        <v>0</v>
      </c>
      <c r="CL116" s="3">
        <v>0</v>
      </c>
      <c r="CM116" s="3">
        <v>0</v>
      </c>
      <c r="CN116" s="3">
        <v>69.77</v>
      </c>
      <c r="CO116" s="3">
        <v>69.77</v>
      </c>
      <c r="CQ116" s="3">
        <v>0</v>
      </c>
      <c r="CR116" s="3">
        <v>0</v>
      </c>
      <c r="CS116" s="3">
        <v>0</v>
      </c>
      <c r="CU116" s="3">
        <v>69.77</v>
      </c>
      <c r="CV116" s="3">
        <f t="shared" si="17"/>
        <v>430.23</v>
      </c>
      <c r="CW116" s="33">
        <f t="shared" si="18"/>
        <v>0.13954</v>
      </c>
    </row>
    <row r="117" spans="1:102" outlineLevel="1">
      <c r="A117" s="3" t="s">
        <v>119</v>
      </c>
      <c r="B117" s="10" t="s">
        <v>330</v>
      </c>
      <c r="C117" s="3" t="s">
        <v>331</v>
      </c>
      <c r="D117" s="3">
        <v>169.47</v>
      </c>
      <c r="E117" s="3">
        <v>0</v>
      </c>
      <c r="F117" s="3">
        <v>0</v>
      </c>
      <c r="G117" s="3">
        <v>16902.189999999999</v>
      </c>
      <c r="H117" s="3">
        <v>0</v>
      </c>
      <c r="I117" s="3">
        <v>17071.66</v>
      </c>
      <c r="K117" s="3">
        <v>0</v>
      </c>
      <c r="L117" s="3">
        <v>0</v>
      </c>
      <c r="M117" s="3">
        <v>0</v>
      </c>
      <c r="O117" s="3">
        <v>17071.66</v>
      </c>
      <c r="Q117" s="27">
        <v>0</v>
      </c>
      <c r="R117" s="3">
        <v>0</v>
      </c>
      <c r="S117" s="27">
        <v>0</v>
      </c>
      <c r="T117" s="29"/>
      <c r="U117" s="27"/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18100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27">
        <v>18100</v>
      </c>
      <c r="CK117" s="3">
        <v>302.45</v>
      </c>
      <c r="CL117" s="3">
        <v>0</v>
      </c>
      <c r="CM117" s="3">
        <v>104.31</v>
      </c>
      <c r="CN117" s="3">
        <v>21585.69</v>
      </c>
      <c r="CO117" s="3">
        <v>21992.449999999997</v>
      </c>
      <c r="CQ117" s="3">
        <v>0</v>
      </c>
      <c r="CR117" s="3">
        <v>0</v>
      </c>
      <c r="CS117" s="3">
        <v>0</v>
      </c>
      <c r="CU117" s="3">
        <v>21992.45</v>
      </c>
      <c r="CV117" s="3">
        <f t="shared" si="17"/>
        <v>-3892.4500000000007</v>
      </c>
      <c r="CW117" s="33">
        <f t="shared" si="18"/>
        <v>1.2150524861878453</v>
      </c>
    </row>
    <row r="118" spans="1:102" outlineLevel="1">
      <c r="A118" s="3" t="s">
        <v>120</v>
      </c>
      <c r="B118" s="10" t="s">
        <v>332</v>
      </c>
      <c r="C118" s="3" t="s">
        <v>333</v>
      </c>
      <c r="D118" s="3">
        <v>0</v>
      </c>
      <c r="E118" s="3">
        <v>0</v>
      </c>
      <c r="F118" s="3">
        <v>0</v>
      </c>
      <c r="G118" s="3">
        <v>2102.83</v>
      </c>
      <c r="H118" s="3">
        <v>0</v>
      </c>
      <c r="I118" s="3">
        <v>2102.83</v>
      </c>
      <c r="K118" s="3">
        <v>0</v>
      </c>
      <c r="L118" s="3">
        <v>0</v>
      </c>
      <c r="M118" s="3">
        <v>0</v>
      </c>
      <c r="O118" s="3">
        <v>2102.83</v>
      </c>
      <c r="Q118" s="27">
        <v>0</v>
      </c>
      <c r="R118" s="3">
        <v>0</v>
      </c>
      <c r="S118" s="27">
        <v>0</v>
      </c>
      <c r="T118" s="29"/>
      <c r="U118" s="27"/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2500</v>
      </c>
      <c r="CE118" s="3">
        <v>0</v>
      </c>
      <c r="CF118" s="3">
        <v>0</v>
      </c>
      <c r="CG118" s="3">
        <v>0</v>
      </c>
      <c r="CH118" s="3">
        <v>0</v>
      </c>
      <c r="CI118" s="27">
        <v>2500</v>
      </c>
      <c r="CK118" s="3">
        <v>0</v>
      </c>
      <c r="CL118" s="3">
        <v>0</v>
      </c>
      <c r="CM118" s="3">
        <v>0</v>
      </c>
      <c r="CN118" s="3">
        <v>2165.7200000000003</v>
      </c>
      <c r="CO118" s="3">
        <v>2165.7200000000003</v>
      </c>
      <c r="CQ118" s="3">
        <v>0</v>
      </c>
      <c r="CR118" s="3">
        <v>0</v>
      </c>
      <c r="CS118" s="3">
        <v>0</v>
      </c>
      <c r="CU118" s="3">
        <v>2165.7200000000003</v>
      </c>
      <c r="CV118" s="3">
        <f t="shared" si="17"/>
        <v>334.27999999999975</v>
      </c>
      <c r="CW118" s="33">
        <f t="shared" si="18"/>
        <v>0.86628800000000006</v>
      </c>
    </row>
    <row r="119" spans="1:102" outlineLevel="1">
      <c r="A119" s="3" t="s">
        <v>121</v>
      </c>
      <c r="B119" s="10" t="s">
        <v>334</v>
      </c>
      <c r="C119" s="3" t="s">
        <v>335</v>
      </c>
      <c r="D119" s="3">
        <v>0</v>
      </c>
      <c r="E119" s="3">
        <v>0</v>
      </c>
      <c r="F119" s="3">
        <v>0</v>
      </c>
      <c r="G119" s="3">
        <v>177.12</v>
      </c>
      <c r="H119" s="3">
        <v>0</v>
      </c>
      <c r="I119" s="3">
        <v>177.12</v>
      </c>
      <c r="K119" s="3">
        <v>0</v>
      </c>
      <c r="L119" s="3">
        <v>0</v>
      </c>
      <c r="M119" s="3">
        <v>0</v>
      </c>
      <c r="O119" s="3">
        <v>177.12</v>
      </c>
      <c r="Q119" s="27">
        <v>0</v>
      </c>
      <c r="R119" s="3">
        <v>0</v>
      </c>
      <c r="S119" s="27">
        <v>0</v>
      </c>
      <c r="T119" s="29"/>
      <c r="U119" s="27"/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2000</v>
      </c>
      <c r="CF119" s="3">
        <v>0</v>
      </c>
      <c r="CG119" s="3">
        <v>0</v>
      </c>
      <c r="CH119" s="3">
        <v>0</v>
      </c>
      <c r="CI119" s="27">
        <v>2000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Q119" s="3">
        <v>0</v>
      </c>
      <c r="CR119" s="3">
        <v>0</v>
      </c>
      <c r="CS119" s="3">
        <v>0</v>
      </c>
      <c r="CU119" s="3">
        <v>0</v>
      </c>
      <c r="CV119" s="3">
        <f t="shared" si="17"/>
        <v>2000</v>
      </c>
      <c r="CW119" s="33">
        <f t="shared" si="18"/>
        <v>0</v>
      </c>
    </row>
    <row r="120" spans="1:102" outlineLevel="1">
      <c r="A120" s="3" t="s">
        <v>122</v>
      </c>
      <c r="B120" s="10" t="s">
        <v>336</v>
      </c>
      <c r="C120" s="3" t="s">
        <v>337</v>
      </c>
      <c r="D120" s="3">
        <v>0</v>
      </c>
      <c r="E120" s="3">
        <v>0</v>
      </c>
      <c r="F120" s="3">
        <v>0</v>
      </c>
      <c r="G120" s="3">
        <v>28.810000000000002</v>
      </c>
      <c r="H120" s="3">
        <v>0</v>
      </c>
      <c r="I120" s="3">
        <v>28.810000000000002</v>
      </c>
      <c r="K120" s="3">
        <v>0</v>
      </c>
      <c r="L120" s="3">
        <v>0</v>
      </c>
      <c r="M120" s="3">
        <v>0</v>
      </c>
      <c r="O120" s="3">
        <v>28.810000000000002</v>
      </c>
      <c r="Q120" s="27">
        <v>0</v>
      </c>
      <c r="R120" s="3">
        <v>0</v>
      </c>
      <c r="S120" s="27">
        <v>0</v>
      </c>
      <c r="T120" s="29"/>
      <c r="U120" s="27"/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150</v>
      </c>
      <c r="CG120" s="3">
        <v>0</v>
      </c>
      <c r="CH120" s="3">
        <v>0</v>
      </c>
      <c r="CI120" s="27">
        <v>150</v>
      </c>
      <c r="CK120" s="3">
        <v>13.8</v>
      </c>
      <c r="CL120" s="3">
        <v>0</v>
      </c>
      <c r="CM120" s="3">
        <v>0</v>
      </c>
      <c r="CN120" s="3">
        <v>86.67</v>
      </c>
      <c r="CO120" s="3">
        <v>100.47</v>
      </c>
      <c r="CQ120" s="3">
        <v>0</v>
      </c>
      <c r="CR120" s="3">
        <v>0</v>
      </c>
      <c r="CS120" s="3">
        <v>0</v>
      </c>
      <c r="CU120" s="3">
        <v>100.47</v>
      </c>
      <c r="CV120" s="3">
        <f t="shared" si="17"/>
        <v>49.53</v>
      </c>
      <c r="CW120" s="33">
        <f t="shared" si="18"/>
        <v>0.66979999999999995</v>
      </c>
    </row>
    <row r="121" spans="1:102" s="4" customFormat="1">
      <c r="A121" s="5" t="s">
        <v>24</v>
      </c>
      <c r="B121" s="11"/>
      <c r="C121" s="2" t="s">
        <v>14</v>
      </c>
      <c r="D121" s="5">
        <v>19299.2</v>
      </c>
      <c r="E121" s="5">
        <v>1871.65</v>
      </c>
      <c r="F121" s="5">
        <v>0</v>
      </c>
      <c r="G121" s="5">
        <v>174045.73999999996</v>
      </c>
      <c r="H121" s="5">
        <v>5488</v>
      </c>
      <c r="I121" s="5">
        <v>200704.59</v>
      </c>
      <c r="J121" s="7"/>
      <c r="K121" s="5">
        <v>0</v>
      </c>
      <c r="L121" s="5">
        <v>0</v>
      </c>
      <c r="M121" s="5">
        <v>0</v>
      </c>
      <c r="N121" s="7"/>
      <c r="O121" s="5">
        <v>200704.59</v>
      </c>
      <c r="P121" s="5"/>
      <c r="Q121" s="5">
        <v>0</v>
      </c>
      <c r="R121" s="5">
        <v>0</v>
      </c>
      <c r="S121" s="5">
        <v>0</v>
      </c>
      <c r="T121" s="5"/>
      <c r="U121" s="7"/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700</v>
      </c>
      <c r="BQ121" s="5">
        <v>11300</v>
      </c>
      <c r="BR121" s="5">
        <v>25000</v>
      </c>
      <c r="BS121" s="5">
        <v>3000</v>
      </c>
      <c r="BT121" s="5">
        <v>9775</v>
      </c>
      <c r="BU121" s="5">
        <v>1100</v>
      </c>
      <c r="BV121" s="5">
        <v>20700</v>
      </c>
      <c r="BW121" s="5">
        <v>80350</v>
      </c>
      <c r="BX121" s="5">
        <v>34100</v>
      </c>
      <c r="BY121" s="5">
        <v>15900</v>
      </c>
      <c r="BZ121" s="5">
        <v>27125</v>
      </c>
      <c r="CA121" s="5">
        <v>4500</v>
      </c>
      <c r="CB121" s="5">
        <v>500</v>
      </c>
      <c r="CC121" s="5">
        <v>18100</v>
      </c>
      <c r="CD121" s="5">
        <v>2500</v>
      </c>
      <c r="CE121" s="5">
        <v>2000</v>
      </c>
      <c r="CF121" s="5">
        <v>150</v>
      </c>
      <c r="CG121" s="5">
        <v>0</v>
      </c>
      <c r="CH121" s="5">
        <v>0</v>
      </c>
      <c r="CI121" s="5">
        <v>256800</v>
      </c>
      <c r="CJ121" s="7"/>
      <c r="CK121" s="5">
        <v>24718.180000000004</v>
      </c>
      <c r="CL121" s="5">
        <v>1778.71</v>
      </c>
      <c r="CM121" s="5">
        <v>104.31</v>
      </c>
      <c r="CN121" s="5">
        <v>198904.37999999998</v>
      </c>
      <c r="CO121" s="5">
        <v>225505.58</v>
      </c>
      <c r="CP121" s="2"/>
      <c r="CQ121" s="5">
        <v>0</v>
      </c>
      <c r="CR121" s="5">
        <v>0</v>
      </c>
      <c r="CS121" s="5">
        <v>0</v>
      </c>
      <c r="CU121" s="5">
        <v>225505.58</v>
      </c>
      <c r="CV121" s="5">
        <f>CI121-CU121</f>
        <v>31294.420000000013</v>
      </c>
      <c r="CW121" s="39">
        <f>IF(CI121=0,"n/a",CU121/(CI121))</f>
        <v>0.87813699376947041</v>
      </c>
      <c r="CX121" s="36"/>
    </row>
    <row r="122" spans="1:102" s="4" customFormat="1">
      <c r="B122" s="11"/>
      <c r="I122" s="7"/>
      <c r="J122" s="7"/>
      <c r="M122" s="7"/>
      <c r="N122" s="7"/>
      <c r="O122" s="7"/>
      <c r="P122" s="7"/>
      <c r="Q122" s="7"/>
      <c r="S122" s="7"/>
      <c r="T122" s="7"/>
      <c r="U122" s="7"/>
      <c r="CI122" s="7"/>
      <c r="CJ122" s="7"/>
      <c r="CO122" s="7"/>
      <c r="CS122" s="7"/>
      <c r="CW122" s="37"/>
      <c r="CX122" s="37"/>
    </row>
    <row r="123" spans="1:102" outlineLevel="1">
      <c r="A123" s="3" t="s">
        <v>123</v>
      </c>
      <c r="B123" s="10" t="s">
        <v>338</v>
      </c>
      <c r="C123" s="3" t="s">
        <v>339</v>
      </c>
      <c r="D123" s="3">
        <v>0</v>
      </c>
      <c r="E123" s="3">
        <v>0</v>
      </c>
      <c r="F123" s="3">
        <v>0</v>
      </c>
      <c r="G123" s="3">
        <v>150563.51</v>
      </c>
      <c r="H123" s="3">
        <v>0</v>
      </c>
      <c r="I123" s="3">
        <v>150563.51</v>
      </c>
      <c r="K123" s="3">
        <v>0</v>
      </c>
      <c r="L123" s="3">
        <v>0</v>
      </c>
      <c r="M123" s="3">
        <v>0</v>
      </c>
      <c r="O123" s="3">
        <v>150563.51</v>
      </c>
      <c r="Q123" s="27">
        <v>0</v>
      </c>
      <c r="R123" s="3">
        <v>0</v>
      </c>
      <c r="S123" s="27">
        <v>0</v>
      </c>
      <c r="T123" s="29"/>
      <c r="U123" s="27"/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50000</v>
      </c>
      <c r="CH123" s="3">
        <v>0</v>
      </c>
      <c r="CI123" s="27">
        <v>50000</v>
      </c>
      <c r="CK123" s="3">
        <v>0</v>
      </c>
      <c r="CL123" s="3">
        <v>0</v>
      </c>
      <c r="CM123" s="3">
        <v>0</v>
      </c>
      <c r="CN123" s="3">
        <v>58124</v>
      </c>
      <c r="CO123" s="3">
        <v>58124</v>
      </c>
      <c r="CQ123" s="3">
        <v>0</v>
      </c>
      <c r="CR123" s="3">
        <v>0</v>
      </c>
      <c r="CS123" s="3">
        <v>0</v>
      </c>
      <c r="CU123" s="3">
        <v>58124</v>
      </c>
      <c r="CV123" s="3">
        <f>CI123-CU123</f>
        <v>-8124</v>
      </c>
      <c r="CW123" s="33">
        <f>IF(CI123=0,"n/a",CU123/(CI123))</f>
        <v>1.16248</v>
      </c>
    </row>
    <row r="124" spans="1:102" s="4" customFormat="1">
      <c r="A124" s="5" t="s">
        <v>25</v>
      </c>
      <c r="B124" s="11"/>
      <c r="C124" s="2" t="s">
        <v>15</v>
      </c>
      <c r="D124" s="5">
        <v>0</v>
      </c>
      <c r="E124" s="5">
        <v>0</v>
      </c>
      <c r="F124" s="5">
        <v>0</v>
      </c>
      <c r="G124" s="5">
        <v>150563.51</v>
      </c>
      <c r="H124" s="5">
        <v>0</v>
      </c>
      <c r="I124" s="5">
        <v>150563.51</v>
      </c>
      <c r="J124" s="7"/>
      <c r="K124" s="5">
        <v>0</v>
      </c>
      <c r="L124" s="5">
        <v>0</v>
      </c>
      <c r="M124" s="5">
        <v>0</v>
      </c>
      <c r="N124" s="7"/>
      <c r="O124" s="5">
        <v>150563.51</v>
      </c>
      <c r="P124" s="5"/>
      <c r="Q124" s="5">
        <v>0</v>
      </c>
      <c r="R124" s="5">
        <v>0</v>
      </c>
      <c r="S124" s="5">
        <v>0</v>
      </c>
      <c r="T124" s="5"/>
      <c r="U124" s="7"/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50000</v>
      </c>
      <c r="CH124" s="5">
        <v>0</v>
      </c>
      <c r="CI124" s="5">
        <v>50000</v>
      </c>
      <c r="CJ124" s="7"/>
      <c r="CK124" s="5">
        <v>0</v>
      </c>
      <c r="CL124" s="5">
        <v>0</v>
      </c>
      <c r="CM124" s="5">
        <v>0</v>
      </c>
      <c r="CN124" s="5">
        <v>58124</v>
      </c>
      <c r="CO124" s="5">
        <v>58124</v>
      </c>
      <c r="CP124" s="2"/>
      <c r="CQ124" s="5">
        <v>0</v>
      </c>
      <c r="CR124" s="5">
        <v>0</v>
      </c>
      <c r="CS124" s="5">
        <v>0</v>
      </c>
      <c r="CU124" s="5">
        <v>58124</v>
      </c>
      <c r="CV124" s="5">
        <f>CI124-CU124</f>
        <v>-8124</v>
      </c>
      <c r="CW124" s="39">
        <f>IF(CI124=0,"n/a",CU124/(CI124))</f>
        <v>1.16248</v>
      </c>
      <c r="CX124" s="36"/>
    </row>
    <row r="125" spans="1:102">
      <c r="I125" s="9"/>
      <c r="J125" s="7"/>
      <c r="M125" s="9"/>
      <c r="N125" s="7"/>
      <c r="O125" s="7"/>
      <c r="P125" s="7"/>
      <c r="Q125" s="7"/>
      <c r="S125" s="7"/>
      <c r="T125" s="7"/>
      <c r="U125" s="7"/>
      <c r="CI125" s="7"/>
      <c r="CJ125" s="7"/>
      <c r="CO125" s="9"/>
      <c r="CS125" s="9"/>
    </row>
    <row r="126" spans="1:102">
      <c r="A126" s="5" t="s">
        <v>2</v>
      </c>
      <c r="C126" s="1" t="s">
        <v>16</v>
      </c>
      <c r="D126" s="5">
        <f t="shared" ref="D126:H126" si="19">D69+D101+D121+D124</f>
        <v>61562.539999999994</v>
      </c>
      <c r="E126" s="5">
        <f t="shared" si="19"/>
        <v>67998.37</v>
      </c>
      <c r="F126" s="5">
        <f t="shared" si="19"/>
        <v>1449.76</v>
      </c>
      <c r="G126" s="5">
        <f t="shared" si="19"/>
        <v>4234879.68</v>
      </c>
      <c r="H126" s="5">
        <f t="shared" si="19"/>
        <v>5488</v>
      </c>
      <c r="I126" s="5">
        <f>I69+I101+I121+I124</f>
        <v>4371378.3500000006</v>
      </c>
      <c r="J126" s="7"/>
      <c r="K126" s="5">
        <f t="shared" ref="K126:L126" si="20">K69+K101+K121+K124</f>
        <v>0</v>
      </c>
      <c r="L126" s="5">
        <f t="shared" si="20"/>
        <v>465439</v>
      </c>
      <c r="M126" s="5">
        <f>M69+M101+M121+M124</f>
        <v>465439</v>
      </c>
      <c r="N126" s="7"/>
      <c r="O126" s="5">
        <f>O69+O101+O121+O124</f>
        <v>4836817.3499999987</v>
      </c>
      <c r="P126" s="5"/>
      <c r="Q126" s="5"/>
      <c r="R126" s="5"/>
      <c r="S126" s="5"/>
      <c r="T126" s="5"/>
      <c r="U126" s="7"/>
      <c r="V126" s="5">
        <f t="shared" ref="V126:BA126" si="21">V69+V101+V121+V124</f>
        <v>86368</v>
      </c>
      <c r="W126" s="5">
        <f t="shared" si="21"/>
        <v>144226</v>
      </c>
      <c r="X126" s="5">
        <f t="shared" si="21"/>
        <v>1802500</v>
      </c>
      <c r="Y126" s="5">
        <f t="shared" si="21"/>
        <v>20000</v>
      </c>
      <c r="Z126" s="5">
        <f t="shared" si="21"/>
        <v>36950</v>
      </c>
      <c r="AA126" s="5">
        <f t="shared" si="21"/>
        <v>7000</v>
      </c>
      <c r="AB126" s="5">
        <f t="shared" si="21"/>
        <v>59172</v>
      </c>
      <c r="AC126" s="5">
        <f t="shared" si="21"/>
        <v>24127</v>
      </c>
      <c r="AD126" s="5">
        <f t="shared" si="21"/>
        <v>27290</v>
      </c>
      <c r="AE126" s="5">
        <f t="shared" si="21"/>
        <v>27400</v>
      </c>
      <c r="AF126" s="5">
        <f t="shared" si="21"/>
        <v>50854</v>
      </c>
      <c r="AG126" s="5">
        <f t="shared" si="21"/>
        <v>54246</v>
      </c>
      <c r="AH126" s="5">
        <f t="shared" si="21"/>
        <v>121522</v>
      </c>
      <c r="AI126" s="5">
        <f t="shared" si="21"/>
        <v>361477</v>
      </c>
      <c r="AJ126" s="5">
        <f t="shared" si="21"/>
        <v>109727</v>
      </c>
      <c r="AK126" s="5">
        <f t="shared" si="21"/>
        <v>20000</v>
      </c>
      <c r="AL126" s="5">
        <f t="shared" si="21"/>
        <v>16000</v>
      </c>
      <c r="AM126" s="5">
        <f t="shared" si="21"/>
        <v>1750</v>
      </c>
      <c r="AN126" s="5">
        <f t="shared" si="21"/>
        <v>1750</v>
      </c>
      <c r="AO126" s="5">
        <f t="shared" si="21"/>
        <v>688602</v>
      </c>
      <c r="AP126" s="5">
        <f t="shared" si="21"/>
        <v>1000</v>
      </c>
      <c r="AQ126" s="5">
        <f t="shared" si="21"/>
        <v>13400</v>
      </c>
      <c r="AR126" s="5">
        <f t="shared" si="21"/>
        <v>1200</v>
      </c>
      <c r="AS126" s="5">
        <f t="shared" si="21"/>
        <v>6500</v>
      </c>
      <c r="AT126" s="5">
        <f t="shared" si="21"/>
        <v>8400</v>
      </c>
      <c r="AU126" s="5">
        <f t="shared" si="21"/>
        <v>32000</v>
      </c>
      <c r="AV126" s="5">
        <f t="shared" si="21"/>
        <v>5000</v>
      </c>
      <c r="AW126" s="5">
        <f t="shared" si="21"/>
        <v>2000</v>
      </c>
      <c r="AX126" s="5">
        <f t="shared" si="21"/>
        <v>139000</v>
      </c>
      <c r="AY126" s="5">
        <f t="shared" si="21"/>
        <v>1000</v>
      </c>
      <c r="AZ126" s="5">
        <f t="shared" si="21"/>
        <v>8800</v>
      </c>
      <c r="BA126" s="5">
        <f t="shared" si="21"/>
        <v>15500</v>
      </c>
      <c r="BB126" s="5">
        <f t="shared" ref="BB126:CH126" si="22">BB69+BB101+BB121+BB124</f>
        <v>68100</v>
      </c>
      <c r="BC126" s="5">
        <f t="shared" si="22"/>
        <v>6000</v>
      </c>
      <c r="BD126" s="5">
        <f t="shared" si="22"/>
        <v>1000</v>
      </c>
      <c r="BE126" s="5">
        <f t="shared" si="22"/>
        <v>21950</v>
      </c>
      <c r="BF126" s="5">
        <f t="shared" si="22"/>
        <v>44000</v>
      </c>
      <c r="BG126" s="5">
        <f t="shared" si="22"/>
        <v>12000</v>
      </c>
      <c r="BH126" s="5">
        <f t="shared" si="22"/>
        <v>13990</v>
      </c>
      <c r="BI126" s="5">
        <f t="shared" si="22"/>
        <v>500</v>
      </c>
      <c r="BJ126" s="5">
        <f t="shared" si="22"/>
        <v>37020</v>
      </c>
      <c r="BK126" s="5">
        <f t="shared" si="22"/>
        <v>31500</v>
      </c>
      <c r="BL126" s="5">
        <f t="shared" si="22"/>
        <v>7600</v>
      </c>
      <c r="BM126" s="5">
        <f t="shared" si="22"/>
        <v>500</v>
      </c>
      <c r="BN126" s="5">
        <f t="shared" si="22"/>
        <v>171000</v>
      </c>
      <c r="BO126" s="5">
        <f t="shared" si="22"/>
        <v>322170</v>
      </c>
      <c r="BP126" s="5">
        <f t="shared" si="22"/>
        <v>700</v>
      </c>
      <c r="BQ126" s="5">
        <f t="shared" si="22"/>
        <v>11300</v>
      </c>
      <c r="BR126" s="5">
        <f t="shared" si="22"/>
        <v>25000</v>
      </c>
      <c r="BS126" s="5">
        <f t="shared" si="22"/>
        <v>3000</v>
      </c>
      <c r="BT126" s="5">
        <f t="shared" si="22"/>
        <v>9775</v>
      </c>
      <c r="BU126" s="5">
        <f t="shared" si="22"/>
        <v>1100</v>
      </c>
      <c r="BV126" s="5">
        <f t="shared" si="22"/>
        <v>20700</v>
      </c>
      <c r="BW126" s="5">
        <f t="shared" si="22"/>
        <v>80350</v>
      </c>
      <c r="BX126" s="5">
        <f t="shared" si="22"/>
        <v>34100</v>
      </c>
      <c r="BY126" s="5">
        <f t="shared" si="22"/>
        <v>15900</v>
      </c>
      <c r="BZ126" s="5">
        <f t="shared" si="22"/>
        <v>27125</v>
      </c>
      <c r="CA126" s="5">
        <f t="shared" si="22"/>
        <v>4500</v>
      </c>
      <c r="CB126" s="5">
        <f t="shared" si="22"/>
        <v>500</v>
      </c>
      <c r="CC126" s="5">
        <f t="shared" si="22"/>
        <v>18100</v>
      </c>
      <c r="CD126" s="5">
        <f t="shared" si="22"/>
        <v>2500</v>
      </c>
      <c r="CE126" s="5">
        <f t="shared" si="22"/>
        <v>2000</v>
      </c>
      <c r="CF126" s="5">
        <f t="shared" si="22"/>
        <v>150</v>
      </c>
      <c r="CG126" s="5">
        <f t="shared" si="22"/>
        <v>50000</v>
      </c>
      <c r="CH126" s="5">
        <f t="shared" si="22"/>
        <v>587740</v>
      </c>
      <c r="CI126" s="5">
        <f>CI69+CI101+CI121+CI124</f>
        <v>5526631</v>
      </c>
      <c r="CJ126" s="7"/>
      <c r="CK126" s="5">
        <f t="shared" ref="CK126:CN126" si="23">CK69+CK101+CK121+CK124</f>
        <v>80497.86</v>
      </c>
      <c r="CL126" s="5">
        <f t="shared" si="23"/>
        <v>91942.170000000013</v>
      </c>
      <c r="CM126" s="5">
        <f t="shared" si="23"/>
        <v>762.23</v>
      </c>
      <c r="CN126" s="5">
        <f t="shared" si="23"/>
        <v>4740814.1100000003</v>
      </c>
      <c r="CO126" s="5">
        <f>CO69+CO101+CO121+CO124</f>
        <v>4914016.37</v>
      </c>
      <c r="CP126" s="1"/>
      <c r="CQ126" s="5">
        <f t="shared" ref="CQ126:CR126" si="24">CQ69+CQ101+CQ121+CQ124</f>
        <v>0</v>
      </c>
      <c r="CR126" s="5">
        <f t="shared" si="24"/>
        <v>462170</v>
      </c>
      <c r="CS126" s="5">
        <f>CS69+CS101+CS121+CS124</f>
        <v>462170</v>
      </c>
      <c r="CU126" s="5">
        <f>CU69+CU101+CU121+CU124</f>
        <v>5376186.3700000001</v>
      </c>
      <c r="CV126" s="5"/>
      <c r="CW126" s="39"/>
      <c r="CX126" s="36"/>
    </row>
    <row r="127" spans="1:102">
      <c r="I127" s="6"/>
      <c r="J127" s="7"/>
      <c r="M127" s="6"/>
      <c r="N127" s="7"/>
      <c r="O127" s="7"/>
      <c r="P127" s="7"/>
      <c r="Q127" s="7"/>
      <c r="S127" s="7"/>
      <c r="T127" s="7"/>
      <c r="U127" s="7"/>
      <c r="CI127" s="7"/>
      <c r="CJ127" s="7"/>
      <c r="CO127" s="6"/>
      <c r="CS127" s="6"/>
    </row>
    <row r="128" spans="1:102" ht="13" thickBot="1">
      <c r="A128" s="8" t="s">
        <v>2</v>
      </c>
      <c r="C128" s="1" t="s">
        <v>46</v>
      </c>
      <c r="D128" s="8">
        <f t="shared" ref="D128:H128" si="25">D42-D126</f>
        <v>17140.280000000013</v>
      </c>
      <c r="E128" s="8">
        <f t="shared" si="25"/>
        <v>15240.380000000005</v>
      </c>
      <c r="F128" s="8">
        <f t="shared" si="25"/>
        <v>-1442.11</v>
      </c>
      <c r="G128" s="8">
        <f t="shared" si="25"/>
        <v>383760.00999999978</v>
      </c>
      <c r="H128" s="8">
        <f t="shared" si="25"/>
        <v>-3591</v>
      </c>
      <c r="I128" s="5">
        <f>I42-I126</f>
        <v>2003357.9799999986</v>
      </c>
      <c r="J128" s="7"/>
      <c r="K128" s="8">
        <f t="shared" ref="K128:L128" si="26">K42-K126</f>
        <v>1.7400000000052387</v>
      </c>
      <c r="L128" s="8">
        <f t="shared" si="26"/>
        <v>10856.169999999984</v>
      </c>
      <c r="M128" s="5">
        <f>M42-M126</f>
        <v>10857.909999999974</v>
      </c>
      <c r="N128" s="7"/>
      <c r="O128" s="5">
        <f>O42-O126</f>
        <v>2014215.8900000025</v>
      </c>
      <c r="P128"/>
      <c r="Q128" s="8"/>
      <c r="R128" s="8"/>
      <c r="S128" s="8"/>
      <c r="T128" s="5"/>
      <c r="U128" s="7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5"/>
      <c r="CJ128" s="7"/>
      <c r="CK128" s="8">
        <f t="shared" ref="CK128:CN128" si="27">CK42-CK126</f>
        <v>60590.710000000006</v>
      </c>
      <c r="CL128" s="8">
        <f t="shared" si="27"/>
        <v>58804.44</v>
      </c>
      <c r="CM128" s="8">
        <f t="shared" si="27"/>
        <v>689.36999999999989</v>
      </c>
      <c r="CN128" s="8">
        <f t="shared" si="27"/>
        <v>1670379.1900000004</v>
      </c>
      <c r="CO128" s="5">
        <f>CO42-CO126</f>
        <v>1790463.7100000009</v>
      </c>
      <c r="CP128" s="1"/>
      <c r="CQ128" s="8">
        <f t="shared" ref="CQ128:CR128" si="28">CQ42-CQ126</f>
        <v>0</v>
      </c>
      <c r="CR128" s="8">
        <f t="shared" si="28"/>
        <v>784429.87999999989</v>
      </c>
      <c r="CS128" s="5">
        <f>CS42-CS126</f>
        <v>784429.88000000012</v>
      </c>
      <c r="CU128" s="5">
        <f>CU42-CU126</f>
        <v>2574893.59</v>
      </c>
      <c r="CV128" s="5"/>
      <c r="CW128" s="39"/>
      <c r="CX128" s="36"/>
    </row>
    <row r="129" spans="1:101" ht="13" thickTop="1"/>
    <row r="130" spans="1:101" hidden="1" outlineLevel="1">
      <c r="A130" s="3" t="s">
        <v>110</v>
      </c>
      <c r="B130" s="10" t="s">
        <v>312</v>
      </c>
      <c r="C130" s="3" t="s">
        <v>313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K130" s="3">
        <v>0</v>
      </c>
      <c r="L130" s="3">
        <v>0</v>
      </c>
      <c r="M130" s="3">
        <v>0</v>
      </c>
      <c r="O130" s="3">
        <v>0</v>
      </c>
      <c r="Q130" s="27">
        <v>0</v>
      </c>
      <c r="R130" s="3">
        <v>0</v>
      </c>
      <c r="S130" s="27">
        <v>0</v>
      </c>
      <c r="T130" s="29"/>
      <c r="U130" s="27"/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27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Q130" s="3">
        <v>0</v>
      </c>
      <c r="CR130" s="3">
        <v>0</v>
      </c>
      <c r="CS130" s="3">
        <v>0</v>
      </c>
      <c r="CU130" s="3">
        <v>0</v>
      </c>
    </row>
    <row r="131" spans="1:101" hidden="1" outlineLevel="1">
      <c r="A131" s="3" t="s">
        <v>114</v>
      </c>
      <c r="B131" s="10" t="s">
        <v>320</v>
      </c>
      <c r="C131" s="3" t="s">
        <v>321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K131" s="3">
        <v>0</v>
      </c>
      <c r="L131" s="3">
        <v>0</v>
      </c>
      <c r="M131" s="3">
        <v>0</v>
      </c>
      <c r="O131" s="3">
        <v>0</v>
      </c>
      <c r="Q131" s="27">
        <v>0</v>
      </c>
      <c r="R131" s="3">
        <v>0</v>
      </c>
      <c r="S131" s="27">
        <v>0</v>
      </c>
      <c r="T131" s="29"/>
      <c r="U131" s="27"/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27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Q131" s="3">
        <v>0</v>
      </c>
      <c r="CR131" s="3">
        <v>0</v>
      </c>
      <c r="CS131" s="3">
        <v>0</v>
      </c>
      <c r="CU131" s="3">
        <v>0</v>
      </c>
    </row>
    <row r="132" spans="1:101" hidden="1">
      <c r="A132" s="3" t="s">
        <v>48</v>
      </c>
      <c r="C132" s="1" t="s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S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</row>
    <row r="133" spans="1:101" hidden="1"/>
    <row r="134" spans="1:101" hidden="1" outlineLevel="1">
      <c r="A134" s="3" t="s">
        <v>110</v>
      </c>
      <c r="B134" s="10" t="s">
        <v>312</v>
      </c>
      <c r="C134" s="3" t="s">
        <v>313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K134" s="3">
        <v>0</v>
      </c>
      <c r="L134" s="3">
        <v>0</v>
      </c>
      <c r="M134" s="3">
        <v>0</v>
      </c>
      <c r="O134" s="3">
        <v>0</v>
      </c>
      <c r="Q134" s="27">
        <v>0</v>
      </c>
      <c r="R134" s="3">
        <v>0</v>
      </c>
      <c r="S134" s="27">
        <v>0</v>
      </c>
      <c r="T134" s="29"/>
      <c r="U134" s="27"/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27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Q134" s="3">
        <v>0</v>
      </c>
      <c r="CR134" s="3">
        <v>0</v>
      </c>
      <c r="CS134" s="3">
        <v>0</v>
      </c>
      <c r="CU134" s="3">
        <v>0</v>
      </c>
    </row>
    <row r="135" spans="1:101" hidden="1" outlineLevel="1">
      <c r="A135" s="3" t="s">
        <v>114</v>
      </c>
      <c r="B135" s="10" t="s">
        <v>320</v>
      </c>
      <c r="C135" s="3" t="s">
        <v>321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K135" s="3">
        <v>0</v>
      </c>
      <c r="L135" s="3">
        <v>0</v>
      </c>
      <c r="M135" s="3">
        <v>0</v>
      </c>
      <c r="O135" s="3">
        <v>0</v>
      </c>
      <c r="Q135" s="27">
        <v>0</v>
      </c>
      <c r="R135" s="3">
        <v>0</v>
      </c>
      <c r="S135" s="27">
        <v>0</v>
      </c>
      <c r="T135" s="29"/>
      <c r="U135" s="27"/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27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Q135" s="3">
        <v>0</v>
      </c>
      <c r="CR135" s="3">
        <v>0</v>
      </c>
      <c r="CS135" s="3">
        <v>0</v>
      </c>
      <c r="CU135" s="3">
        <v>0</v>
      </c>
    </row>
    <row r="136" spans="1:101" hidden="1">
      <c r="A136" s="3" t="s">
        <v>49</v>
      </c>
      <c r="C136" s="1" t="s">
        <v>8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K136" s="3">
        <v>0</v>
      </c>
      <c r="L136" s="3">
        <v>0</v>
      </c>
      <c r="M136" s="3">
        <v>0</v>
      </c>
      <c r="O136" s="3">
        <v>0</v>
      </c>
      <c r="Q136" s="3">
        <v>0</v>
      </c>
      <c r="R136" s="3">
        <v>0</v>
      </c>
      <c r="S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1"/>
      <c r="CQ136" s="3">
        <v>0</v>
      </c>
      <c r="CR136" s="3">
        <v>0</v>
      </c>
      <c r="CS136" s="3">
        <v>0</v>
      </c>
      <c r="CU136" s="3">
        <v>0</v>
      </c>
    </row>
    <row r="137" spans="1:101" hidden="1"/>
    <row r="138" spans="1:101">
      <c r="B138" s="43"/>
      <c r="C138" s="53" t="s">
        <v>51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>
        <v>171973.22</v>
      </c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44"/>
    </row>
    <row r="140" spans="1:101" ht="13" thickBot="1">
      <c r="C140" s="1" t="s">
        <v>47</v>
      </c>
      <c r="I140" s="41">
        <f>I128-I132-I136-I138</f>
        <v>2003357.9799999986</v>
      </c>
      <c r="M140" s="41">
        <f>M128-M132-M136-M138</f>
        <v>10857.909999999974</v>
      </c>
      <c r="O140" s="41">
        <f>O128-O132-O136-O138</f>
        <v>2014215.8900000025</v>
      </c>
      <c r="T140"/>
      <c r="U140" s="52"/>
      <c r="CI140"/>
      <c r="CO140" s="41">
        <f>CO128-CO132-CO136-CO138</f>
        <v>1790463.7100000009</v>
      </c>
      <c r="CS140" s="41">
        <f>CS128-CS132-CS136-CS138</f>
        <v>784429.88000000012</v>
      </c>
      <c r="CU140" s="41">
        <f>CU128-CU132-CU136-CU138</f>
        <v>2574893.59</v>
      </c>
    </row>
    <row r="141" spans="1:101" ht="13" thickTop="1"/>
    <row r="142" spans="1:101">
      <c r="CI142" s="1"/>
      <c r="CJ142" s="1"/>
      <c r="CK142" s="1"/>
      <c r="CL142" s="1"/>
      <c r="CM142" s="1"/>
      <c r="CN142" s="1"/>
      <c r="CO142" s="1"/>
    </row>
    <row r="143" spans="1:101">
      <c r="CI143" s="1" t="s">
        <v>364</v>
      </c>
      <c r="CJ143" s="1"/>
      <c r="CK143" s="1"/>
      <c r="CL143" s="1"/>
      <c r="CM143" s="1"/>
      <c r="CN143" s="1"/>
      <c r="CO143" s="1"/>
    </row>
    <row r="144" spans="1:101">
      <c r="CI144" s="1" t="s">
        <v>365</v>
      </c>
      <c r="CJ144" s="1"/>
      <c r="CK144" s="1"/>
      <c r="CL144" s="1"/>
      <c r="CM144" s="1"/>
      <c r="CN144" s="1"/>
      <c r="CO144" s="1">
        <f>CO140-CO11</f>
        <v>540086.09000000078</v>
      </c>
    </row>
  </sheetData>
  <phoneticPr fontId="0" type="noConversion"/>
  <printOptions horizontalCentered="1"/>
  <pageMargins left="0.5" right="0.5" top="0.5" bottom="0.5" header="0.5" footer="0.25"/>
  <pageSetup paperSize="5" scale="67" fitToHeight="2" orientation="landscape"/>
  <headerFooter alignWithMargins="0">
    <oddFooter>&amp;L&amp;8&amp;D  &amp;T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Kristi Geisz</cp:lastModifiedBy>
  <cp:lastPrinted>2006-07-11T15:49:48Z</cp:lastPrinted>
  <dcterms:created xsi:type="dcterms:W3CDTF">1997-12-11T19:58:58Z</dcterms:created>
  <dcterms:modified xsi:type="dcterms:W3CDTF">2016-08-08T02:12:33Z</dcterms:modified>
</cp:coreProperties>
</file>