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60" yWindow="135" windowWidth="8460" windowHeight="4500" tabRatio="294"/>
  </bookViews>
  <sheets>
    <sheet name="Sheet1" sheetId="1" r:id="rId1"/>
  </sheets>
  <definedNames>
    <definedName name="NvsASD">"V2017-09-30"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"https://jcspa.jeffco.k12.co.us/psp/PA92PRD_newwin/EMPLOYEE/PSFT_EP/c/REPORT_BOOKS.IC_RUN_DRILLDOWN.GBL?Action=A&amp;NVS_INSTANCE=4928504_7305951"</definedName>
    <definedName name="NvsElapsedTime">0.0000231481462833472</definedName>
    <definedName name="NvsEndTime">43017.4737962963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"V2017-09-30"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Sheet1!$CZ$4</definedName>
    <definedName name="_xlnm.Print_Titles" localSheetId="0">Sheet1!$B:$C,Sheet1!$2:$9</definedName>
  </definedNames>
  <calcPr calcId="145621"/>
</workbook>
</file>

<file path=xl/calcChain.xml><?xml version="1.0" encoding="utf-8"?>
<calcChain xmlns="http://schemas.openxmlformats.org/spreadsheetml/2006/main">
  <c r="CN124" i="1" l="1"/>
  <c r="CU97" i="1" l="1"/>
  <c r="CV97" i="1"/>
  <c r="CU95" i="1"/>
  <c r="CV95" i="1"/>
  <c r="CT41" i="1" l="1"/>
  <c r="CN41" i="1"/>
  <c r="CM41" i="1"/>
  <c r="CI41" i="1"/>
  <c r="O41" i="1"/>
  <c r="CU36" i="1"/>
  <c r="CV36" i="1"/>
  <c r="CU26" i="1"/>
  <c r="CV122" i="1" l="1"/>
  <c r="CU122" i="1"/>
  <c r="CV121" i="1"/>
  <c r="CU121" i="1"/>
  <c r="CV119" i="1"/>
  <c r="CU119" i="1"/>
  <c r="CV118" i="1"/>
  <c r="CU118" i="1"/>
  <c r="CV117" i="1"/>
  <c r="CU117" i="1"/>
  <c r="CV116" i="1"/>
  <c r="CU116" i="1"/>
  <c r="CV115" i="1"/>
  <c r="CU115" i="1"/>
  <c r="CV114" i="1"/>
  <c r="CU114" i="1"/>
  <c r="CV113" i="1"/>
  <c r="CU113" i="1"/>
  <c r="CV112" i="1"/>
  <c r="CU112" i="1"/>
  <c r="CV111" i="1"/>
  <c r="CU111" i="1"/>
  <c r="CV110" i="1"/>
  <c r="CU110" i="1"/>
  <c r="CV109" i="1"/>
  <c r="CU109" i="1"/>
  <c r="CV108" i="1"/>
  <c r="CU108" i="1"/>
  <c r="CV107" i="1"/>
  <c r="CU107" i="1"/>
  <c r="CV106" i="1"/>
  <c r="CU106" i="1"/>
  <c r="CV105" i="1"/>
  <c r="CU105" i="1"/>
  <c r="CV104" i="1"/>
  <c r="CU104" i="1"/>
  <c r="CV103" i="1"/>
  <c r="CU103" i="1"/>
  <c r="CV102" i="1"/>
  <c r="CU102" i="1"/>
  <c r="CV101" i="1"/>
  <c r="CU101" i="1"/>
  <c r="CV99" i="1"/>
  <c r="CU99" i="1"/>
  <c r="CV98" i="1"/>
  <c r="CU98" i="1"/>
  <c r="CV96" i="1"/>
  <c r="CU96" i="1"/>
  <c r="CV94" i="1"/>
  <c r="CU94" i="1"/>
  <c r="CV93" i="1"/>
  <c r="CU93" i="1"/>
  <c r="CV92" i="1"/>
  <c r="CU92" i="1"/>
  <c r="CV91" i="1"/>
  <c r="CU91" i="1"/>
  <c r="CV90" i="1"/>
  <c r="CU90" i="1"/>
  <c r="CV89" i="1"/>
  <c r="CU89" i="1"/>
  <c r="CV88" i="1"/>
  <c r="CU88" i="1"/>
  <c r="CV87" i="1"/>
  <c r="CU87" i="1"/>
  <c r="CV86" i="1"/>
  <c r="CU86" i="1"/>
  <c r="CV85" i="1"/>
  <c r="CU85" i="1"/>
  <c r="CV84" i="1"/>
  <c r="CU84" i="1"/>
  <c r="CV83" i="1"/>
  <c r="CU83" i="1"/>
  <c r="CV82" i="1"/>
  <c r="CU82" i="1"/>
  <c r="CV81" i="1"/>
  <c r="CU81" i="1"/>
  <c r="CV80" i="1"/>
  <c r="CU80" i="1"/>
  <c r="CV79" i="1"/>
  <c r="CU79" i="1"/>
  <c r="CV78" i="1"/>
  <c r="CU78" i="1"/>
  <c r="CV77" i="1"/>
  <c r="CU77" i="1"/>
  <c r="CV76" i="1"/>
  <c r="CU76" i="1"/>
  <c r="CV75" i="1"/>
  <c r="CU75" i="1"/>
  <c r="CV74" i="1"/>
  <c r="CU74" i="1"/>
  <c r="CV73" i="1"/>
  <c r="CU73" i="1"/>
  <c r="CV72" i="1"/>
  <c r="CU72" i="1"/>
  <c r="CV71" i="1"/>
  <c r="CU71" i="1"/>
  <c r="CV70" i="1"/>
  <c r="CU70" i="1"/>
  <c r="CV69" i="1"/>
  <c r="CU69" i="1"/>
  <c r="CT67" i="1"/>
  <c r="CT124" i="1" s="1"/>
  <c r="CR67" i="1"/>
  <c r="CR124" i="1" s="1"/>
  <c r="CQ67" i="1"/>
  <c r="CQ124" i="1" s="1"/>
  <c r="CP67" i="1"/>
  <c r="CP124" i="1" s="1"/>
  <c r="CN67" i="1"/>
  <c r="CM67" i="1"/>
  <c r="CM124" i="1" s="1"/>
  <c r="CL67" i="1"/>
  <c r="CL124" i="1" s="1"/>
  <c r="CK67" i="1"/>
  <c r="CK124" i="1" s="1"/>
  <c r="CI67" i="1"/>
  <c r="CI124" i="1" s="1"/>
  <c r="CH67" i="1"/>
  <c r="CH124" i="1" s="1"/>
  <c r="CG67" i="1"/>
  <c r="CG124" i="1" s="1"/>
  <c r="CF67" i="1"/>
  <c r="CF124" i="1" s="1"/>
  <c r="CE67" i="1"/>
  <c r="CE124" i="1" s="1"/>
  <c r="CD67" i="1"/>
  <c r="CD124" i="1" s="1"/>
  <c r="CC67" i="1"/>
  <c r="CC124" i="1" s="1"/>
  <c r="CB67" i="1"/>
  <c r="CB124" i="1" s="1"/>
  <c r="CA67" i="1"/>
  <c r="CA124" i="1" s="1"/>
  <c r="BZ67" i="1"/>
  <c r="BZ124" i="1" s="1"/>
  <c r="BY67" i="1"/>
  <c r="BY124" i="1" s="1"/>
  <c r="BX67" i="1"/>
  <c r="BX124" i="1" s="1"/>
  <c r="BW67" i="1"/>
  <c r="BW124" i="1" s="1"/>
  <c r="BV67" i="1"/>
  <c r="BV124" i="1" s="1"/>
  <c r="BU67" i="1"/>
  <c r="BU124" i="1" s="1"/>
  <c r="BT67" i="1"/>
  <c r="BT124" i="1" s="1"/>
  <c r="BS67" i="1"/>
  <c r="BS124" i="1" s="1"/>
  <c r="BR67" i="1"/>
  <c r="BR124" i="1" s="1"/>
  <c r="BQ67" i="1"/>
  <c r="BQ124" i="1" s="1"/>
  <c r="BP67" i="1"/>
  <c r="BP124" i="1" s="1"/>
  <c r="BO67" i="1"/>
  <c r="BO124" i="1" s="1"/>
  <c r="BN67" i="1"/>
  <c r="BN124" i="1" s="1"/>
  <c r="BM67" i="1"/>
  <c r="BM124" i="1" s="1"/>
  <c r="BL67" i="1"/>
  <c r="BL124" i="1" s="1"/>
  <c r="BK67" i="1"/>
  <c r="BK124" i="1" s="1"/>
  <c r="BJ67" i="1"/>
  <c r="BJ124" i="1" s="1"/>
  <c r="BI67" i="1"/>
  <c r="BI124" i="1" s="1"/>
  <c r="BH67" i="1"/>
  <c r="BH124" i="1" s="1"/>
  <c r="BG67" i="1"/>
  <c r="BG124" i="1" s="1"/>
  <c r="BF67" i="1"/>
  <c r="BF124" i="1" s="1"/>
  <c r="BE67" i="1"/>
  <c r="BE124" i="1" s="1"/>
  <c r="BD67" i="1"/>
  <c r="BD124" i="1" s="1"/>
  <c r="BC67" i="1"/>
  <c r="BC124" i="1" s="1"/>
  <c r="BB67" i="1"/>
  <c r="BB124" i="1" s="1"/>
  <c r="BA67" i="1"/>
  <c r="BA124" i="1" s="1"/>
  <c r="AZ67" i="1"/>
  <c r="AZ124" i="1" s="1"/>
  <c r="AY67" i="1"/>
  <c r="AY124" i="1" s="1"/>
  <c r="AX67" i="1"/>
  <c r="AX124" i="1" s="1"/>
  <c r="AW67" i="1"/>
  <c r="AW124" i="1" s="1"/>
  <c r="AV67" i="1"/>
  <c r="AV124" i="1" s="1"/>
  <c r="AU67" i="1"/>
  <c r="AU124" i="1" s="1"/>
  <c r="AT67" i="1"/>
  <c r="AT124" i="1" s="1"/>
  <c r="AS67" i="1"/>
  <c r="AS124" i="1" s="1"/>
  <c r="AR67" i="1"/>
  <c r="AR124" i="1" s="1"/>
  <c r="AQ67" i="1"/>
  <c r="AQ124" i="1" s="1"/>
  <c r="AP67" i="1"/>
  <c r="AP124" i="1" s="1"/>
  <c r="AO67" i="1"/>
  <c r="AO124" i="1" s="1"/>
  <c r="AN67" i="1"/>
  <c r="AN124" i="1" s="1"/>
  <c r="AM67" i="1"/>
  <c r="AM124" i="1" s="1"/>
  <c r="AL67" i="1"/>
  <c r="AL124" i="1" s="1"/>
  <c r="AK67" i="1"/>
  <c r="AK124" i="1" s="1"/>
  <c r="AJ67" i="1"/>
  <c r="AJ124" i="1" s="1"/>
  <c r="AI67" i="1"/>
  <c r="AI124" i="1" s="1"/>
  <c r="AH67" i="1"/>
  <c r="AH124" i="1" s="1"/>
  <c r="AG67" i="1"/>
  <c r="AG124" i="1" s="1"/>
  <c r="AF67" i="1"/>
  <c r="AF124" i="1" s="1"/>
  <c r="AE67" i="1"/>
  <c r="AE124" i="1" s="1"/>
  <c r="AD67" i="1"/>
  <c r="AD124" i="1" s="1"/>
  <c r="AC67" i="1"/>
  <c r="AC124" i="1" s="1"/>
  <c r="AB67" i="1"/>
  <c r="AB124" i="1" s="1"/>
  <c r="AA67" i="1"/>
  <c r="AA124" i="1" s="1"/>
  <c r="Z67" i="1"/>
  <c r="Z124" i="1" s="1"/>
  <c r="Y67" i="1"/>
  <c r="Y124" i="1" s="1"/>
  <c r="X67" i="1"/>
  <c r="X124" i="1" s="1"/>
  <c r="W67" i="1"/>
  <c r="W124" i="1" s="1"/>
  <c r="V67" i="1"/>
  <c r="V124" i="1" s="1"/>
  <c r="U67" i="1"/>
  <c r="U124" i="1" s="1"/>
  <c r="O67" i="1"/>
  <c r="O124" i="1" s="1"/>
  <c r="M67" i="1"/>
  <c r="M124" i="1" s="1"/>
  <c r="L67" i="1"/>
  <c r="L124" i="1" s="1"/>
  <c r="K67" i="1"/>
  <c r="K124" i="1" s="1"/>
  <c r="I67" i="1"/>
  <c r="I124" i="1" s="1"/>
  <c r="H67" i="1"/>
  <c r="H124" i="1" s="1"/>
  <c r="G67" i="1"/>
  <c r="G124" i="1" s="1"/>
  <c r="F67" i="1"/>
  <c r="F124" i="1" s="1"/>
  <c r="E67" i="1"/>
  <c r="E124" i="1" s="1"/>
  <c r="D67" i="1"/>
  <c r="D124" i="1" s="1"/>
  <c r="CV65" i="1"/>
  <c r="CU65" i="1"/>
  <c r="CV64" i="1"/>
  <c r="CU64" i="1"/>
  <c r="CV62" i="1"/>
  <c r="CU62" i="1"/>
  <c r="CU67" i="1" s="1"/>
  <c r="CV61" i="1"/>
  <c r="CU61" i="1"/>
  <c r="CV60" i="1"/>
  <c r="CU60" i="1"/>
  <c r="CV59" i="1"/>
  <c r="CU59" i="1"/>
  <c r="CV58" i="1"/>
  <c r="CU58" i="1"/>
  <c r="CV57" i="1"/>
  <c r="CU57" i="1"/>
  <c r="CV56" i="1"/>
  <c r="CU56" i="1"/>
  <c r="CV55" i="1"/>
  <c r="CU55" i="1"/>
  <c r="CV54" i="1"/>
  <c r="CU54" i="1"/>
  <c r="CV53" i="1"/>
  <c r="CU53" i="1"/>
  <c r="CV52" i="1"/>
  <c r="CU52" i="1"/>
  <c r="CV51" i="1"/>
  <c r="CU51" i="1"/>
  <c r="CV50" i="1"/>
  <c r="CU50" i="1"/>
  <c r="CV49" i="1"/>
  <c r="CU49" i="1"/>
  <c r="CV48" i="1"/>
  <c r="CU48" i="1"/>
  <c r="CV47" i="1"/>
  <c r="CU47" i="1"/>
  <c r="CV46" i="1"/>
  <c r="CU46" i="1"/>
  <c r="CV45" i="1"/>
  <c r="CU45" i="1"/>
  <c r="CV44" i="1"/>
  <c r="CU44" i="1"/>
  <c r="CV43" i="1"/>
  <c r="CU43" i="1"/>
  <c r="CV42" i="1"/>
  <c r="CU42" i="1"/>
  <c r="CV41" i="1"/>
  <c r="CU41" i="1"/>
  <c r="CT39" i="1"/>
  <c r="CT126" i="1" s="1"/>
  <c r="CT134" i="1" s="1"/>
  <c r="CR39" i="1"/>
  <c r="CR126" i="1" s="1"/>
  <c r="CR134" i="1" s="1"/>
  <c r="CQ39" i="1"/>
  <c r="CQ126" i="1" s="1"/>
  <c r="CP39" i="1"/>
  <c r="CP126" i="1" s="1"/>
  <c r="CN39" i="1"/>
  <c r="CN134" i="1" s="1"/>
  <c r="CM39" i="1"/>
  <c r="CM126" i="1" s="1"/>
  <c r="CL39" i="1"/>
  <c r="CL126" i="1" s="1"/>
  <c r="CK39" i="1"/>
  <c r="CK126" i="1" s="1"/>
  <c r="O39" i="1"/>
  <c r="O126" i="1" s="1"/>
  <c r="O134" i="1" s="1"/>
  <c r="M39" i="1"/>
  <c r="L39" i="1"/>
  <c r="L126" i="1" s="1"/>
  <c r="K39" i="1"/>
  <c r="I39" i="1"/>
  <c r="I126" i="1" s="1"/>
  <c r="I134" i="1" s="1"/>
  <c r="H39" i="1"/>
  <c r="G39" i="1"/>
  <c r="G126" i="1" s="1"/>
  <c r="F39" i="1"/>
  <c r="E39" i="1"/>
  <c r="E126" i="1" s="1"/>
  <c r="D39" i="1"/>
  <c r="CU37" i="1"/>
  <c r="CU39" i="1" s="1"/>
  <c r="S37" i="1"/>
  <c r="CV37" i="1" s="1"/>
  <c r="CU35" i="1"/>
  <c r="S34" i="1"/>
  <c r="CV34" i="1" s="1"/>
  <c r="S33" i="1"/>
  <c r="CU33" i="1" s="1"/>
  <c r="S32" i="1"/>
  <c r="CV32" i="1" s="1"/>
  <c r="S31" i="1"/>
  <c r="CU31" i="1" s="1"/>
  <c r="S30" i="1"/>
  <c r="CV30" i="1" s="1"/>
  <c r="S29" i="1"/>
  <c r="CU29" i="1" s="1"/>
  <c r="S28" i="1"/>
  <c r="CV28" i="1" s="1"/>
  <c r="S27" i="1"/>
  <c r="CU27" i="1" s="1"/>
  <c r="S25" i="1"/>
  <c r="CV25" i="1" s="1"/>
  <c r="S24" i="1"/>
  <c r="CU24" i="1" s="1"/>
  <c r="S23" i="1"/>
  <c r="CV23" i="1" s="1"/>
  <c r="S22" i="1"/>
  <c r="S21" i="1"/>
  <c r="CV21" i="1" s="1"/>
  <c r="S20" i="1"/>
  <c r="CU20" i="1" s="1"/>
  <c r="S19" i="1"/>
  <c r="CV19" i="1" s="1"/>
  <c r="S18" i="1"/>
  <c r="CU18" i="1" s="1"/>
  <c r="S17" i="1"/>
  <c r="CV17" i="1" s="1"/>
  <c r="S16" i="1"/>
  <c r="CU16" i="1" s="1"/>
  <c r="S15" i="1"/>
  <c r="CV15" i="1" s="1"/>
  <c r="S14" i="1"/>
  <c r="CU14" i="1" s="1"/>
  <c r="S13" i="1"/>
  <c r="CV13" i="1" s="1"/>
  <c r="B5" i="1"/>
  <c r="CU28" i="1" l="1"/>
  <c r="CU23" i="1"/>
  <c r="CU32" i="1"/>
  <c r="S39" i="1"/>
  <c r="CV39" i="1" s="1"/>
  <c r="CU13" i="1"/>
  <c r="CV14" i="1"/>
  <c r="CU15" i="1"/>
  <c r="CV16" i="1"/>
  <c r="CU17" i="1"/>
  <c r="CV18" i="1"/>
  <c r="CU19" i="1"/>
  <c r="CV20" i="1"/>
  <c r="CU21" i="1"/>
  <c r="CU25" i="1"/>
  <c r="CU30" i="1"/>
  <c r="CU34" i="1"/>
  <c r="CV35" i="1"/>
  <c r="CU22" i="1"/>
  <c r="CV22" i="1"/>
  <c r="D126" i="1"/>
  <c r="F126" i="1"/>
  <c r="H126" i="1"/>
  <c r="K126" i="1"/>
  <c r="M126" i="1"/>
  <c r="M134" i="1" s="1"/>
  <c r="CV24" i="1"/>
  <c r="CV27" i="1"/>
  <c r="CV29" i="1"/>
  <c r="CV31" i="1"/>
  <c r="CV33" i="1"/>
  <c r="CV67" i="1"/>
</calcChain>
</file>

<file path=xl/sharedStrings.xml><?xml version="1.0" encoding="utf-8"?>
<sst xmlns="http://schemas.openxmlformats.org/spreadsheetml/2006/main" count="523" uniqueCount="360">
  <si>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</si>
  <si>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</si>
  <si>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</si>
  <si>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</si>
  <si>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</si>
  <si>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</si>
  <si>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</si>
  <si>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</si>
  <si>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</si>
  <si>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</si>
  <si>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</si>
  <si>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</si>
  <si>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</si>
  <si>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</si>
  <si>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</si>
  <si>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</si>
  <si>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</si>
  <si>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</si>
  <si>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</si>
  <si>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</si>
  <si>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</si>
  <si>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</si>
  <si>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</si>
  <si>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</si>
  <si>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</si>
  <si>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</si>
  <si>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</si>
  <si>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</si>
  <si>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</si>
  <si>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</si>
  <si>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</si>
  <si>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</si>
  <si>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</si>
  <si>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</si>
  <si>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</si>
  <si>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</si>
  <si>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</si>
  <si>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</si>
  <si>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</si>
  <si>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</si>
  <si>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</si>
  <si>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</si>
  <si>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</si>
  <si>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</si>
  <si>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</si>
  <si>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</si>
  <si>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</si>
  <si>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</si>
  <si>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</si>
  <si>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</si>
  <si>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</si>
  <si>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</si>
  <si>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</si>
  <si>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</si>
  <si>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</si>
  <si>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</si>
  <si>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</si>
  <si>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</si>
  <si>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</si>
  <si>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</si>
  <si>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</si>
  <si>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</si>
  <si>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</si>
  <si>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</si>
  <si>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</si>
  <si>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</si>
  <si>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</si>
  <si>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</si>
  <si>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</si>
  <si>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</si>
  <si>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</si>
  <si>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</si>
  <si>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</si>
  <si>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</si>
  <si>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</si>
  <si>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</si>
  <si>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</si>
  <si>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</si>
  <si>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</si>
  <si>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</si>
  <si>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</si>
  <si>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</si>
  <si>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</si>
  <si>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</si>
  <si>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</si>
  <si>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</si>
  <si>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</si>
  <si>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</si>
  <si>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</si>
  <si>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</si>
  <si>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</si>
  <si>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</si>
  <si>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</si>
  <si>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</si>
  <si>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</si>
  <si>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</si>
  <si>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</si>
  <si>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</si>
  <si>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</si>
  <si>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</si>
  <si>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</si>
  <si>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</si>
  <si>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</si>
  <si>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</si>
  <si>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</si>
  <si>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</si>
  <si>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</si>
  <si>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</si>
  <si>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</si>
  <si>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</si>
  <si>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</si>
  <si>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</si>
  <si>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</si>
  <si>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</si>
  <si>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</si>
  <si>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</si>
  <si>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</si>
  <si>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</si>
  <si>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</si>
  <si>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</si>
  <si>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</si>
  <si>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</si>
  <si>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</si>
  <si>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</si>
  <si>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</si>
  <si>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</si>
  <si>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</si>
  <si>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</si>
  <si>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</si>
  <si>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</si>
  <si>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</si>
  <si>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</si>
  <si>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</si>
  <si>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</si>
  <si>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</si>
  <si>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</si>
  <si>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</si>
  <si>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</si>
  <si>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</si>
  <si>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</si>
  <si>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</si>
  <si>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</si>
  <si>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</si>
  <si>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</si>
  <si>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</si>
  <si>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</si>
  <si>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</si>
  <si>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</si>
  <si>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</si>
  <si>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</si>
  <si>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</si>
  <si>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</si>
  <si>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</si>
  <si>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</si>
  <si>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</si>
  <si>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</si>
  <si>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</si>
  <si>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</si>
  <si>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</si>
  <si>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</si>
  <si>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</si>
  <si>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</si>
  <si>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</si>
  <si>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</si>
  <si>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</si>
  <si>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</si>
  <si>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</si>
  <si>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</si>
  <si>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</si>
  <si>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</si>
  <si>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</si>
  <si>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</si>
  <si>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</si>
  <si>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</si>
  <si>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</si>
  <si>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</si>
  <si>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</si>
  <si>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</si>
  <si>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</si>
  <si>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</si>
  <si>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</si>
  <si>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</si>
  <si>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</si>
  <si>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</si>
  <si>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</si>
  <si>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</si>
  <si>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</si>
  <si>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</si>
  <si>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</si>
  <si>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</si>
  <si>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</si>
  <si>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</si>
  <si>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</si>
  <si>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</si>
  <si>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</si>
  <si>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</si>
  <si>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</si>
  <si>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</si>
  <si>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</si>
  <si>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</si>
  <si>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</si>
  <si>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</si>
  <si>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</si>
  <si>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</si>
  <si>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</si>
  <si>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</si>
  <si>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</si>
  <si>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</si>
  <si>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</si>
  <si>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</si>
  <si>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</si>
  <si>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</si>
  <si>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</si>
  <si>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</si>
  <si>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</si>
  <si>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</si>
  <si>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</si>
  <si>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</si>
  <si>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</si>
  <si>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</si>
  <si>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</si>
  <si>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</si>
  <si>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</si>
  <si>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</si>
  <si>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</si>
  <si>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</si>
  <si>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</si>
  <si>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</si>
  <si>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</si>
  <si>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</si>
  <si>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</si>
  <si>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</si>
  <si>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</si>
  <si>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</si>
  <si>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</si>
  <si>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</si>
  <si>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</si>
  <si>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</si>
  <si>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</si>
  <si>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</si>
  <si>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</si>
  <si>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</si>
  <si>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</si>
  <si>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</si>
  <si>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</si>
  <si>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</si>
  <si>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</si>
  <si>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</si>
  <si>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</si>
  <si>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</si>
  <si>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</si>
  <si>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</si>
  <si>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</si>
  <si>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</si>
  <si>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</si>
  <si>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</si>
  <si>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</si>
  <si>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</si>
  <si>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</si>
  <si>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</si>
  <si>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</si>
  <si>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</si>
  <si>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</si>
  <si>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</si>
  <si>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</si>
  <si>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</si>
  <si>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</si>
  <si>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</si>
  <si>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</si>
  <si>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</si>
  <si>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</si>
  <si>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</si>
  <si>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</si>
  <si>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</si>
  <si>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</si>
  <si>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</si>
  <si>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</si>
  <si>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</si>
  <si>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</si>
  <si>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</si>
  <si>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</si>
  <si>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</si>
  <si>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</si>
  <si>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</si>
  <si>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</si>
  <si>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</si>
  <si>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</si>
  <si>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</si>
  <si>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</si>
  <si>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</si>
  <si>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</si>
  <si>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</si>
  <si>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</si>
  <si>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</si>
  <si>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</si>
  <si>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</si>
  <si>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</si>
  <si>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</si>
  <si>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</si>
  <si>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</si>
  <si>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</si>
  <si>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</si>
  <si>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</si>
  <si>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</si>
  <si>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</si>
  <si>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</si>
  <si>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</si>
  <si>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</si>
  <si>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</si>
  <si>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</si>
  <si>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</si>
  <si>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</si>
  <si>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</si>
  <si>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</si>
  <si>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</si>
  <si>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</si>
  <si>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</si>
  <si>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</si>
  <si>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</si>
  <si>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</si>
  <si>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</si>
  <si>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</si>
  <si>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</si>
  <si>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</si>
  <si>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</si>
  <si>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</si>
  <si>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</si>
  <si>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</si>
  <si>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</si>
  <si>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</si>
  <si>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</si>
  <si>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</si>
  <si>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</si>
  <si>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</si>
  <si>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</si>
  <si>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</si>
  <si>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</si>
  <si>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</si>
  <si>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</si>
  <si>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</si>
  <si>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</si>
  <si>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</si>
  <si>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</si>
  <si>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</si>
  <si>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</si>
  <si>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</si>
  <si>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</si>
  <si>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</si>
  <si>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</si>
  <si>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</si>
  <si>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Bond R&amp;R Payments</t>
  </si>
  <si>
    <t>Adminstration</t>
  </si>
  <si>
    <t>512100-513100</t>
  </si>
  <si>
    <t>Lease Purch-Other-Principal Bond</t>
  </si>
  <si>
    <t>Lease Purch-Other-Principal Loan</t>
  </si>
  <si>
    <t>Lease Purch-Other-Interest Bond</t>
  </si>
  <si>
    <t>Lease Purch-Other-Interestn Loan</t>
  </si>
  <si>
    <t>District Fees</t>
  </si>
  <si>
    <t>Financials 07/01/17 - 09/30/17</t>
  </si>
  <si>
    <t>Board October 9,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</si>
</sst>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58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5" fillId="0" borderId="5" xfId="1" applyFont="1" applyFill="1" applyBorder="1"/>
    <xf numFmtId="0" fontId="0" fillId="0" borderId="0" xfId="0" applyFill="1"/>
    <xf numFmtId="43" fontId="2" fillId="5" borderId="0" xfId="1" applyFont="1" applyFill="1" applyAlignment="1">
      <alignment horizontal="center" wrapText="1"/>
    </xf>
    <xf numFmtId="4" fontId="5" fillId="0" borderId="0" xfId="1" applyNumberFormat="1" applyFont="1" applyFill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</xdr:colOff>
      <xdr:row>1</xdr:row>
      <xdr:rowOff>206375</xdr:rowOff>
    </xdr:from>
    <xdr:to>
      <xdr:col>18</xdr:col>
      <xdr:colOff>92075</xdr:colOff>
      <xdr:row>4</xdr:row>
      <xdr:rowOff>130175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3025" y="2063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A135"/>
  <sheetViews>
    <sheetView tabSelected="1" topLeftCell="B2" zoomScale="75" zoomScaleNormal="75" workbookViewId="0">
      <pane xSplit="7" ySplit="8" topLeftCell="N94" activePane="bottomRight" state="frozen"/>
      <selection activeCell="B2" sqref="B2"/>
      <selection pane="topRight" activeCell="I2" sqref="I2"/>
      <selection pane="bottomLeft" activeCell="B10" sqref="B10"/>
      <selection pane="bottomRight" activeCell="B120" sqref="B120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4" customWidth="1"/>
    <col min="16" max="16" width="0.85546875" style="4" customWidth="1"/>
    <col min="17" max="18" width="0.140625" style="4" customWidth="1"/>
    <col min="19" max="19" width="19.5703125" style="4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1" width="19.5703125" style="3" hidden="1" customWidth="1" outlineLevel="1"/>
    <col min="92" max="92" width="19.5703125" style="3" customWidth="1" collapsed="1"/>
    <col min="93" max="93" width="0.85546875" style="3" customWidth="1"/>
    <col min="94" max="95" width="19.5703125" style="3" hidden="1" customWidth="1" outlineLevel="1"/>
    <col min="96" max="96" width="19.5703125" style="3" customWidth="1" collapsed="1"/>
    <col min="97" max="97" width="0.85546875" style="3" customWidth="1"/>
    <col min="98" max="99" width="19.5703125" style="3" customWidth="1"/>
    <col min="100" max="100" width="19.5703125" style="30" customWidth="1"/>
    <col min="101" max="101" width="19.5703125" style="30" hidden="1" customWidth="1"/>
    <col min="102" max="105" width="0" style="3" hidden="1" customWidth="1"/>
    <col min="106" max="16384" width="9.140625" style="3"/>
  </cols>
  <sheetData>
    <row r="1" spans="1:105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4" t="s">
        <v>36</v>
      </c>
      <c r="Q1" s="27" t="s">
        <v>43</v>
      </c>
      <c r="R1" s="27" t="s">
        <v>44</v>
      </c>
      <c r="S1" s="29" t="s">
        <v>2</v>
      </c>
      <c r="T1" s="27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7" t="s">
        <v>45</v>
      </c>
      <c r="CK1" s="3" t="s">
        <v>52</v>
      </c>
      <c r="CL1" s="3" t="s">
        <v>53</v>
      </c>
      <c r="CM1" s="3" t="s">
        <v>55</v>
      </c>
      <c r="CN1" s="3" t="s">
        <v>42</v>
      </c>
      <c r="CP1" s="3" t="s">
        <v>57</v>
      </c>
      <c r="CQ1" s="3" t="s">
        <v>58</v>
      </c>
      <c r="CR1" s="3" t="s">
        <v>33</v>
      </c>
      <c r="CT1" s="3" t="s">
        <v>35</v>
      </c>
      <c r="CU1" s="3" t="s">
        <v>2</v>
      </c>
      <c r="CV1" s="30" t="s">
        <v>2</v>
      </c>
    </row>
    <row r="2" spans="1:105" s="4" customFormat="1" ht="18" x14ac:dyDescent="0.25">
      <c r="A2" s="16"/>
      <c r="B2" s="39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22"/>
      <c r="P2" s="22"/>
      <c r="Q2" s="22"/>
      <c r="R2" s="22"/>
      <c r="S2" s="2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8"/>
      <c r="CO2" s="18"/>
      <c r="CP2" s="16"/>
      <c r="CQ2" s="16"/>
      <c r="CR2" s="54" t="s">
        <v>345</v>
      </c>
      <c r="CS2" s="16"/>
      <c r="CT2" s="16"/>
      <c r="CU2" s="16"/>
      <c r="CV2" s="31"/>
      <c r="CW2" s="31"/>
      <c r="CX2" s="16"/>
      <c r="CY2" s="19" t="s">
        <v>0</v>
      </c>
      <c r="CZ2" s="45" t="s">
        <v>343</v>
      </c>
      <c r="DA2" s="16"/>
    </row>
    <row r="3" spans="1:105" s="4" customFormat="1" x14ac:dyDescent="0.2">
      <c r="A3" s="16"/>
      <c r="B3" s="46" t="s">
        <v>344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2"/>
      <c r="P3" s="22"/>
      <c r="Q3" s="22"/>
      <c r="R3" s="22"/>
      <c r="S3" s="22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20"/>
      <c r="CO3" s="20"/>
      <c r="CP3" s="16"/>
      <c r="CQ3" s="16"/>
      <c r="CR3" s="55"/>
      <c r="CS3" s="16"/>
      <c r="CT3" s="16"/>
      <c r="CU3" s="16"/>
      <c r="CV3" s="31"/>
      <c r="CW3" s="31"/>
      <c r="CX3" s="16"/>
      <c r="CY3" s="16"/>
      <c r="CZ3" s="16"/>
      <c r="DA3" s="16"/>
    </row>
    <row r="4" spans="1:105" s="4" customFormat="1" x14ac:dyDescent="0.2">
      <c r="A4" s="16"/>
      <c r="B4" s="46" t="s">
        <v>345</v>
      </c>
      <c r="C4" s="20"/>
      <c r="D4" s="16"/>
      <c r="E4" s="16"/>
      <c r="F4" s="16"/>
      <c r="G4" s="16"/>
      <c r="H4" s="16"/>
      <c r="I4" s="20"/>
      <c r="J4" s="21"/>
      <c r="K4" s="16"/>
      <c r="L4" s="16"/>
      <c r="M4" s="21"/>
      <c r="N4" s="21"/>
      <c r="O4" s="22"/>
      <c r="P4" s="22"/>
      <c r="Q4" s="22"/>
      <c r="R4" s="22"/>
      <c r="S4" s="22"/>
      <c r="T4" s="21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1"/>
      <c r="CJ4" s="21"/>
      <c r="CK4" s="16"/>
      <c r="CL4" s="16"/>
      <c r="CM4" s="16"/>
      <c r="CN4" s="21"/>
      <c r="CO4" s="20"/>
      <c r="CP4" s="16"/>
      <c r="CQ4" s="16"/>
      <c r="CR4" s="54" t="s">
        <v>358</v>
      </c>
      <c r="CS4" s="16"/>
      <c r="CT4" s="16"/>
      <c r="CU4" s="16"/>
      <c r="CV4" s="31"/>
      <c r="CW4" s="31"/>
      <c r="CX4" s="16"/>
      <c r="CY4" s="16"/>
      <c r="CZ4" s="47">
        <v>43008</v>
      </c>
      <c r="DA4" s="16"/>
    </row>
    <row r="5" spans="1:105" s="4" customFormat="1" x14ac:dyDescent="0.2">
      <c r="A5" s="16"/>
      <c r="B5" s="17" t="str">
        <f>"Report ID:  "&amp;CZ2</f>
        <v>Report ID:  558OPC</v>
      </c>
      <c r="C5" s="23"/>
      <c r="D5" s="16"/>
      <c r="E5" s="16"/>
      <c r="F5" s="16"/>
      <c r="G5" s="16"/>
      <c r="H5" s="16"/>
      <c r="I5" s="20"/>
      <c r="J5" s="22"/>
      <c r="K5" s="16"/>
      <c r="L5" s="16"/>
      <c r="M5" s="22"/>
      <c r="N5" s="22"/>
      <c r="O5" s="22"/>
      <c r="P5" s="22"/>
      <c r="Q5" s="22"/>
      <c r="R5" s="22"/>
      <c r="S5" s="22"/>
      <c r="T5" s="22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2"/>
      <c r="CJ5" s="22"/>
      <c r="CK5" s="16"/>
      <c r="CL5" s="16"/>
      <c r="CM5" s="16"/>
      <c r="CN5" s="22"/>
      <c r="CO5" s="23"/>
      <c r="CP5" s="16"/>
      <c r="CQ5" s="16"/>
      <c r="CR5" s="56"/>
      <c r="CS5" s="16"/>
      <c r="CT5" s="16"/>
      <c r="CU5" s="16"/>
      <c r="CV5" s="31"/>
      <c r="CW5" s="31"/>
      <c r="CX5" s="16"/>
      <c r="CY5" s="48" t="s">
        <v>346</v>
      </c>
      <c r="CZ5" s="24"/>
      <c r="DA5" s="16"/>
    </row>
    <row r="6" spans="1:105" s="4" customFormat="1" x14ac:dyDescent="0.2">
      <c r="A6" s="16"/>
      <c r="B6" s="17" t="s">
        <v>50</v>
      </c>
      <c r="C6" s="25"/>
      <c r="D6" s="16"/>
      <c r="E6" s="16"/>
      <c r="F6" s="16"/>
      <c r="G6" s="16"/>
      <c r="H6" s="16"/>
      <c r="I6" s="25"/>
      <c r="J6" s="25"/>
      <c r="K6" s="16"/>
      <c r="L6" s="16"/>
      <c r="M6" s="25"/>
      <c r="N6" s="25"/>
      <c r="O6" s="22"/>
      <c r="P6" s="22"/>
      <c r="Q6" s="22"/>
      <c r="R6" s="22"/>
      <c r="S6" s="22"/>
      <c r="T6" s="2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5"/>
      <c r="CJ6" s="25"/>
      <c r="CK6" s="16"/>
      <c r="CL6" s="16"/>
      <c r="CM6" s="16"/>
      <c r="CN6" s="25"/>
      <c r="CO6" s="25"/>
      <c r="CP6" s="16"/>
      <c r="CQ6" s="16"/>
      <c r="CR6" s="57" t="s">
        <v>359</v>
      </c>
      <c r="CS6" s="16"/>
      <c r="CT6" s="16"/>
      <c r="CU6" s="16"/>
      <c r="CV6" s="31"/>
      <c r="CW6" s="31"/>
      <c r="CX6" s="16"/>
      <c r="CY6" s="49" t="s">
        <v>345</v>
      </c>
      <c r="CZ6" s="16"/>
      <c r="DA6" s="16"/>
    </row>
    <row r="7" spans="1:105" s="4" customFormat="1" x14ac:dyDescent="0.2">
      <c r="A7" s="16"/>
      <c r="B7" s="44">
        <v>43008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22"/>
      <c r="P7" s="22"/>
      <c r="Q7" s="22"/>
      <c r="R7" s="22"/>
      <c r="S7" s="22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31"/>
      <c r="CW7" s="31"/>
      <c r="CX7" s="16"/>
      <c r="CY7" s="16"/>
      <c r="CZ7" s="16"/>
      <c r="DA7" s="16"/>
    </row>
    <row r="8" spans="1:105" s="26" customFormat="1" ht="24" customHeight="1" x14ac:dyDescent="0.2">
      <c r="A8" s="13" t="s">
        <v>29</v>
      </c>
      <c r="B8" s="14" t="s">
        <v>11</v>
      </c>
      <c r="C8" s="13"/>
      <c r="D8" s="13" t="s">
        <v>329</v>
      </c>
      <c r="E8" s="13" t="s">
        <v>330</v>
      </c>
      <c r="F8" s="13" t="s">
        <v>331</v>
      </c>
      <c r="G8" s="13" t="s">
        <v>332</v>
      </c>
      <c r="H8" s="13" t="s">
        <v>333</v>
      </c>
      <c r="I8" s="14" t="s">
        <v>17</v>
      </c>
      <c r="J8" s="14"/>
      <c r="K8" s="13" t="s">
        <v>339</v>
      </c>
      <c r="L8" s="13" t="s">
        <v>340</v>
      </c>
      <c r="M8" s="14" t="s">
        <v>17</v>
      </c>
      <c r="N8" s="14"/>
      <c r="O8" s="52" t="s">
        <v>17</v>
      </c>
      <c r="P8" s="52"/>
      <c r="Q8" s="52"/>
      <c r="R8" s="52"/>
      <c r="S8" s="52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52"/>
      <c r="CJ8" s="14"/>
      <c r="CK8" s="13" t="s">
        <v>329</v>
      </c>
      <c r="CL8" s="13" t="s">
        <v>330</v>
      </c>
      <c r="CM8" s="13" t="s">
        <v>332</v>
      </c>
      <c r="CN8" s="14" t="s">
        <v>28</v>
      </c>
      <c r="CO8" s="13"/>
      <c r="CP8" s="13" t="s">
        <v>339</v>
      </c>
      <c r="CQ8" s="13" t="s">
        <v>340</v>
      </c>
      <c r="CR8" s="14" t="s">
        <v>28</v>
      </c>
      <c r="CS8" s="13"/>
      <c r="CT8" s="14" t="s">
        <v>28</v>
      </c>
      <c r="CU8" s="14"/>
      <c r="CV8" s="32"/>
      <c r="CW8" s="32"/>
      <c r="CX8" s="13"/>
      <c r="CY8" s="13"/>
      <c r="CZ8" s="13"/>
      <c r="DA8" s="13"/>
    </row>
    <row r="9" spans="1:105" s="26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334</v>
      </c>
      <c r="E9" s="13" t="s">
        <v>335</v>
      </c>
      <c r="F9" s="13" t="s">
        <v>336</v>
      </c>
      <c r="G9" s="13" t="s">
        <v>337</v>
      </c>
      <c r="H9" s="13" t="s">
        <v>338</v>
      </c>
      <c r="I9" s="14" t="s">
        <v>31</v>
      </c>
      <c r="J9" s="14"/>
      <c r="K9" s="13" t="s">
        <v>341</v>
      </c>
      <c r="L9" s="13" t="s">
        <v>342</v>
      </c>
      <c r="M9" s="14" t="s">
        <v>32</v>
      </c>
      <c r="N9" s="14"/>
      <c r="O9" s="52" t="s">
        <v>34</v>
      </c>
      <c r="P9" s="52"/>
      <c r="Q9" s="52"/>
      <c r="R9" s="52"/>
      <c r="S9" s="52" t="s">
        <v>37</v>
      </c>
      <c r="T9" s="14"/>
      <c r="U9" s="13" t="s">
        <v>190</v>
      </c>
      <c r="V9" s="13" t="s">
        <v>192</v>
      </c>
      <c r="W9" s="13" t="s">
        <v>194</v>
      </c>
      <c r="X9" s="13" t="s">
        <v>196</v>
      </c>
      <c r="Y9" s="13" t="s">
        <v>198</v>
      </c>
      <c r="Z9" s="13" t="s">
        <v>200</v>
      </c>
      <c r="AA9" s="13" t="s">
        <v>202</v>
      </c>
      <c r="AB9" s="13" t="s">
        <v>204</v>
      </c>
      <c r="AC9" s="13" t="s">
        <v>206</v>
      </c>
      <c r="AD9" s="13" t="s">
        <v>208</v>
      </c>
      <c r="AE9" s="13" t="s">
        <v>210</v>
      </c>
      <c r="AF9" s="13" t="s">
        <v>212</v>
      </c>
      <c r="AG9" s="13" t="s">
        <v>214</v>
      </c>
      <c r="AH9" s="13" t="s">
        <v>216</v>
      </c>
      <c r="AI9" s="13" t="s">
        <v>221</v>
      </c>
      <c r="AJ9" s="13" t="s">
        <v>223</v>
      </c>
      <c r="AK9" s="13" t="s">
        <v>225</v>
      </c>
      <c r="AL9" s="13" t="s">
        <v>227</v>
      </c>
      <c r="AM9" s="13" t="s">
        <v>229</v>
      </c>
      <c r="AN9" s="13" t="s">
        <v>231</v>
      </c>
      <c r="AO9" s="13" t="s">
        <v>233</v>
      </c>
      <c r="AP9" s="13" t="s">
        <v>235</v>
      </c>
      <c r="AQ9" s="13" t="s">
        <v>237</v>
      </c>
      <c r="AR9" s="13" t="s">
        <v>239</v>
      </c>
      <c r="AS9" s="13" t="s">
        <v>241</v>
      </c>
      <c r="AT9" s="13" t="s">
        <v>243</v>
      </c>
      <c r="AU9" s="13" t="s">
        <v>245</v>
      </c>
      <c r="AV9" s="13" t="s">
        <v>247</v>
      </c>
      <c r="AW9" s="13" t="s">
        <v>249</v>
      </c>
      <c r="AX9" s="13" t="s">
        <v>251</v>
      </c>
      <c r="AY9" s="13" t="s">
        <v>256</v>
      </c>
      <c r="AZ9" s="13" t="s">
        <v>258</v>
      </c>
      <c r="BA9" s="13" t="s">
        <v>260</v>
      </c>
      <c r="BB9" s="13" t="s">
        <v>262</v>
      </c>
      <c r="BC9" s="13" t="s">
        <v>264</v>
      </c>
      <c r="BD9" s="13" t="s">
        <v>266</v>
      </c>
      <c r="BE9" s="13" t="s">
        <v>268</v>
      </c>
      <c r="BF9" s="13" t="s">
        <v>270</v>
      </c>
      <c r="BG9" s="13" t="s">
        <v>272</v>
      </c>
      <c r="BH9" s="13" t="s">
        <v>274</v>
      </c>
      <c r="BI9" s="13" t="s">
        <v>276</v>
      </c>
      <c r="BJ9" s="13" t="s">
        <v>278</v>
      </c>
      <c r="BK9" s="13" t="s">
        <v>280</v>
      </c>
      <c r="BL9" s="13" t="s">
        <v>282</v>
      </c>
      <c r="BM9" s="13" t="s">
        <v>284</v>
      </c>
      <c r="BN9" s="13" t="s">
        <v>286</v>
      </c>
      <c r="BO9" s="13" t="s">
        <v>288</v>
      </c>
      <c r="BP9" s="13" t="s">
        <v>291</v>
      </c>
      <c r="BQ9" s="13" t="s">
        <v>293</v>
      </c>
      <c r="BR9" s="13" t="s">
        <v>295</v>
      </c>
      <c r="BS9" s="13" t="s">
        <v>297</v>
      </c>
      <c r="BT9" s="13" t="s">
        <v>299</v>
      </c>
      <c r="BU9" s="13" t="s">
        <v>304</v>
      </c>
      <c r="BV9" s="13" t="s">
        <v>306</v>
      </c>
      <c r="BW9" s="13" t="s">
        <v>308</v>
      </c>
      <c r="BX9" s="13" t="s">
        <v>310</v>
      </c>
      <c r="BY9" s="13" t="s">
        <v>312</v>
      </c>
      <c r="BZ9" s="13" t="s">
        <v>314</v>
      </c>
      <c r="CA9" s="13" t="s">
        <v>316</v>
      </c>
      <c r="CB9" s="13" t="s">
        <v>318</v>
      </c>
      <c r="CC9" s="13" t="s">
        <v>320</v>
      </c>
      <c r="CD9" s="13" t="s">
        <v>322</v>
      </c>
      <c r="CE9" s="13" t="s">
        <v>324</v>
      </c>
      <c r="CF9" s="13" t="s">
        <v>326</v>
      </c>
      <c r="CG9" s="13" t="s">
        <v>328</v>
      </c>
      <c r="CH9" s="13" t="s">
        <v>163</v>
      </c>
      <c r="CI9" s="14" t="s">
        <v>38</v>
      </c>
      <c r="CJ9" s="14"/>
      <c r="CK9" s="13" t="s">
        <v>334</v>
      </c>
      <c r="CL9" s="13" t="s">
        <v>335</v>
      </c>
      <c r="CM9" s="13" t="s">
        <v>337</v>
      </c>
      <c r="CN9" s="14" t="s">
        <v>31</v>
      </c>
      <c r="CO9" s="15"/>
      <c r="CP9" s="13" t="s">
        <v>341</v>
      </c>
      <c r="CQ9" s="13" t="s">
        <v>342</v>
      </c>
      <c r="CR9" s="14" t="s">
        <v>32</v>
      </c>
      <c r="CS9" s="13"/>
      <c r="CT9" s="14" t="s">
        <v>34</v>
      </c>
      <c r="CU9" s="14" t="s">
        <v>39</v>
      </c>
      <c r="CV9" s="32" t="s">
        <v>40</v>
      </c>
      <c r="CW9" s="32"/>
      <c r="CX9" s="13"/>
      <c r="CY9" s="13"/>
      <c r="CZ9" s="13"/>
      <c r="DA9" s="13"/>
    </row>
    <row r="11" spans="1:105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>
        <v>0</v>
      </c>
      <c r="CJ11" s="7"/>
      <c r="CK11" s="12">
        <v>66708.759999999995</v>
      </c>
      <c r="CL11" s="12">
        <v>83539.839999999997</v>
      </c>
      <c r="CM11" s="12">
        <v>1713337.96</v>
      </c>
      <c r="CN11" s="5">
        <v>1863586.56</v>
      </c>
      <c r="CO11" s="1"/>
      <c r="CP11" s="12">
        <v>0</v>
      </c>
      <c r="CQ11" s="12">
        <v>781817.1</v>
      </c>
      <c r="CR11" s="5">
        <v>781817.1</v>
      </c>
      <c r="CT11" s="5">
        <v>2645403.66</v>
      </c>
      <c r="CU11" s="5"/>
      <c r="CV11" s="36"/>
      <c r="CW11" s="33"/>
    </row>
    <row r="12" spans="1:105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N12" s="7"/>
      <c r="CR12" s="7"/>
    </row>
    <row r="13" spans="1:105" outlineLevel="1" x14ac:dyDescent="0.2">
      <c r="A13" s="3" t="s">
        <v>125</v>
      </c>
      <c r="B13" s="10" t="s">
        <v>126</v>
      </c>
      <c r="C13" s="3" t="s">
        <v>127</v>
      </c>
      <c r="D13" s="3">
        <v>207.20000000000002</v>
      </c>
      <c r="E13" s="3">
        <v>0</v>
      </c>
      <c r="F13" s="3">
        <v>0</v>
      </c>
      <c r="G13" s="3">
        <v>0</v>
      </c>
      <c r="H13" s="3">
        <v>0</v>
      </c>
      <c r="I13" s="3">
        <v>207.20000000000002</v>
      </c>
      <c r="K13" s="3">
        <v>0</v>
      </c>
      <c r="L13" s="3">
        <v>0</v>
      </c>
      <c r="M13" s="3">
        <v>0</v>
      </c>
      <c r="O13" s="4">
        <v>207.20000000000002</v>
      </c>
      <c r="Q13" s="27">
        <v>-109</v>
      </c>
      <c r="R13" s="27">
        <v>0</v>
      </c>
      <c r="S13" s="4">
        <f t="shared" ref="S13:S34" si="0">-1*(Q13+R13)</f>
        <v>109</v>
      </c>
      <c r="T13" s="27"/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27">
        <v>0</v>
      </c>
      <c r="CK13" s="3">
        <v>1016.6</v>
      </c>
      <c r="CL13" s="3">
        <v>0</v>
      </c>
      <c r="CM13" s="3">
        <v>3182.05</v>
      </c>
      <c r="CN13" s="3">
        <v>4198.6500000000005</v>
      </c>
      <c r="CP13" s="3">
        <v>0</v>
      </c>
      <c r="CQ13" s="3">
        <v>0</v>
      </c>
      <c r="CR13" s="3">
        <v>0</v>
      </c>
      <c r="CT13" s="3">
        <v>4198.6499999999996</v>
      </c>
      <c r="CU13" s="3">
        <f t="shared" ref="CU13:CU36" si="1">S13-CT13</f>
        <v>-4089.6499999999996</v>
      </c>
      <c r="CV13" s="30">
        <f t="shared" ref="CV13:CV36" si="2">IF(S13=0,"n/a",CT13/(S13))</f>
        <v>38.519724770642199</v>
      </c>
    </row>
    <row r="14" spans="1:105" outlineLevel="1" x14ac:dyDescent="0.2">
      <c r="A14" s="3" t="s">
        <v>128</v>
      </c>
      <c r="B14" s="10" t="s">
        <v>129</v>
      </c>
      <c r="C14" s="3" t="s">
        <v>130</v>
      </c>
      <c r="D14" s="3">
        <v>862</v>
      </c>
      <c r="E14" s="3">
        <v>0</v>
      </c>
      <c r="F14" s="3">
        <v>0</v>
      </c>
      <c r="G14" s="3">
        <v>0</v>
      </c>
      <c r="H14" s="3">
        <v>0</v>
      </c>
      <c r="I14" s="3">
        <v>862</v>
      </c>
      <c r="K14" s="3">
        <v>0</v>
      </c>
      <c r="L14" s="3">
        <v>0</v>
      </c>
      <c r="M14" s="3">
        <v>0</v>
      </c>
      <c r="O14" s="4">
        <v>862</v>
      </c>
      <c r="Q14" s="27">
        <v>-1044</v>
      </c>
      <c r="R14" s="27">
        <v>0</v>
      </c>
      <c r="S14" s="4">
        <f t="shared" si="0"/>
        <v>1044</v>
      </c>
      <c r="T14" s="27"/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27">
        <v>0</v>
      </c>
      <c r="CK14" s="3">
        <v>0</v>
      </c>
      <c r="CL14" s="3">
        <v>0</v>
      </c>
      <c r="CM14" s="3">
        <v>0</v>
      </c>
      <c r="CN14" s="3">
        <v>0</v>
      </c>
      <c r="CP14" s="3">
        <v>0</v>
      </c>
      <c r="CQ14" s="3">
        <v>0</v>
      </c>
      <c r="CR14" s="3">
        <v>0</v>
      </c>
      <c r="CT14" s="3">
        <v>0</v>
      </c>
      <c r="CU14" s="3">
        <f t="shared" si="1"/>
        <v>1044</v>
      </c>
      <c r="CV14" s="30">
        <f t="shared" si="2"/>
        <v>0</v>
      </c>
    </row>
    <row r="15" spans="1:105" outlineLevel="1" x14ac:dyDescent="0.2">
      <c r="A15" s="3" t="s">
        <v>131</v>
      </c>
      <c r="B15" s="10" t="s">
        <v>132</v>
      </c>
      <c r="C15" s="3" t="s">
        <v>133</v>
      </c>
      <c r="D15" s="3">
        <v>11918.47</v>
      </c>
      <c r="E15" s="3">
        <v>0</v>
      </c>
      <c r="F15" s="3">
        <v>0</v>
      </c>
      <c r="G15" s="3">
        <v>60</v>
      </c>
      <c r="H15" s="3">
        <v>0</v>
      </c>
      <c r="I15" s="3">
        <v>11978.47</v>
      </c>
      <c r="K15" s="3">
        <v>0</v>
      </c>
      <c r="L15" s="3">
        <v>0</v>
      </c>
      <c r="M15" s="3">
        <v>0</v>
      </c>
      <c r="O15" s="4">
        <v>11978.47</v>
      </c>
      <c r="Q15" s="27">
        <v>-27124</v>
      </c>
      <c r="R15" s="27">
        <v>0</v>
      </c>
      <c r="S15" s="4">
        <f t="shared" si="0"/>
        <v>27124</v>
      </c>
      <c r="T15" s="27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27">
        <v>0</v>
      </c>
      <c r="CK15" s="3">
        <v>5076.21</v>
      </c>
      <c r="CL15" s="3">
        <v>0</v>
      </c>
      <c r="CM15" s="3">
        <v>0</v>
      </c>
      <c r="CN15" s="3">
        <v>5076.21</v>
      </c>
      <c r="CP15" s="3">
        <v>0</v>
      </c>
      <c r="CQ15" s="3">
        <v>0</v>
      </c>
      <c r="CR15" s="3">
        <v>0</v>
      </c>
      <c r="CT15" s="3">
        <v>5076.21</v>
      </c>
      <c r="CU15" s="3">
        <f t="shared" si="1"/>
        <v>22047.79</v>
      </c>
      <c r="CV15" s="30">
        <f t="shared" si="2"/>
        <v>0.18714828196431205</v>
      </c>
    </row>
    <row r="16" spans="1:105" outlineLevel="1" x14ac:dyDescent="0.2">
      <c r="A16" s="3" t="s">
        <v>134</v>
      </c>
      <c r="B16" s="10" t="s">
        <v>135</v>
      </c>
      <c r="C16" s="3" t="s">
        <v>136</v>
      </c>
      <c r="D16" s="3">
        <v>5787.56</v>
      </c>
      <c r="E16" s="3">
        <v>0</v>
      </c>
      <c r="F16" s="3">
        <v>0</v>
      </c>
      <c r="G16" s="3">
        <v>1844.4</v>
      </c>
      <c r="H16" s="3">
        <v>0</v>
      </c>
      <c r="I16" s="3">
        <v>7631.9600000000009</v>
      </c>
      <c r="K16" s="3">
        <v>0</v>
      </c>
      <c r="L16" s="3">
        <v>0</v>
      </c>
      <c r="M16" s="3">
        <v>0</v>
      </c>
      <c r="O16" s="4">
        <v>7631.96</v>
      </c>
      <c r="Q16" s="27">
        <v>-8680</v>
      </c>
      <c r="R16" s="27">
        <v>0</v>
      </c>
      <c r="S16" s="4">
        <f t="shared" si="0"/>
        <v>8680</v>
      </c>
      <c r="T16" s="27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27">
        <v>0</v>
      </c>
      <c r="CK16" s="3">
        <v>351.5</v>
      </c>
      <c r="CL16" s="3">
        <v>0</v>
      </c>
      <c r="CM16" s="3">
        <v>0</v>
      </c>
      <c r="CN16" s="3">
        <v>351.5</v>
      </c>
      <c r="CP16" s="3">
        <v>0</v>
      </c>
      <c r="CQ16" s="3">
        <v>0</v>
      </c>
      <c r="CR16" s="3">
        <v>0</v>
      </c>
      <c r="CT16" s="3">
        <v>351.5</v>
      </c>
      <c r="CU16" s="3">
        <f t="shared" si="1"/>
        <v>8328.5</v>
      </c>
      <c r="CV16" s="30">
        <f t="shared" si="2"/>
        <v>4.0495391705069127E-2</v>
      </c>
    </row>
    <row r="17" spans="1:101" outlineLevel="1" x14ac:dyDescent="0.2">
      <c r="A17" s="3" t="s">
        <v>137</v>
      </c>
      <c r="B17" s="10" t="s">
        <v>138</v>
      </c>
      <c r="C17" s="3" t="s">
        <v>139</v>
      </c>
      <c r="D17" s="3">
        <v>0</v>
      </c>
      <c r="E17" s="3">
        <v>0</v>
      </c>
      <c r="F17" s="3">
        <v>0</v>
      </c>
      <c r="G17" s="3">
        <v>911243.48</v>
      </c>
      <c r="H17" s="3">
        <v>0</v>
      </c>
      <c r="I17" s="3">
        <v>911243.48</v>
      </c>
      <c r="K17" s="3">
        <v>0</v>
      </c>
      <c r="L17" s="3">
        <v>0</v>
      </c>
      <c r="M17" s="3">
        <v>0</v>
      </c>
      <c r="O17" s="4">
        <v>911243.48</v>
      </c>
      <c r="Q17" s="27">
        <v>-943548</v>
      </c>
      <c r="R17" s="27">
        <v>0</v>
      </c>
      <c r="S17" s="4">
        <f t="shared" si="0"/>
        <v>943548</v>
      </c>
      <c r="T17" s="27"/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27">
        <v>0</v>
      </c>
      <c r="CK17" s="3">
        <v>0</v>
      </c>
      <c r="CL17" s="3">
        <v>0</v>
      </c>
      <c r="CM17" s="3">
        <v>238343.79</v>
      </c>
      <c r="CN17" s="3">
        <v>238343.79</v>
      </c>
      <c r="CP17" s="3">
        <v>0</v>
      </c>
      <c r="CQ17" s="3">
        <v>0</v>
      </c>
      <c r="CR17" s="3">
        <v>0</v>
      </c>
      <c r="CT17" s="3">
        <v>238343.79</v>
      </c>
      <c r="CU17" s="3">
        <f t="shared" si="1"/>
        <v>705204.21</v>
      </c>
      <c r="CV17" s="30">
        <f t="shared" si="2"/>
        <v>0.25260377850411425</v>
      </c>
    </row>
    <row r="18" spans="1:101" outlineLevel="1" x14ac:dyDescent="0.2">
      <c r="A18" s="3" t="s">
        <v>140</v>
      </c>
      <c r="B18" s="10" t="s">
        <v>141</v>
      </c>
      <c r="C18" s="3" t="s">
        <v>142</v>
      </c>
      <c r="D18" s="3">
        <v>0</v>
      </c>
      <c r="E18" s="3">
        <v>0</v>
      </c>
      <c r="F18" s="3">
        <v>0</v>
      </c>
      <c r="G18" s="3">
        <v>0.06</v>
      </c>
      <c r="H18" s="3">
        <v>0</v>
      </c>
      <c r="I18" s="3">
        <v>0.06</v>
      </c>
      <c r="K18" s="3">
        <v>0</v>
      </c>
      <c r="L18" s="3">
        <v>686.83</v>
      </c>
      <c r="M18" s="3">
        <v>686.83</v>
      </c>
      <c r="O18" s="4">
        <v>686.89</v>
      </c>
      <c r="Q18" s="27">
        <v>0</v>
      </c>
      <c r="R18" s="27">
        <v>0</v>
      </c>
      <c r="S18" s="4">
        <f t="shared" si="0"/>
        <v>0</v>
      </c>
      <c r="T18" s="27"/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27">
        <v>0</v>
      </c>
      <c r="CK18" s="3">
        <v>0</v>
      </c>
      <c r="CL18" s="3">
        <v>0</v>
      </c>
      <c r="CM18" s="3">
        <v>0</v>
      </c>
      <c r="CN18" s="3">
        <v>0</v>
      </c>
      <c r="CP18" s="3">
        <v>0</v>
      </c>
      <c r="CQ18" s="3">
        <v>1007.87</v>
      </c>
      <c r="CR18" s="3">
        <v>1007.87</v>
      </c>
      <c r="CT18" s="3">
        <v>1007.87</v>
      </c>
      <c r="CU18" s="3">
        <f t="shared" si="1"/>
        <v>-1007.87</v>
      </c>
      <c r="CV18" s="30" t="str">
        <f t="shared" si="2"/>
        <v>n/a</v>
      </c>
    </row>
    <row r="19" spans="1:101" hidden="1" outlineLevel="1" x14ac:dyDescent="0.2">
      <c r="A19" s="3" t="s">
        <v>143</v>
      </c>
      <c r="B19" s="10" t="s">
        <v>144</v>
      </c>
      <c r="C19" s="3" t="s">
        <v>145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K19" s="3">
        <v>0</v>
      </c>
      <c r="L19" s="3">
        <v>0</v>
      </c>
      <c r="M19" s="3">
        <v>0</v>
      </c>
      <c r="O19" s="4">
        <v>0</v>
      </c>
      <c r="Q19" s="27">
        <v>0</v>
      </c>
      <c r="R19" s="27">
        <v>0</v>
      </c>
      <c r="S19" s="4">
        <f t="shared" si="0"/>
        <v>0</v>
      </c>
      <c r="T19" s="27"/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27">
        <v>0</v>
      </c>
      <c r="CK19" s="3">
        <v>0</v>
      </c>
      <c r="CL19" s="3">
        <v>0</v>
      </c>
      <c r="CM19" s="3">
        <v>0</v>
      </c>
      <c r="CN19" s="3">
        <v>0</v>
      </c>
      <c r="CP19" s="3">
        <v>0</v>
      </c>
      <c r="CQ19" s="3">
        <v>0</v>
      </c>
      <c r="CR19" s="3">
        <v>0</v>
      </c>
      <c r="CT19" s="3">
        <v>0</v>
      </c>
      <c r="CU19" s="3">
        <f t="shared" si="1"/>
        <v>0</v>
      </c>
      <c r="CV19" s="30" t="str">
        <f t="shared" si="2"/>
        <v>n/a</v>
      </c>
    </row>
    <row r="20" spans="1:101" outlineLevel="1" x14ac:dyDescent="0.2">
      <c r="A20" s="3" t="s">
        <v>146</v>
      </c>
      <c r="B20" s="10" t="s">
        <v>147</v>
      </c>
      <c r="C20" s="3" t="s">
        <v>148</v>
      </c>
      <c r="D20" s="3">
        <v>6755.7</v>
      </c>
      <c r="E20" s="3">
        <v>400</v>
      </c>
      <c r="F20" s="3">
        <v>0</v>
      </c>
      <c r="G20" s="3">
        <v>277224.78999999998</v>
      </c>
      <c r="H20" s="3">
        <v>500</v>
      </c>
      <c r="I20" s="3">
        <v>284880.49</v>
      </c>
      <c r="K20" s="3">
        <v>0</v>
      </c>
      <c r="L20" s="3">
        <v>0</v>
      </c>
      <c r="M20" s="3">
        <v>0</v>
      </c>
      <c r="O20" s="4">
        <v>284880.49</v>
      </c>
      <c r="Q20" s="27">
        <v>-20844</v>
      </c>
      <c r="R20" s="27">
        <v>0</v>
      </c>
      <c r="S20" s="4">
        <f t="shared" si="0"/>
        <v>20844</v>
      </c>
      <c r="T20" s="27"/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27">
        <v>0</v>
      </c>
      <c r="CK20" s="3">
        <v>0</v>
      </c>
      <c r="CL20" s="3">
        <v>0</v>
      </c>
      <c r="CM20" s="3">
        <v>163.91</v>
      </c>
      <c r="CN20" s="3">
        <v>163.91</v>
      </c>
      <c r="CP20" s="3">
        <v>0</v>
      </c>
      <c r="CQ20" s="3">
        <v>0</v>
      </c>
      <c r="CR20" s="3">
        <v>0</v>
      </c>
      <c r="CT20" s="3">
        <v>163.91</v>
      </c>
      <c r="CU20" s="3">
        <f t="shared" si="1"/>
        <v>20680.09</v>
      </c>
      <c r="CV20" s="30">
        <f t="shared" si="2"/>
        <v>7.8636538092496638E-3</v>
      </c>
    </row>
    <row r="21" spans="1:101" outlineLevel="1" x14ac:dyDescent="0.2">
      <c r="A21" s="3" t="s">
        <v>149</v>
      </c>
      <c r="B21" s="10" t="s">
        <v>150</v>
      </c>
      <c r="C21" s="3" t="s">
        <v>151</v>
      </c>
      <c r="D21" s="3">
        <v>0</v>
      </c>
      <c r="E21" s="3">
        <v>0</v>
      </c>
      <c r="F21" s="3">
        <v>0</v>
      </c>
      <c r="G21" s="3">
        <v>16439</v>
      </c>
      <c r="H21" s="3">
        <v>0</v>
      </c>
      <c r="I21" s="3">
        <v>16439</v>
      </c>
      <c r="K21" s="3">
        <v>1333561</v>
      </c>
      <c r="L21" s="3">
        <v>0</v>
      </c>
      <c r="M21" s="3">
        <v>1333561</v>
      </c>
      <c r="O21" s="4">
        <v>1350000</v>
      </c>
      <c r="Q21" s="27">
        <v>0</v>
      </c>
      <c r="R21" s="27">
        <v>0</v>
      </c>
      <c r="S21" s="4">
        <f t="shared" si="0"/>
        <v>0</v>
      </c>
      <c r="T21" s="27"/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27">
        <v>0</v>
      </c>
      <c r="CK21" s="3">
        <v>0</v>
      </c>
      <c r="CL21" s="3">
        <v>0</v>
      </c>
      <c r="CM21" s="3">
        <v>0</v>
      </c>
      <c r="CN21" s="3">
        <v>0</v>
      </c>
      <c r="CP21" s="3">
        <v>0</v>
      </c>
      <c r="CQ21" s="3">
        <v>0</v>
      </c>
      <c r="CR21" s="3">
        <v>0</v>
      </c>
      <c r="CT21" s="3">
        <v>0</v>
      </c>
      <c r="CU21" s="3">
        <f t="shared" si="1"/>
        <v>0</v>
      </c>
      <c r="CV21" s="30" t="str">
        <f t="shared" si="2"/>
        <v>n/a</v>
      </c>
    </row>
    <row r="22" spans="1:101" outlineLevel="1" x14ac:dyDescent="0.2">
      <c r="A22" s="3" t="s">
        <v>152</v>
      </c>
      <c r="B22" s="10" t="s">
        <v>153</v>
      </c>
      <c r="C22" s="3" t="s">
        <v>154</v>
      </c>
      <c r="D22" s="3">
        <v>0</v>
      </c>
      <c r="E22" s="3">
        <v>0</v>
      </c>
      <c r="F22" s="3">
        <v>0</v>
      </c>
      <c r="G22" s="3">
        <v>1317.8700000000001</v>
      </c>
      <c r="H22" s="3">
        <v>0</v>
      </c>
      <c r="I22" s="3">
        <v>1317.8700000000001</v>
      </c>
      <c r="K22" s="3">
        <v>181948.64</v>
      </c>
      <c r="L22" s="3">
        <v>0</v>
      </c>
      <c r="M22" s="3">
        <v>181948.64</v>
      </c>
      <c r="O22" s="4">
        <v>183266.51</v>
      </c>
      <c r="Q22" s="27">
        <v>-187374</v>
      </c>
      <c r="R22" s="27">
        <v>0</v>
      </c>
      <c r="S22" s="4">
        <f t="shared" si="0"/>
        <v>187374</v>
      </c>
      <c r="T22" s="27"/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27">
        <v>0</v>
      </c>
      <c r="CK22" s="3">
        <v>0</v>
      </c>
      <c r="CL22" s="3">
        <v>0</v>
      </c>
      <c r="CM22" s="3">
        <v>0</v>
      </c>
      <c r="CN22" s="3">
        <v>0</v>
      </c>
      <c r="CP22" s="3">
        <v>42883.47</v>
      </c>
      <c r="CQ22" s="3">
        <v>0</v>
      </c>
      <c r="CR22" s="3">
        <v>42883.47</v>
      </c>
      <c r="CT22" s="3">
        <v>42883.47</v>
      </c>
      <c r="CU22" s="3">
        <f t="shared" si="1"/>
        <v>144490.53</v>
      </c>
      <c r="CV22" s="30">
        <f t="shared" si="2"/>
        <v>0.22886563770854015</v>
      </c>
    </row>
    <row r="23" spans="1:101" outlineLevel="1" x14ac:dyDescent="0.2">
      <c r="A23" s="3" t="s">
        <v>155</v>
      </c>
      <c r="B23" s="10" t="s">
        <v>156</v>
      </c>
      <c r="C23" s="3" t="s">
        <v>157</v>
      </c>
      <c r="D23" s="3">
        <v>0</v>
      </c>
      <c r="E23" s="3">
        <v>0</v>
      </c>
      <c r="F23" s="3">
        <v>0</v>
      </c>
      <c r="G23" s="3">
        <v>79798</v>
      </c>
      <c r="H23" s="3">
        <v>0</v>
      </c>
      <c r="I23" s="3">
        <v>79798</v>
      </c>
      <c r="K23" s="3">
        <v>0</v>
      </c>
      <c r="L23" s="3">
        <v>0</v>
      </c>
      <c r="M23" s="3">
        <v>0</v>
      </c>
      <c r="O23" s="4">
        <v>79798</v>
      </c>
      <c r="Q23" s="27">
        <v>-77758</v>
      </c>
      <c r="R23" s="27">
        <v>0</v>
      </c>
      <c r="S23" s="4">
        <f t="shared" si="0"/>
        <v>77758</v>
      </c>
      <c r="T23" s="27"/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27">
        <v>0</v>
      </c>
      <c r="CK23" s="3">
        <v>0</v>
      </c>
      <c r="CL23" s="3">
        <v>0</v>
      </c>
      <c r="CM23" s="3">
        <v>0</v>
      </c>
      <c r="CN23" s="3">
        <v>0</v>
      </c>
      <c r="CP23" s="3">
        <v>0</v>
      </c>
      <c r="CQ23" s="3">
        <v>0</v>
      </c>
      <c r="CR23" s="3">
        <v>0</v>
      </c>
      <c r="CT23" s="3">
        <v>0</v>
      </c>
      <c r="CU23" s="3">
        <f t="shared" si="1"/>
        <v>77758</v>
      </c>
      <c r="CV23" s="30">
        <f t="shared" si="2"/>
        <v>0</v>
      </c>
    </row>
    <row r="24" spans="1:101" outlineLevel="1" x14ac:dyDescent="0.2">
      <c r="A24" s="3" t="s">
        <v>158</v>
      </c>
      <c r="B24" s="10" t="s">
        <v>159</v>
      </c>
      <c r="C24" s="3" t="s">
        <v>160</v>
      </c>
      <c r="D24" s="3">
        <v>0</v>
      </c>
      <c r="E24" s="3">
        <v>0</v>
      </c>
      <c r="F24" s="3">
        <v>0</v>
      </c>
      <c r="G24" s="3">
        <v>9943.89</v>
      </c>
      <c r="H24" s="3">
        <v>0</v>
      </c>
      <c r="I24" s="3">
        <v>9943.89</v>
      </c>
      <c r="K24" s="3">
        <v>0</v>
      </c>
      <c r="L24" s="3">
        <v>0</v>
      </c>
      <c r="M24" s="3">
        <v>0</v>
      </c>
      <c r="O24" s="4">
        <v>9943.89</v>
      </c>
      <c r="Q24" s="27">
        <v>0</v>
      </c>
      <c r="R24" s="27">
        <v>0</v>
      </c>
      <c r="S24" s="4">
        <f t="shared" si="0"/>
        <v>0</v>
      </c>
      <c r="T24" s="27"/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27">
        <v>0</v>
      </c>
      <c r="CK24" s="3">
        <v>0</v>
      </c>
      <c r="CL24" s="3">
        <v>0</v>
      </c>
      <c r="CM24" s="3">
        <v>0</v>
      </c>
      <c r="CN24" s="3">
        <v>0</v>
      </c>
      <c r="CP24" s="3">
        <v>0</v>
      </c>
      <c r="CQ24" s="3">
        <v>0</v>
      </c>
      <c r="CR24" s="3">
        <v>0</v>
      </c>
      <c r="CT24" s="3">
        <v>0</v>
      </c>
      <c r="CU24" s="3">
        <f t="shared" si="1"/>
        <v>0</v>
      </c>
      <c r="CV24" s="30" t="str">
        <f t="shared" si="2"/>
        <v>n/a</v>
      </c>
    </row>
    <row r="25" spans="1:101" s="4" customFormat="1" outlineLevel="1" x14ac:dyDescent="0.2">
      <c r="A25" s="4" t="s">
        <v>161</v>
      </c>
      <c r="B25" s="11" t="s">
        <v>162</v>
      </c>
      <c r="C25" s="4" t="s">
        <v>347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3">
        <v>-5035661</v>
      </c>
      <c r="R25" s="53">
        <v>0</v>
      </c>
      <c r="S25" s="4">
        <f t="shared" si="0"/>
        <v>5035661</v>
      </c>
      <c r="T25" s="53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3">
        <v>0</v>
      </c>
      <c r="CK25" s="4">
        <v>0</v>
      </c>
      <c r="CL25" s="4">
        <v>0</v>
      </c>
      <c r="CM25" s="4">
        <v>1270926.75</v>
      </c>
      <c r="CN25" s="4">
        <v>1270926.75</v>
      </c>
      <c r="CP25" s="4">
        <v>0</v>
      </c>
      <c r="CQ25" s="4">
        <v>115956.64</v>
      </c>
      <c r="CR25" s="4">
        <v>0</v>
      </c>
      <c r="CT25" s="4">
        <v>1270926.75</v>
      </c>
      <c r="CU25" s="4">
        <f t="shared" si="1"/>
        <v>3764734.25</v>
      </c>
      <c r="CV25" s="34">
        <f t="shared" si="2"/>
        <v>0.2523852876514126</v>
      </c>
      <c r="CW25" s="34"/>
    </row>
    <row r="26" spans="1:101" s="4" customFormat="1" outlineLevel="1" x14ac:dyDescent="0.2">
      <c r="B26" s="11" t="s">
        <v>162</v>
      </c>
      <c r="C26" s="4" t="s">
        <v>348</v>
      </c>
      <c r="O26" s="4">
        <v>460601.39</v>
      </c>
      <c r="Q26" s="53"/>
      <c r="R26" s="53"/>
      <c r="S26" s="4">
        <v>465798.32</v>
      </c>
      <c r="T26" s="53"/>
      <c r="CI26" s="53">
        <v>0</v>
      </c>
      <c r="CN26" s="4">
        <v>115956.64</v>
      </c>
      <c r="CR26" s="4">
        <v>115956.64</v>
      </c>
      <c r="CT26" s="4">
        <v>115956.64</v>
      </c>
      <c r="CU26" s="4">
        <f t="shared" si="1"/>
        <v>349841.68</v>
      </c>
      <c r="CV26" s="34"/>
      <c r="CW26" s="34"/>
    </row>
    <row r="27" spans="1:101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3">
        <v>-56390</v>
      </c>
      <c r="R27" s="53">
        <v>0</v>
      </c>
      <c r="S27" s="4">
        <f t="shared" si="0"/>
        <v>56390</v>
      </c>
      <c r="T27" s="53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3">
        <v>0</v>
      </c>
      <c r="CK27" s="4">
        <v>0</v>
      </c>
      <c r="CL27" s="4">
        <v>0</v>
      </c>
      <c r="CM27" s="4">
        <v>56975.12</v>
      </c>
      <c r="CN27" s="4">
        <v>56975.12</v>
      </c>
      <c r="CP27" s="4">
        <v>0</v>
      </c>
      <c r="CQ27" s="4">
        <v>0</v>
      </c>
      <c r="CR27" s="4">
        <v>0</v>
      </c>
      <c r="CT27" s="4">
        <v>56975.12</v>
      </c>
      <c r="CU27" s="4">
        <f t="shared" si="1"/>
        <v>-585.12000000000262</v>
      </c>
      <c r="CV27" s="34">
        <f t="shared" si="2"/>
        <v>1.0103763078560029</v>
      </c>
      <c r="CW27" s="34"/>
    </row>
    <row r="28" spans="1:101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3">
        <v>-107000</v>
      </c>
      <c r="R28" s="53">
        <v>0</v>
      </c>
      <c r="S28" s="4">
        <f t="shared" si="0"/>
        <v>107000</v>
      </c>
      <c r="T28" s="53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3">
        <v>0</v>
      </c>
      <c r="CK28" s="4">
        <v>0</v>
      </c>
      <c r="CL28" s="4">
        <v>60142.9</v>
      </c>
      <c r="CM28" s="4">
        <v>0</v>
      </c>
      <c r="CN28" s="4">
        <v>60142.9</v>
      </c>
      <c r="CP28" s="4">
        <v>0</v>
      </c>
      <c r="CQ28" s="4">
        <v>0</v>
      </c>
      <c r="CR28" s="4">
        <v>0</v>
      </c>
      <c r="CT28" s="4">
        <v>60142.9</v>
      </c>
      <c r="CU28" s="4">
        <f t="shared" si="1"/>
        <v>46857.1</v>
      </c>
      <c r="CV28" s="34">
        <f t="shared" si="2"/>
        <v>0.56208317757009352</v>
      </c>
      <c r="CW28" s="34"/>
    </row>
    <row r="29" spans="1:101" s="4" customFormat="1" outlineLevel="1" x14ac:dyDescent="0.2">
      <c r="A29" s="4" t="s">
        <v>170</v>
      </c>
      <c r="B29" s="11" t="s">
        <v>171</v>
      </c>
      <c r="C29" s="4" t="s">
        <v>172</v>
      </c>
      <c r="D29" s="4">
        <v>0</v>
      </c>
      <c r="E29" s="4">
        <v>0</v>
      </c>
      <c r="F29" s="4">
        <v>0</v>
      </c>
      <c r="G29" s="4">
        <v>122533</v>
      </c>
      <c r="H29" s="4">
        <v>0</v>
      </c>
      <c r="I29" s="4">
        <v>122533</v>
      </c>
      <c r="K29" s="4">
        <v>0</v>
      </c>
      <c r="L29" s="4">
        <v>0</v>
      </c>
      <c r="M29" s="4">
        <v>0</v>
      </c>
      <c r="O29" s="4">
        <v>122533</v>
      </c>
      <c r="Q29" s="53">
        <v>-120000</v>
      </c>
      <c r="R29" s="53">
        <v>0</v>
      </c>
      <c r="S29" s="4">
        <f t="shared" si="0"/>
        <v>120000</v>
      </c>
      <c r="T29" s="53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53">
        <v>0</v>
      </c>
      <c r="CK29" s="4">
        <v>0</v>
      </c>
      <c r="CL29" s="4">
        <v>0</v>
      </c>
      <c r="CM29" s="4">
        <v>66255</v>
      </c>
      <c r="CN29" s="4">
        <v>66255</v>
      </c>
      <c r="CP29" s="4">
        <v>0</v>
      </c>
      <c r="CQ29" s="4">
        <v>0</v>
      </c>
      <c r="CR29" s="4">
        <v>0</v>
      </c>
      <c r="CT29" s="4">
        <v>66255</v>
      </c>
      <c r="CU29" s="4">
        <f t="shared" si="1"/>
        <v>53745</v>
      </c>
      <c r="CV29" s="34">
        <f t="shared" si="2"/>
        <v>0.55212499999999998</v>
      </c>
      <c r="CW29" s="34"/>
    </row>
    <row r="30" spans="1:101" s="4" customFormat="1" outlineLevel="1" x14ac:dyDescent="0.2">
      <c r="A30" s="4" t="s">
        <v>173</v>
      </c>
      <c r="B30" s="11" t="s">
        <v>174</v>
      </c>
      <c r="C30" s="4" t="s">
        <v>175</v>
      </c>
      <c r="D30" s="4">
        <v>75</v>
      </c>
      <c r="E30" s="4">
        <v>0</v>
      </c>
      <c r="F30" s="4">
        <v>0</v>
      </c>
      <c r="G30" s="4">
        <v>25057.100000000002</v>
      </c>
      <c r="H30" s="4">
        <v>0</v>
      </c>
      <c r="I30" s="4">
        <v>25132.100000000002</v>
      </c>
      <c r="K30" s="4">
        <v>0</v>
      </c>
      <c r="L30" s="4">
        <v>0</v>
      </c>
      <c r="M30" s="4">
        <v>0</v>
      </c>
      <c r="O30" s="4">
        <v>25132.100000000002</v>
      </c>
      <c r="Q30" s="53">
        <v>-20200</v>
      </c>
      <c r="R30" s="53">
        <v>0</v>
      </c>
      <c r="S30" s="4">
        <f t="shared" si="0"/>
        <v>20200</v>
      </c>
      <c r="T30" s="53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3">
        <v>0</v>
      </c>
      <c r="CK30" s="4">
        <v>0</v>
      </c>
      <c r="CL30" s="4">
        <v>0</v>
      </c>
      <c r="CM30" s="4">
        <v>2340</v>
      </c>
      <c r="CN30" s="4">
        <v>2340</v>
      </c>
      <c r="CP30" s="4">
        <v>0</v>
      </c>
      <c r="CQ30" s="4">
        <v>0</v>
      </c>
      <c r="CR30" s="4">
        <v>0</v>
      </c>
      <c r="CT30" s="4">
        <v>2340</v>
      </c>
      <c r="CU30" s="4">
        <f t="shared" si="1"/>
        <v>17860</v>
      </c>
      <c r="CV30" s="34">
        <f t="shared" si="2"/>
        <v>0.11584158415841585</v>
      </c>
      <c r="CW30" s="34"/>
    </row>
    <row r="31" spans="1:101" s="4" customFormat="1" outlineLevel="1" x14ac:dyDescent="0.2">
      <c r="A31" s="4" t="s">
        <v>176</v>
      </c>
      <c r="B31" s="11" t="s">
        <v>177</v>
      </c>
      <c r="C31" s="4" t="s">
        <v>178</v>
      </c>
      <c r="D31" s="4">
        <v>36007.94</v>
      </c>
      <c r="E31" s="4">
        <v>366.75</v>
      </c>
      <c r="F31" s="4">
        <v>0</v>
      </c>
      <c r="G31" s="4">
        <v>0</v>
      </c>
      <c r="H31" s="4">
        <v>0</v>
      </c>
      <c r="I31" s="4">
        <v>36374.69</v>
      </c>
      <c r="K31" s="4">
        <v>0</v>
      </c>
      <c r="L31" s="4">
        <v>0</v>
      </c>
      <c r="M31" s="4">
        <v>0</v>
      </c>
      <c r="O31" s="4">
        <v>36374.69</v>
      </c>
      <c r="Q31" s="53">
        <v>-35803</v>
      </c>
      <c r="R31" s="53">
        <v>0</v>
      </c>
      <c r="S31" s="4">
        <f t="shared" si="0"/>
        <v>35803</v>
      </c>
      <c r="T31" s="53"/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53">
        <v>0</v>
      </c>
      <c r="CK31" s="4">
        <v>25118.25</v>
      </c>
      <c r="CL31" s="4">
        <v>0</v>
      </c>
      <c r="CM31" s="4">
        <v>0</v>
      </c>
      <c r="CN31" s="4">
        <v>25118.25</v>
      </c>
      <c r="CP31" s="4">
        <v>0</v>
      </c>
      <c r="CQ31" s="4">
        <v>0</v>
      </c>
      <c r="CR31" s="4">
        <v>0</v>
      </c>
      <c r="CT31" s="4">
        <v>25118.25</v>
      </c>
      <c r="CU31" s="4">
        <f t="shared" si="1"/>
        <v>10684.75</v>
      </c>
      <c r="CV31" s="34">
        <f t="shared" si="2"/>
        <v>0.70156830433203921</v>
      </c>
      <c r="CW31" s="34"/>
    </row>
    <row r="32" spans="1:101" s="4" customFormat="1" outlineLevel="1" x14ac:dyDescent="0.2">
      <c r="A32" s="4" t="s">
        <v>179</v>
      </c>
      <c r="B32" s="11" t="s">
        <v>180</v>
      </c>
      <c r="C32" s="4" t="s">
        <v>181</v>
      </c>
      <c r="D32" s="4">
        <v>21385.5</v>
      </c>
      <c r="E32" s="4">
        <v>0</v>
      </c>
      <c r="F32" s="4">
        <v>0</v>
      </c>
      <c r="G32" s="4">
        <v>0</v>
      </c>
      <c r="H32" s="4">
        <v>0</v>
      </c>
      <c r="I32" s="4">
        <v>21385.5</v>
      </c>
      <c r="K32" s="4">
        <v>0</v>
      </c>
      <c r="L32" s="4">
        <v>0</v>
      </c>
      <c r="M32" s="4">
        <v>0</v>
      </c>
      <c r="O32" s="4">
        <v>21385.5</v>
      </c>
      <c r="Q32" s="53">
        <v>-12531</v>
      </c>
      <c r="R32" s="53">
        <v>0</v>
      </c>
      <c r="S32" s="4">
        <f t="shared" si="0"/>
        <v>12531</v>
      </c>
      <c r="T32" s="53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3">
        <v>0</v>
      </c>
      <c r="CK32" s="4">
        <v>4971</v>
      </c>
      <c r="CL32" s="4">
        <v>0</v>
      </c>
      <c r="CM32" s="4">
        <v>0</v>
      </c>
      <c r="CN32" s="4">
        <v>4971</v>
      </c>
      <c r="CP32" s="4">
        <v>0</v>
      </c>
      <c r="CQ32" s="4">
        <v>0</v>
      </c>
      <c r="CR32" s="4">
        <v>0</v>
      </c>
      <c r="CT32" s="4">
        <v>4971</v>
      </c>
      <c r="CU32" s="4">
        <f t="shared" si="1"/>
        <v>7560</v>
      </c>
      <c r="CV32" s="34">
        <f t="shared" si="2"/>
        <v>0.39669619344026813</v>
      </c>
      <c r="CW32" s="34"/>
    </row>
    <row r="33" spans="1:101" s="4" customFormat="1" outlineLevel="1" x14ac:dyDescent="0.2">
      <c r="A33" s="4" t="s">
        <v>182</v>
      </c>
      <c r="B33" s="11" t="s">
        <v>183</v>
      </c>
      <c r="C33" s="4" t="s">
        <v>184</v>
      </c>
      <c r="D33" s="4">
        <v>414.97</v>
      </c>
      <c r="E33" s="4">
        <v>0</v>
      </c>
      <c r="F33" s="4">
        <v>0</v>
      </c>
      <c r="G33" s="4">
        <v>26105.040000000001</v>
      </c>
      <c r="H33" s="4">
        <v>0</v>
      </c>
      <c r="I33" s="4">
        <v>26520.010000000002</v>
      </c>
      <c r="K33" s="4">
        <v>0</v>
      </c>
      <c r="L33" s="4">
        <v>0</v>
      </c>
      <c r="M33" s="4">
        <v>0</v>
      </c>
      <c r="O33" s="4">
        <v>26520.010000000002</v>
      </c>
      <c r="Q33" s="53">
        <v>-5000</v>
      </c>
      <c r="R33" s="53">
        <v>0</v>
      </c>
      <c r="S33" s="4">
        <f t="shared" si="0"/>
        <v>5000</v>
      </c>
      <c r="T33" s="53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3">
        <v>0</v>
      </c>
      <c r="CK33" s="4">
        <v>0</v>
      </c>
      <c r="CL33" s="4">
        <v>0</v>
      </c>
      <c r="CM33" s="4">
        <v>62.52</v>
      </c>
      <c r="CN33" s="4">
        <v>62.52</v>
      </c>
      <c r="CP33" s="4">
        <v>0</v>
      </c>
      <c r="CQ33" s="4">
        <v>0</v>
      </c>
      <c r="CR33" s="4">
        <v>0</v>
      </c>
      <c r="CT33" s="4">
        <v>62.52</v>
      </c>
      <c r="CU33" s="4">
        <f t="shared" si="1"/>
        <v>4937.4799999999996</v>
      </c>
      <c r="CV33" s="34">
        <f t="shared" si="2"/>
        <v>1.2504000000000001E-2</v>
      </c>
      <c r="CW33" s="34"/>
    </row>
    <row r="34" spans="1:101" s="4" customFormat="1" outlineLevel="1" x14ac:dyDescent="0.2">
      <c r="A34" s="4" t="s">
        <v>185</v>
      </c>
      <c r="B34" s="11" t="s">
        <v>186</v>
      </c>
      <c r="C34" s="4" t="s">
        <v>187</v>
      </c>
      <c r="D34" s="4">
        <v>0</v>
      </c>
      <c r="E34" s="4">
        <v>0</v>
      </c>
      <c r="F34" s="4">
        <v>0</v>
      </c>
      <c r="G34" s="4">
        <v>26.5</v>
      </c>
      <c r="H34" s="4">
        <v>0</v>
      </c>
      <c r="I34" s="4">
        <v>26.5</v>
      </c>
      <c r="K34" s="4">
        <v>0</v>
      </c>
      <c r="L34" s="4">
        <v>0</v>
      </c>
      <c r="M34" s="4">
        <v>0</v>
      </c>
      <c r="O34" s="4">
        <v>26.5</v>
      </c>
      <c r="Q34" s="53">
        <v>-600</v>
      </c>
      <c r="R34" s="53">
        <v>0</v>
      </c>
      <c r="S34" s="4">
        <f t="shared" si="0"/>
        <v>600</v>
      </c>
      <c r="T34" s="53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3">
        <v>0</v>
      </c>
      <c r="CK34" s="4">
        <v>0</v>
      </c>
      <c r="CL34" s="4">
        <v>0</v>
      </c>
      <c r="CM34" s="4">
        <v>0</v>
      </c>
      <c r="CN34" s="4">
        <v>0</v>
      </c>
      <c r="CP34" s="4">
        <v>0</v>
      </c>
      <c r="CQ34" s="4">
        <v>0</v>
      </c>
      <c r="CR34" s="4">
        <v>0</v>
      </c>
      <c r="CT34" s="4">
        <v>0</v>
      </c>
      <c r="CU34" s="4">
        <f t="shared" si="1"/>
        <v>600</v>
      </c>
      <c r="CV34" s="34">
        <f t="shared" si="2"/>
        <v>0</v>
      </c>
      <c r="CW34" s="34"/>
    </row>
    <row r="35" spans="1:101" s="4" customFormat="1" outlineLevel="1" x14ac:dyDescent="0.2">
      <c r="A35" s="4" t="s">
        <v>188</v>
      </c>
      <c r="B35" s="11" t="s">
        <v>189</v>
      </c>
      <c r="C35" s="4" t="s">
        <v>349</v>
      </c>
      <c r="D35" s="4">
        <v>0</v>
      </c>
      <c r="E35" s="4">
        <v>0</v>
      </c>
      <c r="F35" s="4">
        <v>0</v>
      </c>
      <c r="G35" s="4">
        <v>-278652.75</v>
      </c>
      <c r="H35" s="4">
        <v>0</v>
      </c>
      <c r="I35" s="4">
        <v>-278652.75</v>
      </c>
      <c r="K35" s="4">
        <v>-181948.64</v>
      </c>
      <c r="L35" s="4">
        <v>0</v>
      </c>
      <c r="M35" s="4">
        <v>-181948.64</v>
      </c>
      <c r="O35" s="4">
        <v>-446928.85</v>
      </c>
      <c r="Q35" s="53">
        <v>0</v>
      </c>
      <c r="R35" s="53">
        <v>0</v>
      </c>
      <c r="S35" s="4">
        <v>-465798.32</v>
      </c>
      <c r="T35" s="53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3">
        <v>0</v>
      </c>
      <c r="CK35" s="4">
        <v>0</v>
      </c>
      <c r="CL35" s="4">
        <v>0</v>
      </c>
      <c r="CM35" s="4">
        <v>-73073.17</v>
      </c>
      <c r="CN35" s="4">
        <v>-73073.17</v>
      </c>
      <c r="CP35" s="4">
        <v>-42883.47</v>
      </c>
      <c r="CQ35" s="4">
        <v>0</v>
      </c>
      <c r="CR35" s="4">
        <v>-42883.47</v>
      </c>
      <c r="CT35" s="4">
        <v>-115956.64</v>
      </c>
      <c r="CU35" s="4">
        <f t="shared" si="1"/>
        <v>-349841.68</v>
      </c>
      <c r="CV35" s="34">
        <f t="shared" si="2"/>
        <v>0.24894173083320695</v>
      </c>
      <c r="CW35" s="34"/>
    </row>
    <row r="36" spans="1:101" s="4" customFormat="1" outlineLevel="1" x14ac:dyDescent="0.2">
      <c r="B36" s="11" t="s">
        <v>189</v>
      </c>
      <c r="C36" s="4" t="s">
        <v>350</v>
      </c>
      <c r="O36" s="4">
        <v>-13672.54</v>
      </c>
      <c r="Q36" s="53"/>
      <c r="R36" s="53"/>
      <c r="S36" s="4">
        <v>0</v>
      </c>
      <c r="T36" s="53"/>
      <c r="CI36" s="53">
        <v>0</v>
      </c>
      <c r="CK36" s="4">
        <v>0</v>
      </c>
      <c r="CL36" s="4">
        <v>0</v>
      </c>
      <c r="CM36" s="4">
        <v>0</v>
      </c>
      <c r="CN36" s="4">
        <v>0</v>
      </c>
      <c r="CR36" s="4">
        <v>0</v>
      </c>
      <c r="CT36" s="4">
        <v>0</v>
      </c>
      <c r="CU36" s="4">
        <f t="shared" si="1"/>
        <v>0</v>
      </c>
      <c r="CV36" s="34" t="str">
        <f t="shared" si="2"/>
        <v>n/a</v>
      </c>
      <c r="CW36" s="34"/>
    </row>
    <row r="37" spans="1:101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5">
        <v>7988443.6499999994</v>
      </c>
      <c r="P37" s="5"/>
      <c r="Q37" s="5">
        <v>-6659666</v>
      </c>
      <c r="R37" s="5">
        <v>0</v>
      </c>
      <c r="S37" s="5">
        <f>-1*(Q37+R37)</f>
        <v>6659666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36533.56</v>
      </c>
      <c r="CL37" s="5">
        <v>60142.9</v>
      </c>
      <c r="CM37" s="5">
        <v>1565175.9700000002</v>
      </c>
      <c r="CN37" s="5">
        <v>1777809.07</v>
      </c>
      <c r="CP37" s="5">
        <v>0</v>
      </c>
      <c r="CQ37" s="5">
        <v>116964.51</v>
      </c>
      <c r="CR37" s="5">
        <v>116964.51</v>
      </c>
      <c r="CT37" s="5">
        <v>1778816.94</v>
      </c>
      <c r="CU37" s="5">
        <f>S37-CT37</f>
        <v>4880849.0600000005</v>
      </c>
      <c r="CV37" s="36">
        <f>IF(S37=0,"n/a",CT37/(S37))</f>
        <v>0.26710302588748441</v>
      </c>
      <c r="CW37" s="33"/>
    </row>
    <row r="38" spans="1:101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N38" s="7"/>
      <c r="CR38" s="7"/>
      <c r="CV38" s="34"/>
      <c r="CW38" s="34"/>
    </row>
    <row r="39" spans="1:101" s="4" customFormat="1" x14ac:dyDescent="0.2">
      <c r="A39" s="5" t="s">
        <v>2</v>
      </c>
      <c r="B39" s="11"/>
      <c r="C39" s="2" t="s">
        <v>9</v>
      </c>
      <c r="D39" s="5">
        <f t="shared" ref="D39:I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 t="shared" si="3"/>
        <v>8768488.0199999996</v>
      </c>
      <c r="J39" s="7"/>
      <c r="K39" s="5">
        <f>K11+K37</f>
        <v>1333561</v>
      </c>
      <c r="L39" s="5">
        <f>L11+L37</f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6659666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>CK11+CK37</f>
        <v>103242.31999999999</v>
      </c>
      <c r="CL39" s="5">
        <f>CL11+CL37</f>
        <v>143682.74</v>
      </c>
      <c r="CM39" s="5">
        <f>CM11+CM37</f>
        <v>3278513.93</v>
      </c>
      <c r="CN39" s="5">
        <f>CN11+CN37</f>
        <v>3641395.63</v>
      </c>
      <c r="CO39" s="2"/>
      <c r="CP39" s="5">
        <f>CP11+CP37</f>
        <v>0</v>
      </c>
      <c r="CQ39" s="5">
        <f>CQ11+CQ37</f>
        <v>898781.61</v>
      </c>
      <c r="CR39" s="5">
        <f>CR11+CR37</f>
        <v>898781.61</v>
      </c>
      <c r="CT39" s="5">
        <f>CT11+CT37</f>
        <v>4424220.5999999996</v>
      </c>
      <c r="CU39" s="5">
        <f>CU11+CU37</f>
        <v>4880849.0600000005</v>
      </c>
      <c r="CV39" s="28">
        <f>IF(S39=0,"n/a",CT39/(S39))</f>
        <v>0.66433070367192582</v>
      </c>
      <c r="CW39" s="37"/>
    </row>
    <row r="40" spans="1:101" x14ac:dyDescent="0.2"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N40" s="6"/>
      <c r="CR40" s="6"/>
    </row>
    <row r="41" spans="1:101" outlineLevel="1" x14ac:dyDescent="0.2">
      <c r="A41" s="3" t="s">
        <v>59</v>
      </c>
      <c r="B41" s="10" t="s">
        <v>352</v>
      </c>
      <c r="C41" s="3" t="s">
        <v>351</v>
      </c>
      <c r="D41" s="3">
        <v>0</v>
      </c>
      <c r="E41" s="3">
        <v>0</v>
      </c>
      <c r="F41" s="3">
        <v>0</v>
      </c>
      <c r="G41" s="3">
        <v>88666.32</v>
      </c>
      <c r="H41" s="3">
        <v>0</v>
      </c>
      <c r="I41" s="3">
        <v>88666.32</v>
      </c>
      <c r="K41" s="3">
        <v>0</v>
      </c>
      <c r="L41" s="3">
        <v>0</v>
      </c>
      <c r="M41" s="3">
        <v>0</v>
      </c>
      <c r="O41" s="4">
        <f>88666.32+147310.32</f>
        <v>235976.64</v>
      </c>
      <c r="Q41" s="27">
        <v>0</v>
      </c>
      <c r="R41" s="27">
        <v>0</v>
      </c>
      <c r="S41" s="29"/>
      <c r="T41" s="27"/>
      <c r="U41" s="3">
        <v>89561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27">
        <f>89561+149513</f>
        <v>239074</v>
      </c>
      <c r="CK41" s="3">
        <v>0</v>
      </c>
      <c r="CL41" s="3">
        <v>0</v>
      </c>
      <c r="CM41" s="3">
        <f>25932.63+39025.96</f>
        <v>64958.59</v>
      </c>
      <c r="CN41" s="3">
        <f>25932.63+39025.96</f>
        <v>64958.59</v>
      </c>
      <c r="CP41" s="3">
        <v>0</v>
      </c>
      <c r="CQ41" s="3">
        <v>0</v>
      </c>
      <c r="CR41" s="3">
        <v>0</v>
      </c>
      <c r="CT41" s="3">
        <f>25932.63+39025.96</f>
        <v>64958.59</v>
      </c>
      <c r="CU41" s="3">
        <f t="shared" ref="CU41:CU61" si="4">CI41-CT41</f>
        <v>174115.41</v>
      </c>
      <c r="CV41" s="30">
        <f t="shared" ref="CV41:CV61" si="5">IF(CI41=0,"n/a",CT41/(CI41))</f>
        <v>0.27170913608338837</v>
      </c>
    </row>
    <row r="42" spans="1:101" hidden="1" outlineLevel="1" x14ac:dyDescent="0.2">
      <c r="A42" s="3" t="s">
        <v>60</v>
      </c>
      <c r="B42" s="10" t="s">
        <v>191</v>
      </c>
      <c r="C42" s="3" t="s">
        <v>192</v>
      </c>
      <c r="D42" s="3">
        <v>0</v>
      </c>
      <c r="E42" s="3">
        <v>0</v>
      </c>
      <c r="F42" s="3">
        <v>0</v>
      </c>
      <c r="G42" s="3">
        <v>148310.32</v>
      </c>
      <c r="H42" s="3">
        <v>0</v>
      </c>
      <c r="I42" s="3">
        <v>148310.32</v>
      </c>
      <c r="K42" s="3">
        <v>0</v>
      </c>
      <c r="L42" s="3">
        <v>0</v>
      </c>
      <c r="M42" s="3">
        <v>0</v>
      </c>
      <c r="O42" s="4">
        <v>0</v>
      </c>
      <c r="Q42" s="27">
        <v>0</v>
      </c>
      <c r="R42" s="27">
        <v>0</v>
      </c>
      <c r="S42" s="29"/>
      <c r="T42" s="27"/>
      <c r="U42" s="3">
        <v>0</v>
      </c>
      <c r="V42" s="3">
        <v>149513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27">
        <v>0</v>
      </c>
      <c r="CK42" s="3">
        <v>0</v>
      </c>
      <c r="CL42" s="3">
        <v>0</v>
      </c>
      <c r="CM42" s="3">
        <v>0</v>
      </c>
      <c r="CN42" s="3">
        <v>0</v>
      </c>
      <c r="CP42" s="3">
        <v>0</v>
      </c>
      <c r="CQ42" s="3">
        <v>0</v>
      </c>
      <c r="CR42" s="3">
        <v>0</v>
      </c>
      <c r="CT42" s="3">
        <v>0</v>
      </c>
      <c r="CU42" s="3">
        <f t="shared" si="4"/>
        <v>0</v>
      </c>
      <c r="CV42" s="30" t="str">
        <f t="shared" si="5"/>
        <v>n/a</v>
      </c>
    </row>
    <row r="43" spans="1:101" outlineLevel="1" x14ac:dyDescent="0.2">
      <c r="A43" s="3" t="s">
        <v>61</v>
      </c>
      <c r="B43" s="10" t="s">
        <v>193</v>
      </c>
      <c r="C43" s="3" t="s">
        <v>194</v>
      </c>
      <c r="D43" s="3">
        <v>0</v>
      </c>
      <c r="E43" s="3">
        <v>40840.32</v>
      </c>
      <c r="F43" s="3">
        <v>0</v>
      </c>
      <c r="G43" s="3">
        <v>1870846.24</v>
      </c>
      <c r="H43" s="3">
        <v>0</v>
      </c>
      <c r="I43" s="3">
        <v>1911686.56</v>
      </c>
      <c r="K43" s="3">
        <v>0</v>
      </c>
      <c r="L43" s="3">
        <v>0</v>
      </c>
      <c r="M43" s="3">
        <v>0</v>
      </c>
      <c r="O43" s="4">
        <v>1911686.56</v>
      </c>
      <c r="Q43" s="27">
        <v>0</v>
      </c>
      <c r="R43" s="27">
        <v>0</v>
      </c>
      <c r="S43" s="29"/>
      <c r="T43" s="27"/>
      <c r="U43" s="3">
        <v>0</v>
      </c>
      <c r="V43" s="3">
        <v>0</v>
      </c>
      <c r="W43" s="3">
        <v>2015574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27">
        <v>2015574</v>
      </c>
      <c r="CK43" s="3">
        <v>0</v>
      </c>
      <c r="CL43" s="3">
        <v>9961.2000000000007</v>
      </c>
      <c r="CM43" s="3">
        <v>469632.98</v>
      </c>
      <c r="CN43" s="3">
        <v>479594.18</v>
      </c>
      <c r="CP43" s="3">
        <v>0</v>
      </c>
      <c r="CQ43" s="3">
        <v>0</v>
      </c>
      <c r="CR43" s="3">
        <v>0</v>
      </c>
      <c r="CT43" s="3">
        <v>479594.18</v>
      </c>
      <c r="CU43" s="3">
        <f t="shared" si="4"/>
        <v>1535979.82</v>
      </c>
      <c r="CV43" s="30">
        <f t="shared" si="5"/>
        <v>0.23794421837154081</v>
      </c>
    </row>
    <row r="44" spans="1:101" outlineLevel="1" x14ac:dyDescent="0.2">
      <c r="A44" s="3" t="s">
        <v>62</v>
      </c>
      <c r="B44" s="10" t="s">
        <v>195</v>
      </c>
      <c r="C44" s="3" t="s">
        <v>196</v>
      </c>
      <c r="D44" s="3">
        <v>0</v>
      </c>
      <c r="E44" s="3">
        <v>606.27</v>
      </c>
      <c r="F44" s="3">
        <v>0</v>
      </c>
      <c r="G44" s="3">
        <v>39037.5</v>
      </c>
      <c r="H44" s="3">
        <v>0</v>
      </c>
      <c r="I44" s="3">
        <v>39643.769999999997</v>
      </c>
      <c r="K44" s="3">
        <v>0</v>
      </c>
      <c r="L44" s="3">
        <v>0</v>
      </c>
      <c r="M44" s="3">
        <v>0</v>
      </c>
      <c r="O44" s="4">
        <v>39643.770000000004</v>
      </c>
      <c r="Q44" s="27">
        <v>0</v>
      </c>
      <c r="R44" s="27">
        <v>0</v>
      </c>
      <c r="S44" s="29"/>
      <c r="T44" s="27"/>
      <c r="U44" s="3">
        <v>0</v>
      </c>
      <c r="V44" s="3">
        <v>0</v>
      </c>
      <c r="W44" s="3">
        <v>0</v>
      </c>
      <c r="X44" s="3">
        <v>22000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27">
        <v>22000</v>
      </c>
      <c r="CK44" s="3">
        <v>100</v>
      </c>
      <c r="CL44" s="3">
        <v>368.75</v>
      </c>
      <c r="CM44" s="3">
        <v>6545</v>
      </c>
      <c r="CN44" s="3">
        <v>7013.75</v>
      </c>
      <c r="CP44" s="3">
        <v>0</v>
      </c>
      <c r="CQ44" s="3">
        <v>0</v>
      </c>
      <c r="CR44" s="3">
        <v>0</v>
      </c>
      <c r="CT44" s="3">
        <v>7013.75</v>
      </c>
      <c r="CU44" s="3">
        <f t="shared" si="4"/>
        <v>14986.25</v>
      </c>
      <c r="CV44" s="30">
        <f t="shared" si="5"/>
        <v>0.31880681818181816</v>
      </c>
    </row>
    <row r="45" spans="1:101" outlineLevel="1" x14ac:dyDescent="0.2">
      <c r="A45" s="3" t="s">
        <v>63</v>
      </c>
      <c r="B45" s="10" t="s">
        <v>197</v>
      </c>
      <c r="C45" s="3" t="s">
        <v>198</v>
      </c>
      <c r="D45" s="3">
        <v>0</v>
      </c>
      <c r="E45" s="3">
        <v>0</v>
      </c>
      <c r="F45" s="3">
        <v>0</v>
      </c>
      <c r="G45" s="3">
        <v>46571</v>
      </c>
      <c r="H45" s="3">
        <v>0</v>
      </c>
      <c r="I45" s="3">
        <v>46571</v>
      </c>
      <c r="K45" s="3">
        <v>0</v>
      </c>
      <c r="L45" s="3">
        <v>0</v>
      </c>
      <c r="M45" s="3">
        <v>0</v>
      </c>
      <c r="O45" s="4">
        <v>46571</v>
      </c>
      <c r="Q45" s="27">
        <v>0</v>
      </c>
      <c r="R45" s="27">
        <v>0</v>
      </c>
      <c r="S45" s="29"/>
      <c r="T45" s="27"/>
      <c r="U45" s="3">
        <v>0</v>
      </c>
      <c r="V45" s="3">
        <v>0</v>
      </c>
      <c r="W45" s="3">
        <v>0</v>
      </c>
      <c r="X45" s="3">
        <v>0</v>
      </c>
      <c r="Y45" s="3">
        <v>46842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27">
        <v>46842</v>
      </c>
      <c r="CK45" s="3">
        <v>0</v>
      </c>
      <c r="CL45" s="3">
        <v>0</v>
      </c>
      <c r="CM45" s="3">
        <v>11651.25</v>
      </c>
      <c r="CN45" s="3">
        <v>11651.25</v>
      </c>
      <c r="CP45" s="3">
        <v>0</v>
      </c>
      <c r="CQ45" s="3">
        <v>0</v>
      </c>
      <c r="CR45" s="3">
        <v>0</v>
      </c>
      <c r="CT45" s="3">
        <v>11651.25</v>
      </c>
      <c r="CU45" s="3">
        <f t="shared" si="4"/>
        <v>35190.75</v>
      </c>
      <c r="CV45" s="30">
        <f t="shared" si="5"/>
        <v>0.24873510951710004</v>
      </c>
    </row>
    <row r="46" spans="1:101" outlineLevel="1" x14ac:dyDescent="0.2">
      <c r="A46" s="3" t="s">
        <v>64</v>
      </c>
      <c r="B46" s="10" t="s">
        <v>199</v>
      </c>
      <c r="C46" s="3" t="s">
        <v>200</v>
      </c>
      <c r="D46" s="3">
        <v>0</v>
      </c>
      <c r="E46" s="3">
        <v>0</v>
      </c>
      <c r="F46" s="3">
        <v>0</v>
      </c>
      <c r="G46" s="3">
        <v>48419</v>
      </c>
      <c r="H46" s="3">
        <v>0</v>
      </c>
      <c r="I46" s="3">
        <v>48419</v>
      </c>
      <c r="K46" s="3">
        <v>0</v>
      </c>
      <c r="L46" s="3">
        <v>0</v>
      </c>
      <c r="M46" s="3">
        <v>0</v>
      </c>
      <c r="O46" s="4">
        <v>48419</v>
      </c>
      <c r="Q46" s="27">
        <v>0</v>
      </c>
      <c r="R46" s="27">
        <v>0</v>
      </c>
      <c r="S46" s="29"/>
      <c r="T46" s="27"/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51474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27">
        <v>51474</v>
      </c>
      <c r="CK46" s="3">
        <v>0</v>
      </c>
      <c r="CL46" s="3">
        <v>0</v>
      </c>
      <c r="CM46" s="3">
        <v>12035.08</v>
      </c>
      <c r="CN46" s="3">
        <v>12035.08</v>
      </c>
      <c r="CP46" s="3">
        <v>0</v>
      </c>
      <c r="CQ46" s="3">
        <v>0</v>
      </c>
      <c r="CR46" s="3">
        <v>0</v>
      </c>
      <c r="CT46" s="3">
        <v>12035.08</v>
      </c>
      <c r="CU46" s="3">
        <f t="shared" si="4"/>
        <v>39438.92</v>
      </c>
      <c r="CV46" s="30">
        <f t="shared" si="5"/>
        <v>0.2338089132377511</v>
      </c>
    </row>
    <row r="47" spans="1:101" outlineLevel="1" x14ac:dyDescent="0.2">
      <c r="A47" s="3" t="s">
        <v>65</v>
      </c>
      <c r="B47" s="10" t="s">
        <v>201</v>
      </c>
      <c r="C47" s="3" t="s">
        <v>202</v>
      </c>
      <c r="D47" s="3">
        <v>0</v>
      </c>
      <c r="E47" s="3">
        <v>0</v>
      </c>
      <c r="F47" s="3">
        <v>0</v>
      </c>
      <c r="G47" s="3">
        <v>75717.75</v>
      </c>
      <c r="H47" s="3">
        <v>0</v>
      </c>
      <c r="I47" s="3">
        <v>75717.75</v>
      </c>
      <c r="K47" s="3">
        <v>0</v>
      </c>
      <c r="L47" s="3">
        <v>0</v>
      </c>
      <c r="M47" s="3">
        <v>0</v>
      </c>
      <c r="O47" s="4">
        <v>75717.75</v>
      </c>
      <c r="Q47" s="27">
        <v>0</v>
      </c>
      <c r="R47" s="27">
        <v>0</v>
      </c>
      <c r="S47" s="29"/>
      <c r="T47" s="27"/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76741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27">
        <v>76741</v>
      </c>
      <c r="CK47" s="3">
        <v>0</v>
      </c>
      <c r="CL47" s="3">
        <v>0</v>
      </c>
      <c r="CM47" s="3">
        <v>17367.900000000001</v>
      </c>
      <c r="CN47" s="3">
        <v>17367.900000000001</v>
      </c>
      <c r="CP47" s="3">
        <v>0</v>
      </c>
      <c r="CQ47" s="3">
        <v>0</v>
      </c>
      <c r="CR47" s="3">
        <v>0</v>
      </c>
      <c r="CT47" s="3">
        <v>17367.900000000001</v>
      </c>
      <c r="CU47" s="3">
        <f t="shared" si="4"/>
        <v>59373.1</v>
      </c>
      <c r="CV47" s="30">
        <f t="shared" si="5"/>
        <v>0.22631839564248579</v>
      </c>
    </row>
    <row r="48" spans="1:101" outlineLevel="1" x14ac:dyDescent="0.2">
      <c r="A48" s="3" t="s">
        <v>66</v>
      </c>
      <c r="B48" s="10" t="s">
        <v>203</v>
      </c>
      <c r="C48" s="3" t="s">
        <v>204</v>
      </c>
      <c r="D48" s="3">
        <v>0</v>
      </c>
      <c r="E48" s="3">
        <v>0</v>
      </c>
      <c r="F48" s="3">
        <v>0</v>
      </c>
      <c r="G48" s="3">
        <v>36613.71</v>
      </c>
      <c r="H48" s="3">
        <v>0</v>
      </c>
      <c r="I48" s="3">
        <v>36613.71</v>
      </c>
      <c r="K48" s="3">
        <v>0</v>
      </c>
      <c r="L48" s="3">
        <v>0</v>
      </c>
      <c r="M48" s="3">
        <v>0</v>
      </c>
      <c r="O48" s="4">
        <v>36613.71</v>
      </c>
      <c r="Q48" s="27">
        <v>0</v>
      </c>
      <c r="R48" s="27">
        <v>0</v>
      </c>
      <c r="S48" s="29"/>
      <c r="T48" s="27"/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34652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27">
        <v>34652</v>
      </c>
      <c r="CK48" s="3">
        <v>0</v>
      </c>
      <c r="CL48" s="3">
        <v>0</v>
      </c>
      <c r="CM48" s="3">
        <v>4911</v>
      </c>
      <c r="CN48" s="3">
        <v>4911</v>
      </c>
      <c r="CP48" s="3">
        <v>0</v>
      </c>
      <c r="CQ48" s="3">
        <v>0</v>
      </c>
      <c r="CR48" s="3">
        <v>0</v>
      </c>
      <c r="CT48" s="3">
        <v>4911</v>
      </c>
      <c r="CU48" s="3">
        <f t="shared" si="4"/>
        <v>29741</v>
      </c>
      <c r="CV48" s="30">
        <f t="shared" si="5"/>
        <v>0.1417234214475355</v>
      </c>
    </row>
    <row r="49" spans="1:101" outlineLevel="1" x14ac:dyDescent="0.2">
      <c r="A49" s="3" t="s">
        <v>67</v>
      </c>
      <c r="B49" s="10" t="s">
        <v>205</v>
      </c>
      <c r="C49" s="3" t="s">
        <v>206</v>
      </c>
      <c r="D49" s="3">
        <v>0</v>
      </c>
      <c r="E49" s="3">
        <v>0</v>
      </c>
      <c r="F49" s="3">
        <v>0</v>
      </c>
      <c r="G49" s="3">
        <v>28423.77</v>
      </c>
      <c r="H49" s="3">
        <v>0</v>
      </c>
      <c r="I49" s="3">
        <v>28423.77</v>
      </c>
      <c r="K49" s="3">
        <v>0</v>
      </c>
      <c r="L49" s="3">
        <v>0</v>
      </c>
      <c r="M49" s="3">
        <v>0</v>
      </c>
      <c r="O49" s="4">
        <v>28423.77</v>
      </c>
      <c r="Q49" s="27">
        <v>0</v>
      </c>
      <c r="R49" s="27">
        <v>0</v>
      </c>
      <c r="S49" s="29"/>
      <c r="T49" s="27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28437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27">
        <v>28437</v>
      </c>
      <c r="CK49" s="3">
        <v>0</v>
      </c>
      <c r="CL49" s="3">
        <v>0</v>
      </c>
      <c r="CM49" s="3">
        <v>7063.85</v>
      </c>
      <c r="CN49" s="3">
        <v>7063.85</v>
      </c>
      <c r="CP49" s="3">
        <v>0</v>
      </c>
      <c r="CQ49" s="3">
        <v>0</v>
      </c>
      <c r="CR49" s="3">
        <v>0</v>
      </c>
      <c r="CT49" s="3">
        <v>7063.85</v>
      </c>
      <c r="CU49" s="3">
        <f t="shared" si="4"/>
        <v>21373.15</v>
      </c>
      <c r="CV49" s="30">
        <f t="shared" si="5"/>
        <v>0.2484034884129831</v>
      </c>
    </row>
    <row r="50" spans="1:101" outlineLevel="1" x14ac:dyDescent="0.2">
      <c r="A50" s="3" t="s">
        <v>68</v>
      </c>
      <c r="B50" s="10" t="s">
        <v>207</v>
      </c>
      <c r="C50" s="3" t="s">
        <v>208</v>
      </c>
      <c r="D50" s="3">
        <v>0</v>
      </c>
      <c r="E50" s="3">
        <v>0</v>
      </c>
      <c r="F50" s="3">
        <v>0</v>
      </c>
      <c r="G50" s="3">
        <v>27591.96</v>
      </c>
      <c r="H50" s="3">
        <v>0</v>
      </c>
      <c r="I50" s="3">
        <v>27591.96</v>
      </c>
      <c r="K50" s="3">
        <v>0</v>
      </c>
      <c r="L50" s="3">
        <v>0</v>
      </c>
      <c r="M50" s="3">
        <v>0</v>
      </c>
      <c r="O50" s="4">
        <v>27591.96</v>
      </c>
      <c r="Q50" s="27">
        <v>0</v>
      </c>
      <c r="R50" s="27">
        <v>0</v>
      </c>
      <c r="S50" s="29"/>
      <c r="T50" s="27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30420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27">
        <v>30420</v>
      </c>
      <c r="CK50" s="3">
        <v>0</v>
      </c>
      <c r="CL50" s="3">
        <v>0</v>
      </c>
      <c r="CM50" s="3">
        <v>3790.4700000000003</v>
      </c>
      <c r="CN50" s="3">
        <v>3790.4700000000003</v>
      </c>
      <c r="CP50" s="3">
        <v>0</v>
      </c>
      <c r="CQ50" s="3">
        <v>0</v>
      </c>
      <c r="CR50" s="3">
        <v>0</v>
      </c>
      <c r="CT50" s="3">
        <v>3790.4700000000003</v>
      </c>
      <c r="CU50" s="3">
        <f t="shared" si="4"/>
        <v>26629.53</v>
      </c>
      <c r="CV50" s="30">
        <f t="shared" si="5"/>
        <v>0.12460453648915189</v>
      </c>
    </row>
    <row r="51" spans="1:101" outlineLevel="1" x14ac:dyDescent="0.2">
      <c r="A51" s="3" t="s">
        <v>69</v>
      </c>
      <c r="B51" s="10" t="s">
        <v>209</v>
      </c>
      <c r="C51" s="3" t="s">
        <v>210</v>
      </c>
      <c r="D51" s="3">
        <v>0</v>
      </c>
      <c r="E51" s="3">
        <v>0</v>
      </c>
      <c r="F51" s="3">
        <v>0</v>
      </c>
      <c r="G51" s="3">
        <v>54263.32</v>
      </c>
      <c r="H51" s="3">
        <v>0</v>
      </c>
      <c r="I51" s="3">
        <v>54263.32</v>
      </c>
      <c r="K51" s="3">
        <v>0</v>
      </c>
      <c r="L51" s="3">
        <v>0</v>
      </c>
      <c r="M51" s="3">
        <v>0</v>
      </c>
      <c r="O51" s="4">
        <v>54263.32</v>
      </c>
      <c r="Q51" s="27">
        <v>0</v>
      </c>
      <c r="R51" s="27">
        <v>0</v>
      </c>
      <c r="S51" s="29"/>
      <c r="T51" s="27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54595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27">
        <v>54595</v>
      </c>
      <c r="CK51" s="3">
        <v>0</v>
      </c>
      <c r="CL51" s="3">
        <v>0</v>
      </c>
      <c r="CM51" s="3">
        <v>13239.550000000001</v>
      </c>
      <c r="CN51" s="3">
        <v>13239.550000000001</v>
      </c>
      <c r="CP51" s="3">
        <v>0</v>
      </c>
      <c r="CQ51" s="3">
        <v>0</v>
      </c>
      <c r="CR51" s="3">
        <v>0</v>
      </c>
      <c r="CT51" s="3">
        <v>13239.550000000001</v>
      </c>
      <c r="CU51" s="3">
        <f t="shared" si="4"/>
        <v>41355.449999999997</v>
      </c>
      <c r="CV51" s="30">
        <f t="shared" si="5"/>
        <v>0.24250480813261291</v>
      </c>
    </row>
    <row r="52" spans="1:101" outlineLevel="1" x14ac:dyDescent="0.2">
      <c r="A52" s="3" t="s">
        <v>70</v>
      </c>
      <c r="B52" s="10" t="s">
        <v>211</v>
      </c>
      <c r="C52" s="3" t="s">
        <v>212</v>
      </c>
      <c r="D52" s="3">
        <v>0</v>
      </c>
      <c r="E52" s="3">
        <v>0</v>
      </c>
      <c r="F52" s="3">
        <v>0</v>
      </c>
      <c r="G52" s="3">
        <v>55420.07</v>
      </c>
      <c r="H52" s="3">
        <v>0</v>
      </c>
      <c r="I52" s="3">
        <v>55420.07</v>
      </c>
      <c r="K52" s="3">
        <v>0</v>
      </c>
      <c r="L52" s="3">
        <v>0</v>
      </c>
      <c r="M52" s="3">
        <v>0</v>
      </c>
      <c r="O52" s="4">
        <v>55420.07</v>
      </c>
      <c r="Q52" s="27">
        <v>0</v>
      </c>
      <c r="R52" s="27">
        <v>0</v>
      </c>
      <c r="S52" s="29"/>
      <c r="T52" s="27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57842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27">
        <v>57842</v>
      </c>
      <c r="CK52" s="3">
        <v>0</v>
      </c>
      <c r="CL52" s="3">
        <v>0</v>
      </c>
      <c r="CM52" s="3">
        <v>7977.7</v>
      </c>
      <c r="CN52" s="3">
        <v>7977.7</v>
      </c>
      <c r="CP52" s="3">
        <v>0</v>
      </c>
      <c r="CQ52" s="3">
        <v>0</v>
      </c>
      <c r="CR52" s="3">
        <v>0</v>
      </c>
      <c r="CT52" s="3">
        <v>7977.7</v>
      </c>
      <c r="CU52" s="3">
        <f t="shared" si="4"/>
        <v>49864.3</v>
      </c>
      <c r="CV52" s="30">
        <f t="shared" si="5"/>
        <v>0.13792227101414198</v>
      </c>
    </row>
    <row r="53" spans="1:101" outlineLevel="1" x14ac:dyDescent="0.2">
      <c r="A53" s="3" t="s">
        <v>71</v>
      </c>
      <c r="B53" s="10" t="s">
        <v>213</v>
      </c>
      <c r="C53" s="3" t="s">
        <v>214</v>
      </c>
      <c r="D53" s="3">
        <v>0</v>
      </c>
      <c r="E53" s="3">
        <v>0</v>
      </c>
      <c r="F53" s="3">
        <v>0</v>
      </c>
      <c r="G53" s="3">
        <v>134645.20000000001</v>
      </c>
      <c r="H53" s="3">
        <v>0</v>
      </c>
      <c r="I53" s="3">
        <v>134645.20000000001</v>
      </c>
      <c r="K53" s="3">
        <v>0</v>
      </c>
      <c r="L53" s="3">
        <v>0</v>
      </c>
      <c r="M53" s="3">
        <v>0</v>
      </c>
      <c r="O53" s="4">
        <v>134645.20000000001</v>
      </c>
      <c r="Q53" s="27">
        <v>0</v>
      </c>
      <c r="R53" s="27">
        <v>0</v>
      </c>
      <c r="S53" s="29"/>
      <c r="T53" s="27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145648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27">
        <v>145648</v>
      </c>
      <c r="CK53" s="3">
        <v>0</v>
      </c>
      <c r="CL53" s="3">
        <v>0</v>
      </c>
      <c r="CM53" s="3">
        <v>33900.239999999998</v>
      </c>
      <c r="CN53" s="3">
        <v>33900.239999999998</v>
      </c>
      <c r="CP53" s="3">
        <v>0</v>
      </c>
      <c r="CQ53" s="3">
        <v>0</v>
      </c>
      <c r="CR53" s="3">
        <v>0</v>
      </c>
      <c r="CT53" s="3">
        <v>33900.239999999998</v>
      </c>
      <c r="CU53" s="3">
        <f t="shared" si="4"/>
        <v>111747.76000000001</v>
      </c>
      <c r="CV53" s="30">
        <f t="shared" si="5"/>
        <v>0.23275458640008787</v>
      </c>
    </row>
    <row r="54" spans="1:101" outlineLevel="1" x14ac:dyDescent="0.2">
      <c r="A54" s="3" t="s">
        <v>72</v>
      </c>
      <c r="B54" s="10" t="s">
        <v>215</v>
      </c>
      <c r="C54" s="3" t="s">
        <v>216</v>
      </c>
      <c r="D54" s="3">
        <v>0</v>
      </c>
      <c r="E54" s="3">
        <v>24381.040000000001</v>
      </c>
      <c r="F54" s="3">
        <v>0</v>
      </c>
      <c r="G54" s="3">
        <v>348242.41000000003</v>
      </c>
      <c r="H54" s="3">
        <v>0</v>
      </c>
      <c r="I54" s="3">
        <v>372623.45</v>
      </c>
      <c r="K54" s="3">
        <v>0</v>
      </c>
      <c r="L54" s="3">
        <v>0</v>
      </c>
      <c r="M54" s="3">
        <v>0</v>
      </c>
      <c r="O54" s="4">
        <v>372623.45</v>
      </c>
      <c r="Q54" s="27">
        <v>0</v>
      </c>
      <c r="R54" s="27">
        <v>0</v>
      </c>
      <c r="S54" s="29"/>
      <c r="T54" s="27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402048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27">
        <v>402048</v>
      </c>
      <c r="CK54" s="3">
        <v>0</v>
      </c>
      <c r="CL54" s="3">
        <v>6382.3600000000006</v>
      </c>
      <c r="CM54" s="3">
        <v>61273.97</v>
      </c>
      <c r="CN54" s="3">
        <v>67656.33</v>
      </c>
      <c r="CP54" s="3">
        <v>0</v>
      </c>
      <c r="CQ54" s="3">
        <v>0</v>
      </c>
      <c r="CR54" s="3">
        <v>0</v>
      </c>
      <c r="CT54" s="3">
        <v>67656.33</v>
      </c>
      <c r="CU54" s="3">
        <f t="shared" si="4"/>
        <v>334391.67</v>
      </c>
      <c r="CV54" s="30">
        <f t="shared" si="5"/>
        <v>0.16827923531518624</v>
      </c>
    </row>
    <row r="55" spans="1:101" hidden="1" outlineLevel="1" x14ac:dyDescent="0.2">
      <c r="A55" s="3" t="s">
        <v>217</v>
      </c>
      <c r="B55" s="10" t="s">
        <v>218</v>
      </c>
      <c r="C55" s="3" t="s">
        <v>219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3">
        <v>0</v>
      </c>
      <c r="L55" s="3">
        <v>0</v>
      </c>
      <c r="M55" s="3">
        <v>0</v>
      </c>
      <c r="O55" s="4">
        <v>0</v>
      </c>
      <c r="Q55" s="27">
        <v>0</v>
      </c>
      <c r="R55" s="27">
        <v>0</v>
      </c>
      <c r="S55" s="29"/>
      <c r="T55" s="27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27">
        <v>0</v>
      </c>
      <c r="CK55" s="3">
        <v>0</v>
      </c>
      <c r="CL55" s="3">
        <v>0</v>
      </c>
      <c r="CM55" s="3">
        <v>0</v>
      </c>
      <c r="CN55" s="3">
        <v>0</v>
      </c>
      <c r="CP55" s="3">
        <v>0</v>
      </c>
      <c r="CQ55" s="3">
        <v>0</v>
      </c>
      <c r="CR55" s="3">
        <v>0</v>
      </c>
      <c r="CT55" s="3">
        <v>0</v>
      </c>
      <c r="CU55" s="3">
        <f t="shared" si="4"/>
        <v>0</v>
      </c>
      <c r="CV55" s="30" t="str">
        <f t="shared" si="5"/>
        <v>n/a</v>
      </c>
    </row>
    <row r="56" spans="1:101" outlineLevel="1" x14ac:dyDescent="0.2">
      <c r="A56" s="3" t="s">
        <v>73</v>
      </c>
      <c r="B56" s="10" t="s">
        <v>220</v>
      </c>
      <c r="C56" s="3" t="s">
        <v>221</v>
      </c>
      <c r="D56" s="3">
        <v>0</v>
      </c>
      <c r="E56" s="3">
        <v>0</v>
      </c>
      <c r="F56" s="3">
        <v>0</v>
      </c>
      <c r="G56" s="3">
        <v>23936</v>
      </c>
      <c r="H56" s="3">
        <v>0</v>
      </c>
      <c r="I56" s="3">
        <v>23936</v>
      </c>
      <c r="K56" s="3">
        <v>0</v>
      </c>
      <c r="L56" s="3">
        <v>0</v>
      </c>
      <c r="M56" s="3">
        <v>0</v>
      </c>
      <c r="O56" s="4">
        <v>23936</v>
      </c>
      <c r="Q56" s="27">
        <v>0</v>
      </c>
      <c r="R56" s="27">
        <v>0</v>
      </c>
      <c r="S56" s="29"/>
      <c r="T56" s="27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26919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27">
        <v>26919</v>
      </c>
      <c r="CK56" s="3">
        <v>0</v>
      </c>
      <c r="CL56" s="3">
        <v>0</v>
      </c>
      <c r="CM56" s="3">
        <v>5582.57</v>
      </c>
      <c r="CN56" s="3">
        <v>5582.57</v>
      </c>
      <c r="CP56" s="3">
        <v>0</v>
      </c>
      <c r="CQ56" s="3">
        <v>0</v>
      </c>
      <c r="CR56" s="3">
        <v>0</v>
      </c>
      <c r="CT56" s="3">
        <v>5582.57</v>
      </c>
      <c r="CU56" s="3">
        <f t="shared" si="4"/>
        <v>21336.43</v>
      </c>
      <c r="CV56" s="30">
        <f t="shared" si="5"/>
        <v>0.20738400386344216</v>
      </c>
    </row>
    <row r="57" spans="1:101" outlineLevel="1" x14ac:dyDescent="0.2">
      <c r="A57" s="3" t="s">
        <v>74</v>
      </c>
      <c r="B57" s="10" t="s">
        <v>222</v>
      </c>
      <c r="C57" s="3" t="s">
        <v>223</v>
      </c>
      <c r="D57" s="3">
        <v>0</v>
      </c>
      <c r="E57" s="3">
        <v>0</v>
      </c>
      <c r="F57" s="3">
        <v>0</v>
      </c>
      <c r="G57" s="3">
        <v>128670.3</v>
      </c>
      <c r="H57" s="3">
        <v>0</v>
      </c>
      <c r="I57" s="3">
        <v>128670.3</v>
      </c>
      <c r="K57" s="3">
        <v>0</v>
      </c>
      <c r="L57" s="3">
        <v>0</v>
      </c>
      <c r="M57" s="3">
        <v>0</v>
      </c>
      <c r="O57" s="4">
        <v>128670.3</v>
      </c>
      <c r="Q57" s="27">
        <v>0</v>
      </c>
      <c r="R57" s="27">
        <v>0</v>
      </c>
      <c r="S57" s="29"/>
      <c r="T57" s="27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167840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27">
        <v>167840</v>
      </c>
      <c r="CK57" s="3">
        <v>0</v>
      </c>
      <c r="CL57" s="3">
        <v>0</v>
      </c>
      <c r="CM57" s="3">
        <v>30262.05</v>
      </c>
      <c r="CN57" s="3">
        <v>30262.05</v>
      </c>
      <c r="CP57" s="3">
        <v>0</v>
      </c>
      <c r="CQ57" s="3">
        <v>0</v>
      </c>
      <c r="CR57" s="3">
        <v>0</v>
      </c>
      <c r="CT57" s="3">
        <v>30262.05</v>
      </c>
      <c r="CU57" s="3">
        <f t="shared" si="4"/>
        <v>137577.95000000001</v>
      </c>
      <c r="CV57" s="30">
        <f t="shared" si="5"/>
        <v>0.18030296711153479</v>
      </c>
    </row>
    <row r="58" spans="1:101" outlineLevel="1" x14ac:dyDescent="0.2">
      <c r="A58" s="3" t="s">
        <v>75</v>
      </c>
      <c r="B58" s="10" t="s">
        <v>224</v>
      </c>
      <c r="C58" s="3" t="s">
        <v>225</v>
      </c>
      <c r="D58" s="3">
        <v>0</v>
      </c>
      <c r="E58" s="3">
        <v>403.25</v>
      </c>
      <c r="F58" s="3">
        <v>0</v>
      </c>
      <c r="G58" s="3">
        <v>15725.15</v>
      </c>
      <c r="H58" s="3">
        <v>0</v>
      </c>
      <c r="I58" s="3">
        <v>16128.4</v>
      </c>
      <c r="K58" s="3">
        <v>0</v>
      </c>
      <c r="L58" s="3">
        <v>0</v>
      </c>
      <c r="M58" s="3">
        <v>0</v>
      </c>
      <c r="O58" s="4">
        <v>16128.4</v>
      </c>
      <c r="Q58" s="27">
        <v>0</v>
      </c>
      <c r="R58" s="27">
        <v>0</v>
      </c>
      <c r="S58" s="29"/>
      <c r="T58" s="27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22000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27">
        <v>22000</v>
      </c>
      <c r="CK58" s="3">
        <v>0</v>
      </c>
      <c r="CL58" s="3">
        <v>0</v>
      </c>
      <c r="CM58" s="3">
        <v>0</v>
      </c>
      <c r="CN58" s="3">
        <v>0</v>
      </c>
      <c r="CP58" s="3">
        <v>0</v>
      </c>
      <c r="CQ58" s="3">
        <v>0</v>
      </c>
      <c r="CR58" s="3">
        <v>0</v>
      </c>
      <c r="CT58" s="3">
        <v>0</v>
      </c>
      <c r="CU58" s="3">
        <f t="shared" si="4"/>
        <v>22000</v>
      </c>
      <c r="CV58" s="30">
        <f t="shared" si="5"/>
        <v>0</v>
      </c>
    </row>
    <row r="59" spans="1:101" outlineLevel="1" x14ac:dyDescent="0.2">
      <c r="A59" s="3" t="s">
        <v>76</v>
      </c>
      <c r="B59" s="10" t="s">
        <v>226</v>
      </c>
      <c r="C59" s="3" t="s">
        <v>227</v>
      </c>
      <c r="D59" s="3">
        <v>6882</v>
      </c>
      <c r="E59" s="3">
        <v>500</v>
      </c>
      <c r="F59" s="3">
        <v>0</v>
      </c>
      <c r="G59" s="3">
        <v>3453.28</v>
      </c>
      <c r="H59" s="3">
        <v>0</v>
      </c>
      <c r="I59" s="3">
        <v>10835.28</v>
      </c>
      <c r="K59" s="3">
        <v>0</v>
      </c>
      <c r="L59" s="3">
        <v>0</v>
      </c>
      <c r="M59" s="3">
        <v>0</v>
      </c>
      <c r="O59" s="4">
        <v>10835.28</v>
      </c>
      <c r="Q59" s="27">
        <v>0</v>
      </c>
      <c r="R59" s="27">
        <v>0</v>
      </c>
      <c r="S59" s="29"/>
      <c r="T59" s="27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15000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27">
        <v>15000</v>
      </c>
      <c r="CK59" s="3">
        <v>0</v>
      </c>
      <c r="CL59" s="3">
        <v>0</v>
      </c>
      <c r="CM59" s="3">
        <v>0</v>
      </c>
      <c r="CN59" s="3">
        <v>0</v>
      </c>
      <c r="CP59" s="3">
        <v>0</v>
      </c>
      <c r="CQ59" s="3">
        <v>0</v>
      </c>
      <c r="CR59" s="3">
        <v>0</v>
      </c>
      <c r="CT59" s="3">
        <v>0</v>
      </c>
      <c r="CU59" s="3">
        <f t="shared" si="4"/>
        <v>15000</v>
      </c>
      <c r="CV59" s="30">
        <f t="shared" si="5"/>
        <v>0</v>
      </c>
    </row>
    <row r="60" spans="1:101" outlineLevel="1" x14ac:dyDescent="0.2">
      <c r="A60" s="3" t="s">
        <v>77</v>
      </c>
      <c r="B60" s="10" t="s">
        <v>228</v>
      </c>
      <c r="C60" s="3" t="s">
        <v>229</v>
      </c>
      <c r="D60" s="3">
        <v>1000</v>
      </c>
      <c r="E60" s="3">
        <v>0</v>
      </c>
      <c r="F60" s="3">
        <v>0</v>
      </c>
      <c r="G60" s="3">
        <v>273.68</v>
      </c>
      <c r="H60" s="3">
        <v>0</v>
      </c>
      <c r="I60" s="3">
        <v>1273.68</v>
      </c>
      <c r="K60" s="3">
        <v>0</v>
      </c>
      <c r="L60" s="3">
        <v>0</v>
      </c>
      <c r="M60" s="3">
        <v>0</v>
      </c>
      <c r="O60" s="4">
        <v>1273.68</v>
      </c>
      <c r="Q60" s="27">
        <v>0</v>
      </c>
      <c r="R60" s="27">
        <v>0</v>
      </c>
      <c r="S60" s="29"/>
      <c r="T60" s="27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1750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27">
        <v>1750</v>
      </c>
      <c r="CK60" s="3">
        <v>0</v>
      </c>
      <c r="CL60" s="3">
        <v>0</v>
      </c>
      <c r="CM60" s="3">
        <v>0</v>
      </c>
      <c r="CN60" s="3">
        <v>0</v>
      </c>
      <c r="CP60" s="3">
        <v>0</v>
      </c>
      <c r="CQ60" s="3">
        <v>0</v>
      </c>
      <c r="CR60" s="3">
        <v>0</v>
      </c>
      <c r="CT60" s="3">
        <v>0</v>
      </c>
      <c r="CU60" s="3">
        <f t="shared" si="4"/>
        <v>1750</v>
      </c>
      <c r="CV60" s="30">
        <f t="shared" si="5"/>
        <v>0</v>
      </c>
    </row>
    <row r="61" spans="1:101" outlineLevel="1" x14ac:dyDescent="0.2">
      <c r="A61" s="3" t="s">
        <v>78</v>
      </c>
      <c r="B61" s="10" t="s">
        <v>230</v>
      </c>
      <c r="C61" s="3" t="s">
        <v>231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K61" s="3">
        <v>0</v>
      </c>
      <c r="L61" s="3">
        <v>0</v>
      </c>
      <c r="M61" s="3">
        <v>0</v>
      </c>
      <c r="O61" s="4">
        <v>0</v>
      </c>
      <c r="Q61" s="27">
        <v>0</v>
      </c>
      <c r="R61" s="27">
        <v>0</v>
      </c>
      <c r="S61" s="29"/>
      <c r="T61" s="27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1750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27">
        <v>1750</v>
      </c>
      <c r="CK61" s="3">
        <v>0</v>
      </c>
      <c r="CL61" s="3">
        <v>0</v>
      </c>
      <c r="CM61" s="3">
        <v>0</v>
      </c>
      <c r="CN61" s="3">
        <v>0</v>
      </c>
      <c r="CP61" s="3">
        <v>0</v>
      </c>
      <c r="CQ61" s="3">
        <v>0</v>
      </c>
      <c r="CR61" s="3">
        <v>0</v>
      </c>
      <c r="CT61" s="3">
        <v>0</v>
      </c>
      <c r="CU61" s="3">
        <f t="shared" si="4"/>
        <v>1750</v>
      </c>
      <c r="CV61" s="30">
        <f t="shared" si="5"/>
        <v>0</v>
      </c>
    </row>
    <row r="62" spans="1:101" s="4" customFormat="1" x14ac:dyDescent="0.2">
      <c r="A62" s="6" t="s">
        <v>19</v>
      </c>
      <c r="B62" s="11"/>
      <c r="C62" s="2" t="s">
        <v>12</v>
      </c>
      <c r="D62" s="6">
        <v>7882</v>
      </c>
      <c r="E62" s="6">
        <v>66730.880000000005</v>
      </c>
      <c r="F62" s="6">
        <v>0</v>
      </c>
      <c r="G62" s="6">
        <v>3174826.9799999995</v>
      </c>
      <c r="H62" s="6">
        <v>0</v>
      </c>
      <c r="I62" s="6">
        <v>3249439.8599999994</v>
      </c>
      <c r="J62" s="7"/>
      <c r="K62" s="6">
        <v>0</v>
      </c>
      <c r="L62" s="6">
        <v>0</v>
      </c>
      <c r="M62" s="6">
        <v>0</v>
      </c>
      <c r="N62" s="7"/>
      <c r="O62" s="6">
        <v>3249439.86</v>
      </c>
      <c r="P62" s="6"/>
      <c r="Q62" s="6">
        <v>0</v>
      </c>
      <c r="R62" s="6">
        <v>0</v>
      </c>
      <c r="S62" s="6"/>
      <c r="T62" s="7"/>
      <c r="U62" s="6">
        <v>89561</v>
      </c>
      <c r="V62" s="6">
        <v>149513</v>
      </c>
      <c r="W62" s="6">
        <v>2015574</v>
      </c>
      <c r="X62" s="6">
        <v>22000</v>
      </c>
      <c r="Y62" s="6">
        <v>46842</v>
      </c>
      <c r="Z62" s="6">
        <v>51474</v>
      </c>
      <c r="AA62" s="6">
        <v>76741</v>
      </c>
      <c r="AB62" s="6">
        <v>34652</v>
      </c>
      <c r="AC62" s="6">
        <v>28437</v>
      </c>
      <c r="AD62" s="6">
        <v>30420</v>
      </c>
      <c r="AE62" s="6">
        <v>54595</v>
      </c>
      <c r="AF62" s="6">
        <v>57842</v>
      </c>
      <c r="AG62" s="6">
        <v>145648</v>
      </c>
      <c r="AH62" s="6">
        <v>402048</v>
      </c>
      <c r="AI62" s="6">
        <v>26919</v>
      </c>
      <c r="AJ62" s="6">
        <v>167840</v>
      </c>
      <c r="AK62" s="6">
        <v>22000</v>
      </c>
      <c r="AL62" s="6">
        <v>15000</v>
      </c>
      <c r="AM62" s="6">
        <v>1750</v>
      </c>
      <c r="AN62" s="6">
        <v>1750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3440606</v>
      </c>
      <c r="CJ62" s="7"/>
      <c r="CK62" s="6">
        <v>100</v>
      </c>
      <c r="CL62" s="6">
        <v>16712.310000000001</v>
      </c>
      <c r="CM62" s="6">
        <v>750192.19999999984</v>
      </c>
      <c r="CN62" s="6">
        <v>767004.50999999989</v>
      </c>
      <c r="CO62" s="2"/>
      <c r="CP62" s="6">
        <v>0</v>
      </c>
      <c r="CQ62" s="6">
        <v>0</v>
      </c>
      <c r="CR62" s="6">
        <v>0</v>
      </c>
      <c r="CT62" s="6">
        <v>767004.50999999989</v>
      </c>
      <c r="CU62" s="6">
        <f>CI62-CT62</f>
        <v>2673601.4900000002</v>
      </c>
      <c r="CV62" s="35">
        <f>IF(CI62=0,"n/a",CT62/(CI62))</f>
        <v>0.22292715585568354</v>
      </c>
      <c r="CW62" s="33"/>
    </row>
    <row r="63" spans="1:101" s="4" customFormat="1" x14ac:dyDescent="0.2">
      <c r="B63" s="11"/>
      <c r="I63" s="7"/>
      <c r="J63" s="7"/>
      <c r="M63" s="7"/>
      <c r="N63" s="7"/>
      <c r="O63" s="7"/>
      <c r="P63" s="7"/>
      <c r="Q63" s="7"/>
      <c r="R63" s="7"/>
      <c r="S63" s="7"/>
      <c r="T63" s="7"/>
      <c r="CI63" s="7"/>
      <c r="CJ63" s="7"/>
      <c r="CN63" s="7"/>
      <c r="CR63" s="7"/>
      <c r="CV63" s="34"/>
      <c r="CW63" s="34"/>
    </row>
    <row r="64" spans="1:101" outlineLevel="1" x14ac:dyDescent="0.2">
      <c r="A64" s="3" t="s">
        <v>79</v>
      </c>
      <c r="B64" s="10" t="s">
        <v>232</v>
      </c>
      <c r="C64" s="3" t="s">
        <v>233</v>
      </c>
      <c r="D64" s="3">
        <v>1911.16</v>
      </c>
      <c r="E64" s="3">
        <v>15733.68</v>
      </c>
      <c r="F64" s="3">
        <v>0</v>
      </c>
      <c r="G64" s="3">
        <v>741833.70000000007</v>
      </c>
      <c r="H64" s="3">
        <v>0</v>
      </c>
      <c r="I64" s="3">
        <v>759478.54</v>
      </c>
      <c r="K64" s="3">
        <v>0</v>
      </c>
      <c r="L64" s="3">
        <v>0</v>
      </c>
      <c r="M64" s="3">
        <v>0</v>
      </c>
      <c r="O64" s="4">
        <v>759478.54</v>
      </c>
      <c r="Q64" s="27">
        <v>0</v>
      </c>
      <c r="R64" s="27">
        <v>0</v>
      </c>
      <c r="S64" s="29"/>
      <c r="T64" s="27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834706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27">
        <v>834706</v>
      </c>
      <c r="CK64" s="3">
        <v>21.1</v>
      </c>
      <c r="CL64" s="3">
        <v>4068.39</v>
      </c>
      <c r="CM64" s="3">
        <v>189067.63</v>
      </c>
      <c r="CN64" s="3">
        <v>193157.12</v>
      </c>
      <c r="CP64" s="3">
        <v>0</v>
      </c>
      <c r="CQ64" s="3">
        <v>0</v>
      </c>
      <c r="CR64" s="3">
        <v>0</v>
      </c>
      <c r="CT64" s="3">
        <v>193157.12</v>
      </c>
      <c r="CU64" s="3">
        <f>CI64-CT64</f>
        <v>641548.88</v>
      </c>
      <c r="CV64" s="30">
        <f>IF(CI64=0,"n/a",CT64/(CI64))</f>
        <v>0.23140736978049756</v>
      </c>
    </row>
    <row r="65" spans="1:101" s="4" customFormat="1" x14ac:dyDescent="0.2">
      <c r="A65" s="6" t="s">
        <v>23</v>
      </c>
      <c r="B65" s="11"/>
      <c r="C65" s="2" t="s">
        <v>21</v>
      </c>
      <c r="D65" s="6">
        <v>1911.16</v>
      </c>
      <c r="E65" s="6">
        <v>15733.68</v>
      </c>
      <c r="F65" s="6">
        <v>0</v>
      </c>
      <c r="G65" s="6">
        <v>741833.70000000007</v>
      </c>
      <c r="H65" s="6">
        <v>0</v>
      </c>
      <c r="I65" s="6">
        <v>759478.54</v>
      </c>
      <c r="J65" s="7"/>
      <c r="K65" s="6">
        <v>0</v>
      </c>
      <c r="L65" s="6">
        <v>0</v>
      </c>
      <c r="M65" s="6">
        <v>0</v>
      </c>
      <c r="N65" s="7"/>
      <c r="O65" s="6">
        <v>759478.54</v>
      </c>
      <c r="P65" s="6"/>
      <c r="Q65" s="6">
        <v>0</v>
      </c>
      <c r="R65" s="6">
        <v>0</v>
      </c>
      <c r="S65" s="6"/>
      <c r="T65" s="7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834706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834706</v>
      </c>
      <c r="CJ65" s="7"/>
      <c r="CK65" s="6">
        <v>21.1</v>
      </c>
      <c r="CL65" s="6">
        <v>4068.39</v>
      </c>
      <c r="CM65" s="6">
        <v>189067.63</v>
      </c>
      <c r="CN65" s="6">
        <v>193157.12</v>
      </c>
      <c r="CO65" s="2"/>
      <c r="CP65" s="6">
        <v>0</v>
      </c>
      <c r="CQ65" s="6">
        <v>0</v>
      </c>
      <c r="CR65" s="6">
        <v>0</v>
      </c>
      <c r="CT65" s="6">
        <v>193157.12</v>
      </c>
      <c r="CU65" s="6">
        <f>CI65-CT65</f>
        <v>641548.88</v>
      </c>
      <c r="CV65" s="35">
        <f>IF(CI65=0,"n/a",CT65/(CI65))</f>
        <v>0.23140736978049756</v>
      </c>
      <c r="CW65" s="33"/>
    </row>
    <row r="66" spans="1:101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N66" s="7"/>
      <c r="CR66" s="7"/>
      <c r="CV66" s="34"/>
      <c r="CW66" s="34"/>
    </row>
    <row r="67" spans="1:101" s="4" customFormat="1" x14ac:dyDescent="0.2">
      <c r="A67" s="5" t="s">
        <v>2</v>
      </c>
      <c r="B67" s="11"/>
      <c r="C67" s="2" t="s">
        <v>22</v>
      </c>
      <c r="D67" s="5">
        <f t="shared" ref="D67:H67" si="6">D62+D65</f>
        <v>9793.16</v>
      </c>
      <c r="E67" s="5">
        <f t="shared" si="6"/>
        <v>82464.56</v>
      </c>
      <c r="F67" s="5">
        <f t="shared" si="6"/>
        <v>0</v>
      </c>
      <c r="G67" s="5">
        <f t="shared" si="6"/>
        <v>3916660.6799999997</v>
      </c>
      <c r="H67" s="5">
        <f t="shared" si="6"/>
        <v>0</v>
      </c>
      <c r="I67" s="5">
        <f>I62+I65</f>
        <v>4008918.3999999994</v>
      </c>
      <c r="J67" s="7"/>
      <c r="K67" s="5">
        <f t="shared" ref="K67:L67" si="7">K62+K65</f>
        <v>0</v>
      </c>
      <c r="L67" s="5">
        <f t="shared" si="7"/>
        <v>0</v>
      </c>
      <c r="M67" s="5">
        <f>M62+M65</f>
        <v>0</v>
      </c>
      <c r="N67" s="7"/>
      <c r="O67" s="5">
        <f>O62+O65</f>
        <v>4008918.4</v>
      </c>
      <c r="P67" s="5"/>
      <c r="Q67" s="5"/>
      <c r="R67" s="5"/>
      <c r="S67" s="5"/>
      <c r="T67" s="7"/>
      <c r="U67" s="5">
        <f t="shared" ref="U67:AZ67" si="8">U62+U65</f>
        <v>89561</v>
      </c>
      <c r="V67" s="5">
        <f t="shared" si="8"/>
        <v>149513</v>
      </c>
      <c r="W67" s="5">
        <f t="shared" si="8"/>
        <v>2015574</v>
      </c>
      <c r="X67" s="5">
        <f t="shared" si="8"/>
        <v>22000</v>
      </c>
      <c r="Y67" s="5">
        <f t="shared" si="8"/>
        <v>46842</v>
      </c>
      <c r="Z67" s="5">
        <f t="shared" si="8"/>
        <v>51474</v>
      </c>
      <c r="AA67" s="5">
        <f t="shared" si="8"/>
        <v>76741</v>
      </c>
      <c r="AB67" s="5">
        <f t="shared" si="8"/>
        <v>34652</v>
      </c>
      <c r="AC67" s="5">
        <f t="shared" si="8"/>
        <v>28437</v>
      </c>
      <c r="AD67" s="5">
        <f t="shared" si="8"/>
        <v>30420</v>
      </c>
      <c r="AE67" s="5">
        <f t="shared" si="8"/>
        <v>54595</v>
      </c>
      <c r="AF67" s="5">
        <f t="shared" si="8"/>
        <v>57842</v>
      </c>
      <c r="AG67" s="5">
        <f t="shared" si="8"/>
        <v>145648</v>
      </c>
      <c r="AH67" s="5">
        <f t="shared" si="8"/>
        <v>402048</v>
      </c>
      <c r="AI67" s="5">
        <f t="shared" si="8"/>
        <v>26919</v>
      </c>
      <c r="AJ67" s="5">
        <f t="shared" si="8"/>
        <v>167840</v>
      </c>
      <c r="AK67" s="5">
        <f t="shared" si="8"/>
        <v>22000</v>
      </c>
      <c r="AL67" s="5">
        <f t="shared" si="8"/>
        <v>15000</v>
      </c>
      <c r="AM67" s="5">
        <f t="shared" si="8"/>
        <v>1750</v>
      </c>
      <c r="AN67" s="5">
        <f t="shared" si="8"/>
        <v>1750</v>
      </c>
      <c r="AO67" s="5">
        <f t="shared" si="8"/>
        <v>834706</v>
      </c>
      <c r="AP67" s="5">
        <f t="shared" si="8"/>
        <v>0</v>
      </c>
      <c r="AQ67" s="5">
        <f t="shared" si="8"/>
        <v>0</v>
      </c>
      <c r="AR67" s="5">
        <f t="shared" si="8"/>
        <v>0</v>
      </c>
      <c r="AS67" s="5">
        <f t="shared" si="8"/>
        <v>0</v>
      </c>
      <c r="AT67" s="5">
        <f t="shared" si="8"/>
        <v>0</v>
      </c>
      <c r="AU67" s="5">
        <f t="shared" si="8"/>
        <v>0</v>
      </c>
      <c r="AV67" s="5">
        <f t="shared" si="8"/>
        <v>0</v>
      </c>
      <c r="AW67" s="5">
        <f t="shared" si="8"/>
        <v>0</v>
      </c>
      <c r="AX67" s="5">
        <f t="shared" si="8"/>
        <v>0</v>
      </c>
      <c r="AY67" s="5">
        <f t="shared" si="8"/>
        <v>0</v>
      </c>
      <c r="AZ67" s="5">
        <f t="shared" si="8"/>
        <v>0</v>
      </c>
      <c r="BA67" s="5">
        <f t="shared" ref="BA67:CH67" si="9">BA62+BA65</f>
        <v>0</v>
      </c>
      <c r="BB67" s="5">
        <f t="shared" si="9"/>
        <v>0</v>
      </c>
      <c r="BC67" s="5">
        <f t="shared" si="9"/>
        <v>0</v>
      </c>
      <c r="BD67" s="5">
        <f t="shared" si="9"/>
        <v>0</v>
      </c>
      <c r="BE67" s="5">
        <f t="shared" si="9"/>
        <v>0</v>
      </c>
      <c r="BF67" s="5">
        <f t="shared" si="9"/>
        <v>0</v>
      </c>
      <c r="BG67" s="5">
        <f t="shared" si="9"/>
        <v>0</v>
      </c>
      <c r="BH67" s="5">
        <f t="shared" si="9"/>
        <v>0</v>
      </c>
      <c r="BI67" s="5">
        <f t="shared" si="9"/>
        <v>0</v>
      </c>
      <c r="BJ67" s="5">
        <f t="shared" si="9"/>
        <v>0</v>
      </c>
      <c r="BK67" s="5">
        <f t="shared" si="9"/>
        <v>0</v>
      </c>
      <c r="BL67" s="5">
        <f t="shared" si="9"/>
        <v>0</v>
      </c>
      <c r="BM67" s="5">
        <f t="shared" si="9"/>
        <v>0</v>
      </c>
      <c r="BN67" s="5">
        <f t="shared" si="9"/>
        <v>0</v>
      </c>
      <c r="BO67" s="5">
        <f t="shared" si="9"/>
        <v>0</v>
      </c>
      <c r="BP67" s="5">
        <f t="shared" si="9"/>
        <v>0</v>
      </c>
      <c r="BQ67" s="5">
        <f t="shared" si="9"/>
        <v>0</v>
      </c>
      <c r="BR67" s="5">
        <f t="shared" si="9"/>
        <v>0</v>
      </c>
      <c r="BS67" s="5">
        <f t="shared" si="9"/>
        <v>0</v>
      </c>
      <c r="BT67" s="5">
        <f t="shared" si="9"/>
        <v>0</v>
      </c>
      <c r="BU67" s="5">
        <f t="shared" si="9"/>
        <v>0</v>
      </c>
      <c r="BV67" s="5">
        <f t="shared" si="9"/>
        <v>0</v>
      </c>
      <c r="BW67" s="5">
        <f t="shared" si="9"/>
        <v>0</v>
      </c>
      <c r="BX67" s="5">
        <f t="shared" si="9"/>
        <v>0</v>
      </c>
      <c r="BY67" s="5">
        <f t="shared" si="9"/>
        <v>0</v>
      </c>
      <c r="BZ67" s="5">
        <f t="shared" si="9"/>
        <v>0</v>
      </c>
      <c r="CA67" s="5">
        <f t="shared" si="9"/>
        <v>0</v>
      </c>
      <c r="CB67" s="5">
        <f t="shared" si="9"/>
        <v>0</v>
      </c>
      <c r="CC67" s="5">
        <f t="shared" si="9"/>
        <v>0</v>
      </c>
      <c r="CD67" s="5">
        <f t="shared" si="9"/>
        <v>0</v>
      </c>
      <c r="CE67" s="5">
        <f t="shared" si="9"/>
        <v>0</v>
      </c>
      <c r="CF67" s="5">
        <f t="shared" si="9"/>
        <v>0</v>
      </c>
      <c r="CG67" s="5">
        <f t="shared" si="9"/>
        <v>0</v>
      </c>
      <c r="CH67" s="5">
        <f t="shared" si="9"/>
        <v>0</v>
      </c>
      <c r="CI67" s="5">
        <f>CI62+CI65</f>
        <v>4275312</v>
      </c>
      <c r="CJ67" s="7"/>
      <c r="CK67" s="5">
        <f t="shared" ref="CK67:CM67" si="10">CK62+CK65</f>
        <v>121.1</v>
      </c>
      <c r="CL67" s="5">
        <f t="shared" si="10"/>
        <v>20780.7</v>
      </c>
      <c r="CM67" s="5">
        <f t="shared" si="10"/>
        <v>939259.82999999984</v>
      </c>
      <c r="CN67" s="5">
        <f>CN62+CN65</f>
        <v>960161.62999999989</v>
      </c>
      <c r="CO67" s="2"/>
      <c r="CP67" s="5">
        <f t="shared" ref="CP67:CQ67" si="11">CP62+CP65</f>
        <v>0</v>
      </c>
      <c r="CQ67" s="5">
        <f t="shared" si="11"/>
        <v>0</v>
      </c>
      <c r="CR67" s="5">
        <f>CR62+CR65</f>
        <v>0</v>
      </c>
      <c r="CT67" s="5">
        <f>CT62+CT65</f>
        <v>960161.62999999989</v>
      </c>
      <c r="CU67" s="5">
        <f>CU62+CU65</f>
        <v>3315150.37</v>
      </c>
      <c r="CV67" s="36">
        <f>IF(CI67=0,"n/a",CT67/(CI67))</f>
        <v>0.22458282109001632</v>
      </c>
      <c r="CW67" s="33"/>
    </row>
    <row r="68" spans="1:101" s="4" customFormat="1" x14ac:dyDescent="0.2">
      <c r="B68" s="11"/>
      <c r="I68" s="7"/>
      <c r="J68" s="7"/>
      <c r="M68" s="7"/>
      <c r="N68" s="7"/>
      <c r="O68" s="7"/>
      <c r="P68" s="7"/>
      <c r="Q68" s="7"/>
      <c r="R68" s="7"/>
      <c r="S68" s="7"/>
      <c r="T68" s="7"/>
      <c r="CI68" s="7"/>
      <c r="CJ68" s="7"/>
      <c r="CN68" s="7"/>
      <c r="CR68" s="7"/>
      <c r="CV68" s="34"/>
      <c r="CW68" s="34"/>
    </row>
    <row r="69" spans="1:101" outlineLevel="1" x14ac:dyDescent="0.2">
      <c r="A69" s="3" t="s">
        <v>80</v>
      </c>
      <c r="B69" s="10" t="s">
        <v>234</v>
      </c>
      <c r="C69" s="3" t="s">
        <v>235</v>
      </c>
      <c r="D69" s="3">
        <v>0</v>
      </c>
      <c r="E69" s="3">
        <v>0</v>
      </c>
      <c r="F69" s="3">
        <v>0</v>
      </c>
      <c r="G69" s="3">
        <v>573.52</v>
      </c>
      <c r="H69" s="3">
        <v>0</v>
      </c>
      <c r="I69" s="3">
        <v>573.52</v>
      </c>
      <c r="K69" s="3">
        <v>0</v>
      </c>
      <c r="L69" s="3">
        <v>0</v>
      </c>
      <c r="M69" s="3">
        <v>0</v>
      </c>
      <c r="O69" s="4">
        <v>573.52</v>
      </c>
      <c r="Q69" s="27">
        <v>0</v>
      </c>
      <c r="R69" s="27">
        <v>0</v>
      </c>
      <c r="S69" s="29"/>
      <c r="T69" s="27"/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1428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27">
        <v>1428</v>
      </c>
      <c r="CK69" s="3">
        <v>0</v>
      </c>
      <c r="CL69" s="3">
        <v>0</v>
      </c>
      <c r="CM69" s="3">
        <v>0</v>
      </c>
      <c r="CN69" s="3">
        <v>0</v>
      </c>
      <c r="CP69" s="3">
        <v>0</v>
      </c>
      <c r="CQ69" s="3">
        <v>0</v>
      </c>
      <c r="CR69" s="3">
        <v>0</v>
      </c>
      <c r="CT69" s="3">
        <v>0</v>
      </c>
      <c r="CU69" s="3">
        <f t="shared" ref="CU69:CU98" si="12">CI69-CT69</f>
        <v>1428</v>
      </c>
      <c r="CV69" s="30">
        <f t="shared" ref="CV69:CV98" si="13">IF(CI69=0,"n/a",CT69/(CI69))</f>
        <v>0</v>
      </c>
    </row>
    <row r="70" spans="1:101" outlineLevel="1" x14ac:dyDescent="0.2">
      <c r="A70" s="3" t="s">
        <v>81</v>
      </c>
      <c r="B70" s="10" t="s">
        <v>236</v>
      </c>
      <c r="C70" s="3" t="s">
        <v>237</v>
      </c>
      <c r="D70" s="3">
        <v>0</v>
      </c>
      <c r="E70" s="3">
        <v>84.99</v>
      </c>
      <c r="F70" s="3">
        <v>0</v>
      </c>
      <c r="G70" s="3">
        <v>19399.45</v>
      </c>
      <c r="H70" s="3">
        <v>0</v>
      </c>
      <c r="I70" s="3">
        <v>19484.440000000002</v>
      </c>
      <c r="K70" s="3">
        <v>0</v>
      </c>
      <c r="L70" s="3">
        <v>0</v>
      </c>
      <c r="M70" s="3">
        <v>0</v>
      </c>
      <c r="O70" s="4">
        <v>19484.439999999999</v>
      </c>
      <c r="Q70" s="27">
        <v>0</v>
      </c>
      <c r="R70" s="27">
        <v>0</v>
      </c>
      <c r="S70" s="29"/>
      <c r="T70" s="27"/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20750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27">
        <v>20750</v>
      </c>
      <c r="CK70" s="3">
        <v>0</v>
      </c>
      <c r="CL70" s="3">
        <v>22</v>
      </c>
      <c r="CM70" s="3">
        <v>6187.6900000000005</v>
      </c>
      <c r="CN70" s="3">
        <v>6209.6900000000005</v>
      </c>
      <c r="CP70" s="3">
        <v>0</v>
      </c>
      <c r="CQ70" s="3">
        <v>0</v>
      </c>
      <c r="CR70" s="3">
        <v>0</v>
      </c>
      <c r="CT70" s="3">
        <v>6209.6900000000005</v>
      </c>
      <c r="CU70" s="3">
        <f t="shared" si="12"/>
        <v>14540.31</v>
      </c>
      <c r="CV70" s="30">
        <f t="shared" si="13"/>
        <v>0.29926216867469885</v>
      </c>
    </row>
    <row r="71" spans="1:101" outlineLevel="1" x14ac:dyDescent="0.2">
      <c r="A71" s="3" t="s">
        <v>82</v>
      </c>
      <c r="B71" s="10" t="s">
        <v>238</v>
      </c>
      <c r="C71" s="3" t="s">
        <v>239</v>
      </c>
      <c r="D71" s="3">
        <v>0</v>
      </c>
      <c r="E71" s="3">
        <v>67.5</v>
      </c>
      <c r="F71" s="3">
        <v>0</v>
      </c>
      <c r="G71" s="3">
        <v>978</v>
      </c>
      <c r="H71" s="3">
        <v>0</v>
      </c>
      <c r="I71" s="3">
        <v>1045.5</v>
      </c>
      <c r="K71" s="3">
        <v>0</v>
      </c>
      <c r="L71" s="3">
        <v>0</v>
      </c>
      <c r="M71" s="3">
        <v>0</v>
      </c>
      <c r="O71" s="4">
        <v>1045.5</v>
      </c>
      <c r="Q71" s="27">
        <v>0</v>
      </c>
      <c r="R71" s="27">
        <v>0</v>
      </c>
      <c r="S71" s="29"/>
      <c r="T71" s="27"/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1025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27">
        <v>1025</v>
      </c>
      <c r="CK71" s="3">
        <v>17</v>
      </c>
      <c r="CL71" s="3">
        <v>0</v>
      </c>
      <c r="CM71" s="3">
        <v>276.5</v>
      </c>
      <c r="CN71" s="3">
        <v>293.5</v>
      </c>
      <c r="CP71" s="3">
        <v>0</v>
      </c>
      <c r="CQ71" s="3">
        <v>0</v>
      </c>
      <c r="CR71" s="3">
        <v>0</v>
      </c>
      <c r="CT71" s="3">
        <v>293.5</v>
      </c>
      <c r="CU71" s="3">
        <f t="shared" si="12"/>
        <v>731.5</v>
      </c>
      <c r="CV71" s="30">
        <f t="shared" si="13"/>
        <v>0.28634146341463412</v>
      </c>
    </row>
    <row r="72" spans="1:101" outlineLevel="1" x14ac:dyDescent="0.2">
      <c r="A72" s="3" t="s">
        <v>83</v>
      </c>
      <c r="B72" s="10" t="s">
        <v>240</v>
      </c>
      <c r="C72" s="3" t="s">
        <v>241</v>
      </c>
      <c r="D72" s="3">
        <v>5378.54</v>
      </c>
      <c r="E72" s="3">
        <v>366.67</v>
      </c>
      <c r="F72" s="3">
        <v>0</v>
      </c>
      <c r="G72" s="3">
        <v>440.77</v>
      </c>
      <c r="H72" s="3">
        <v>0</v>
      </c>
      <c r="I72" s="3">
        <v>6185.98</v>
      </c>
      <c r="K72" s="3">
        <v>0</v>
      </c>
      <c r="L72" s="3">
        <v>0</v>
      </c>
      <c r="M72" s="3">
        <v>0</v>
      </c>
      <c r="O72" s="4">
        <v>6185.9800000000005</v>
      </c>
      <c r="Q72" s="27">
        <v>0</v>
      </c>
      <c r="R72" s="27">
        <v>0</v>
      </c>
      <c r="S72" s="29"/>
      <c r="T72" s="27"/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7311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27">
        <v>7311</v>
      </c>
      <c r="CK72" s="3">
        <v>2843.2400000000002</v>
      </c>
      <c r="CL72" s="3">
        <v>0</v>
      </c>
      <c r="CM72" s="3">
        <v>0</v>
      </c>
      <c r="CN72" s="3">
        <v>2843.2400000000002</v>
      </c>
      <c r="CP72" s="3">
        <v>0</v>
      </c>
      <c r="CQ72" s="3">
        <v>0</v>
      </c>
      <c r="CR72" s="3">
        <v>0</v>
      </c>
      <c r="CT72" s="3">
        <v>2843.2400000000002</v>
      </c>
      <c r="CU72" s="3">
        <f t="shared" si="12"/>
        <v>4467.76</v>
      </c>
      <c r="CV72" s="30">
        <f t="shared" si="13"/>
        <v>0.38889891943646565</v>
      </c>
    </row>
    <row r="73" spans="1:101" outlineLevel="1" x14ac:dyDescent="0.2">
      <c r="A73" s="3" t="s">
        <v>84</v>
      </c>
      <c r="B73" s="10" t="s">
        <v>242</v>
      </c>
      <c r="C73" s="3" t="s">
        <v>243</v>
      </c>
      <c r="D73" s="3">
        <v>8541.4600000000009</v>
      </c>
      <c r="E73" s="3">
        <v>0</v>
      </c>
      <c r="F73" s="3">
        <v>0</v>
      </c>
      <c r="G73" s="3">
        <v>0</v>
      </c>
      <c r="H73" s="3">
        <v>0</v>
      </c>
      <c r="I73" s="3">
        <v>8541.4600000000009</v>
      </c>
      <c r="K73" s="3">
        <v>0</v>
      </c>
      <c r="L73" s="3">
        <v>0</v>
      </c>
      <c r="M73" s="3">
        <v>0</v>
      </c>
      <c r="O73" s="4">
        <v>8541.4600000000009</v>
      </c>
      <c r="Q73" s="27">
        <v>0</v>
      </c>
      <c r="R73" s="27">
        <v>0</v>
      </c>
      <c r="S73" s="29"/>
      <c r="T73" s="27"/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8646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27">
        <v>8646</v>
      </c>
      <c r="CK73" s="3">
        <v>0</v>
      </c>
      <c r="CL73" s="3">
        <v>0</v>
      </c>
      <c r="CM73" s="3">
        <v>0</v>
      </c>
      <c r="CN73" s="3">
        <v>0</v>
      </c>
      <c r="CP73" s="3">
        <v>0</v>
      </c>
      <c r="CQ73" s="3">
        <v>0</v>
      </c>
      <c r="CR73" s="3">
        <v>0</v>
      </c>
      <c r="CT73" s="3">
        <v>0</v>
      </c>
      <c r="CU73" s="3">
        <f t="shared" si="12"/>
        <v>8646</v>
      </c>
      <c r="CV73" s="30">
        <f t="shared" si="13"/>
        <v>0</v>
      </c>
    </row>
    <row r="74" spans="1:101" outlineLevel="1" x14ac:dyDescent="0.2">
      <c r="A74" s="3" t="s">
        <v>85</v>
      </c>
      <c r="B74" s="10" t="s">
        <v>244</v>
      </c>
      <c r="C74" s="3" t="s">
        <v>245</v>
      </c>
      <c r="D74" s="3">
        <v>33091.64</v>
      </c>
      <c r="E74" s="3">
        <v>400</v>
      </c>
      <c r="F74" s="3">
        <v>0</v>
      </c>
      <c r="G74" s="3">
        <v>1151</v>
      </c>
      <c r="H74" s="3">
        <v>0</v>
      </c>
      <c r="I74" s="3">
        <v>34642.639999999999</v>
      </c>
      <c r="K74" s="3">
        <v>0</v>
      </c>
      <c r="L74" s="3">
        <v>0</v>
      </c>
      <c r="M74" s="3">
        <v>0</v>
      </c>
      <c r="O74" s="4">
        <v>34642.639999999999</v>
      </c>
      <c r="Q74" s="27">
        <v>0</v>
      </c>
      <c r="R74" s="27">
        <v>0</v>
      </c>
      <c r="S74" s="29"/>
      <c r="T74" s="27"/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34675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27">
        <v>34675</v>
      </c>
      <c r="CK74" s="3">
        <v>17268</v>
      </c>
      <c r="CL74" s="3">
        <v>0</v>
      </c>
      <c r="CM74" s="3">
        <v>0</v>
      </c>
      <c r="CN74" s="3">
        <v>17268</v>
      </c>
      <c r="CP74" s="3">
        <v>0</v>
      </c>
      <c r="CQ74" s="3">
        <v>0</v>
      </c>
      <c r="CR74" s="3">
        <v>0</v>
      </c>
      <c r="CT74" s="3">
        <v>17268</v>
      </c>
      <c r="CU74" s="3">
        <f t="shared" si="12"/>
        <v>17407</v>
      </c>
      <c r="CV74" s="30">
        <f t="shared" si="13"/>
        <v>0.49799567411679885</v>
      </c>
    </row>
    <row r="75" spans="1:101" outlineLevel="1" x14ac:dyDescent="0.2">
      <c r="A75" s="3" t="s">
        <v>86</v>
      </c>
      <c r="B75" s="10" t="s">
        <v>246</v>
      </c>
      <c r="C75" s="3" t="s">
        <v>247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K75" s="3">
        <v>0</v>
      </c>
      <c r="L75" s="3">
        <v>0</v>
      </c>
      <c r="M75" s="3">
        <v>0</v>
      </c>
      <c r="O75" s="4">
        <v>0</v>
      </c>
      <c r="Q75" s="27">
        <v>0</v>
      </c>
      <c r="R75" s="27">
        <v>0</v>
      </c>
      <c r="S75" s="29"/>
      <c r="T75" s="27"/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5221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27">
        <v>5221</v>
      </c>
      <c r="CK75" s="3">
        <v>0</v>
      </c>
      <c r="CL75" s="3">
        <v>0</v>
      </c>
      <c r="CM75" s="3">
        <v>0</v>
      </c>
      <c r="CN75" s="3">
        <v>0</v>
      </c>
      <c r="CP75" s="3">
        <v>0</v>
      </c>
      <c r="CQ75" s="3">
        <v>0</v>
      </c>
      <c r="CR75" s="3">
        <v>0</v>
      </c>
      <c r="CT75" s="3">
        <v>0</v>
      </c>
      <c r="CU75" s="3">
        <f t="shared" si="12"/>
        <v>5221</v>
      </c>
      <c r="CV75" s="30">
        <f t="shared" si="13"/>
        <v>0</v>
      </c>
    </row>
    <row r="76" spans="1:101" outlineLevel="1" x14ac:dyDescent="0.2">
      <c r="A76" s="3" t="s">
        <v>87</v>
      </c>
      <c r="B76" s="10" t="s">
        <v>248</v>
      </c>
      <c r="C76" s="3" t="s">
        <v>249</v>
      </c>
      <c r="D76" s="3">
        <v>0</v>
      </c>
      <c r="E76" s="3">
        <v>0</v>
      </c>
      <c r="F76" s="3">
        <v>0</v>
      </c>
      <c r="G76" s="3">
        <v>1050</v>
      </c>
      <c r="H76" s="3">
        <v>0</v>
      </c>
      <c r="I76" s="3">
        <v>1050</v>
      </c>
      <c r="K76" s="3">
        <v>0</v>
      </c>
      <c r="L76" s="3">
        <v>0</v>
      </c>
      <c r="M76" s="3">
        <v>0</v>
      </c>
      <c r="O76" s="4">
        <v>1050</v>
      </c>
      <c r="Q76" s="27">
        <v>0</v>
      </c>
      <c r="R76" s="27">
        <v>0</v>
      </c>
      <c r="S76" s="29"/>
      <c r="T76" s="27"/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1224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27">
        <v>1224</v>
      </c>
      <c r="CK76" s="3">
        <v>0</v>
      </c>
      <c r="CL76" s="3">
        <v>0</v>
      </c>
      <c r="CM76" s="3">
        <v>0</v>
      </c>
      <c r="CN76" s="3">
        <v>0</v>
      </c>
      <c r="CP76" s="3">
        <v>0</v>
      </c>
      <c r="CQ76" s="3">
        <v>0</v>
      </c>
      <c r="CR76" s="3">
        <v>0</v>
      </c>
      <c r="CT76" s="3">
        <v>0</v>
      </c>
      <c r="CU76" s="3">
        <f t="shared" si="12"/>
        <v>1224</v>
      </c>
      <c r="CV76" s="30">
        <f t="shared" si="13"/>
        <v>0</v>
      </c>
    </row>
    <row r="77" spans="1:101" outlineLevel="1" x14ac:dyDescent="0.2">
      <c r="A77" s="3" t="s">
        <v>88</v>
      </c>
      <c r="B77" s="10" t="s">
        <v>250</v>
      </c>
      <c r="C77" s="3" t="s">
        <v>251</v>
      </c>
      <c r="D77" s="3">
        <v>748</v>
      </c>
      <c r="E77" s="3">
        <v>0</v>
      </c>
      <c r="F77" s="3">
        <v>0</v>
      </c>
      <c r="G77" s="3">
        <v>100381.89</v>
      </c>
      <c r="H77" s="3">
        <v>0</v>
      </c>
      <c r="I77" s="3">
        <v>101129.89</v>
      </c>
      <c r="K77" s="3">
        <v>0</v>
      </c>
      <c r="L77" s="3">
        <v>0</v>
      </c>
      <c r="M77" s="3">
        <v>0</v>
      </c>
      <c r="O77" s="4">
        <v>101129.89</v>
      </c>
      <c r="Q77" s="27">
        <v>0</v>
      </c>
      <c r="R77" s="27">
        <v>0</v>
      </c>
      <c r="S77" s="29"/>
      <c r="T77" s="27"/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142617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27">
        <v>142617</v>
      </c>
      <c r="CK77" s="3">
        <v>0</v>
      </c>
      <c r="CL77" s="3">
        <v>0</v>
      </c>
      <c r="CM77" s="3">
        <v>10418.52</v>
      </c>
      <c r="CN77" s="3">
        <v>10418.52</v>
      </c>
      <c r="CP77" s="3">
        <v>0</v>
      </c>
      <c r="CQ77" s="3">
        <v>0</v>
      </c>
      <c r="CR77" s="3">
        <v>0</v>
      </c>
      <c r="CT77" s="3">
        <v>10418.52</v>
      </c>
      <c r="CU77" s="3">
        <f t="shared" si="12"/>
        <v>132198.48000000001</v>
      </c>
      <c r="CV77" s="30">
        <f t="shared" si="13"/>
        <v>7.3052441153579173E-2</v>
      </c>
    </row>
    <row r="78" spans="1:101" hidden="1" outlineLevel="1" x14ac:dyDescent="0.2">
      <c r="A78" s="3" t="s">
        <v>252</v>
      </c>
      <c r="B78" s="10" t="s">
        <v>253</v>
      </c>
      <c r="C78" s="3" t="s">
        <v>254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K78" s="3">
        <v>0</v>
      </c>
      <c r="L78" s="3">
        <v>0</v>
      </c>
      <c r="M78" s="3">
        <v>0</v>
      </c>
      <c r="O78" s="4">
        <v>0</v>
      </c>
      <c r="Q78" s="27">
        <v>0</v>
      </c>
      <c r="R78" s="27">
        <v>0</v>
      </c>
      <c r="S78" s="29"/>
      <c r="T78" s="27"/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27">
        <v>0</v>
      </c>
      <c r="CK78" s="3">
        <v>0</v>
      </c>
      <c r="CL78" s="3">
        <v>0</v>
      </c>
      <c r="CM78" s="3">
        <v>0</v>
      </c>
      <c r="CN78" s="3">
        <v>0</v>
      </c>
      <c r="CP78" s="3">
        <v>0</v>
      </c>
      <c r="CQ78" s="3">
        <v>0</v>
      </c>
      <c r="CR78" s="3">
        <v>0</v>
      </c>
      <c r="CT78" s="3">
        <v>0</v>
      </c>
      <c r="CU78" s="3">
        <f t="shared" si="12"/>
        <v>0</v>
      </c>
      <c r="CV78" s="30" t="str">
        <f t="shared" si="13"/>
        <v>n/a</v>
      </c>
    </row>
    <row r="79" spans="1:101" outlineLevel="1" x14ac:dyDescent="0.2">
      <c r="A79" s="3" t="s">
        <v>89</v>
      </c>
      <c r="B79" s="10" t="s">
        <v>255</v>
      </c>
      <c r="C79" s="3" t="s">
        <v>256</v>
      </c>
      <c r="D79" s="3">
        <v>30.400000000000002</v>
      </c>
      <c r="E79" s="3">
        <v>0</v>
      </c>
      <c r="F79" s="3">
        <v>0</v>
      </c>
      <c r="G79" s="3">
        <v>1128.69</v>
      </c>
      <c r="H79" s="3">
        <v>0</v>
      </c>
      <c r="I79" s="3">
        <v>1159.0900000000001</v>
      </c>
      <c r="K79" s="3">
        <v>0</v>
      </c>
      <c r="L79" s="3">
        <v>0</v>
      </c>
      <c r="M79" s="3">
        <v>0</v>
      </c>
      <c r="O79" s="4">
        <v>1159.0899999999999</v>
      </c>
      <c r="Q79" s="27">
        <v>0</v>
      </c>
      <c r="R79" s="27">
        <v>0</v>
      </c>
      <c r="S79" s="29"/>
      <c r="T79" s="27"/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1619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27">
        <v>1619</v>
      </c>
      <c r="CK79" s="3">
        <v>0</v>
      </c>
      <c r="CL79" s="3">
        <v>0</v>
      </c>
      <c r="CM79" s="3">
        <v>0</v>
      </c>
      <c r="CN79" s="3">
        <v>0</v>
      </c>
      <c r="CP79" s="3">
        <v>0</v>
      </c>
      <c r="CQ79" s="3">
        <v>0</v>
      </c>
      <c r="CR79" s="3">
        <v>0</v>
      </c>
      <c r="CT79" s="3">
        <v>0</v>
      </c>
      <c r="CU79" s="3">
        <f t="shared" si="12"/>
        <v>1619</v>
      </c>
      <c r="CV79" s="30">
        <f t="shared" si="13"/>
        <v>0</v>
      </c>
    </row>
    <row r="80" spans="1:101" outlineLevel="1" x14ac:dyDescent="0.2">
      <c r="A80" s="3" t="s">
        <v>90</v>
      </c>
      <c r="B80" s="10" t="s">
        <v>257</v>
      </c>
      <c r="C80" s="3" t="s">
        <v>258</v>
      </c>
      <c r="D80" s="3">
        <v>0</v>
      </c>
      <c r="E80" s="3">
        <v>0</v>
      </c>
      <c r="F80" s="3">
        <v>689.37</v>
      </c>
      <c r="G80" s="3">
        <v>8732.14</v>
      </c>
      <c r="H80" s="3">
        <v>0</v>
      </c>
      <c r="I80" s="3">
        <v>9421.51</v>
      </c>
      <c r="K80" s="3">
        <v>0</v>
      </c>
      <c r="L80" s="3">
        <v>0</v>
      </c>
      <c r="M80" s="3">
        <v>0</v>
      </c>
      <c r="O80" s="4">
        <v>9421.51</v>
      </c>
      <c r="Q80" s="27">
        <v>0</v>
      </c>
      <c r="R80" s="27">
        <v>0</v>
      </c>
      <c r="S80" s="29"/>
      <c r="T80" s="27"/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7956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27">
        <v>7956</v>
      </c>
      <c r="CK80" s="3">
        <v>0</v>
      </c>
      <c r="CL80" s="3">
        <v>0</v>
      </c>
      <c r="CM80" s="3">
        <v>684.97</v>
      </c>
      <c r="CN80" s="3">
        <v>684.97</v>
      </c>
      <c r="CP80" s="3">
        <v>0</v>
      </c>
      <c r="CQ80" s="3">
        <v>0</v>
      </c>
      <c r="CR80" s="3">
        <v>0</v>
      </c>
      <c r="CT80" s="3">
        <v>684.97</v>
      </c>
      <c r="CU80" s="3">
        <f t="shared" si="12"/>
        <v>7271.03</v>
      </c>
      <c r="CV80" s="30">
        <f t="shared" si="13"/>
        <v>8.609477124183007E-2</v>
      </c>
    </row>
    <row r="81" spans="1:100" outlineLevel="1" x14ac:dyDescent="0.2">
      <c r="A81" s="3" t="s">
        <v>91</v>
      </c>
      <c r="B81" s="10" t="s">
        <v>259</v>
      </c>
      <c r="C81" s="3" t="s">
        <v>260</v>
      </c>
      <c r="D81" s="3">
        <v>0</v>
      </c>
      <c r="E81" s="3">
        <v>199</v>
      </c>
      <c r="F81" s="3">
        <v>0</v>
      </c>
      <c r="G81" s="3">
        <v>21553.63</v>
      </c>
      <c r="H81" s="3">
        <v>0</v>
      </c>
      <c r="I81" s="3">
        <v>21752.63</v>
      </c>
      <c r="K81" s="3">
        <v>0</v>
      </c>
      <c r="L81" s="3">
        <v>0</v>
      </c>
      <c r="M81" s="3">
        <v>0</v>
      </c>
      <c r="O81" s="4">
        <v>21752.63</v>
      </c>
      <c r="Q81" s="27">
        <v>0</v>
      </c>
      <c r="R81" s="27">
        <v>0</v>
      </c>
      <c r="S81" s="29"/>
      <c r="T81" s="27"/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17666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27">
        <v>17666</v>
      </c>
      <c r="CK81" s="3">
        <v>0</v>
      </c>
      <c r="CL81" s="3">
        <v>199</v>
      </c>
      <c r="CM81" s="3">
        <v>21764.34</v>
      </c>
      <c r="CN81" s="3">
        <v>21963.34</v>
      </c>
      <c r="CP81" s="3">
        <v>0</v>
      </c>
      <c r="CQ81" s="3">
        <v>0</v>
      </c>
      <c r="CR81" s="3">
        <v>0</v>
      </c>
      <c r="CT81" s="3">
        <v>21963.34</v>
      </c>
      <c r="CU81" s="3">
        <f t="shared" si="12"/>
        <v>-4297.34</v>
      </c>
      <c r="CV81" s="30">
        <f t="shared" si="13"/>
        <v>1.2432548398052756</v>
      </c>
    </row>
    <row r="82" spans="1:100" outlineLevel="1" x14ac:dyDescent="0.2">
      <c r="A82" s="3" t="s">
        <v>92</v>
      </c>
      <c r="B82" s="10" t="s">
        <v>261</v>
      </c>
      <c r="C82" s="3" t="s">
        <v>262</v>
      </c>
      <c r="D82" s="3">
        <v>0</v>
      </c>
      <c r="E82" s="3">
        <v>0</v>
      </c>
      <c r="F82" s="3">
        <v>0</v>
      </c>
      <c r="G82" s="3">
        <v>57669.03</v>
      </c>
      <c r="H82" s="3">
        <v>0</v>
      </c>
      <c r="I82" s="3">
        <v>57669.03</v>
      </c>
      <c r="K82" s="3">
        <v>0</v>
      </c>
      <c r="L82" s="3">
        <v>0</v>
      </c>
      <c r="M82" s="3">
        <v>0</v>
      </c>
      <c r="O82" s="4">
        <v>57669.03</v>
      </c>
      <c r="Q82" s="27">
        <v>0</v>
      </c>
      <c r="R82" s="27">
        <v>0</v>
      </c>
      <c r="S82" s="29"/>
      <c r="T82" s="27"/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80319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27">
        <v>80319</v>
      </c>
      <c r="CK82" s="3">
        <v>0</v>
      </c>
      <c r="CL82" s="3">
        <v>0</v>
      </c>
      <c r="CM82" s="3">
        <v>0</v>
      </c>
      <c r="CN82" s="3">
        <v>0</v>
      </c>
      <c r="CP82" s="3">
        <v>0</v>
      </c>
      <c r="CQ82" s="3">
        <v>0</v>
      </c>
      <c r="CR82" s="3">
        <v>0</v>
      </c>
      <c r="CT82" s="3">
        <v>0</v>
      </c>
      <c r="CU82" s="3">
        <f t="shared" si="12"/>
        <v>80319</v>
      </c>
      <c r="CV82" s="30">
        <f t="shared" si="13"/>
        <v>0</v>
      </c>
    </row>
    <row r="83" spans="1:100" outlineLevel="1" x14ac:dyDescent="0.2">
      <c r="A83" s="3" t="s">
        <v>93</v>
      </c>
      <c r="B83" s="10" t="s">
        <v>263</v>
      </c>
      <c r="C83" s="3" t="s">
        <v>264</v>
      </c>
      <c r="D83" s="3">
        <v>0</v>
      </c>
      <c r="E83" s="3">
        <v>0</v>
      </c>
      <c r="F83" s="3">
        <v>0</v>
      </c>
      <c r="G83" s="3">
        <v>4717.5</v>
      </c>
      <c r="H83" s="3">
        <v>0</v>
      </c>
      <c r="I83" s="3">
        <v>4717.5</v>
      </c>
      <c r="K83" s="3">
        <v>0</v>
      </c>
      <c r="L83" s="3">
        <v>0</v>
      </c>
      <c r="M83" s="3">
        <v>0</v>
      </c>
      <c r="O83" s="4">
        <v>4717.5</v>
      </c>
      <c r="Q83" s="27">
        <v>0</v>
      </c>
      <c r="R83" s="27">
        <v>0</v>
      </c>
      <c r="S83" s="29"/>
      <c r="T83" s="27"/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6229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27">
        <v>6229</v>
      </c>
      <c r="CK83" s="3">
        <v>0</v>
      </c>
      <c r="CL83" s="3">
        <v>0</v>
      </c>
      <c r="CM83" s="3">
        <v>0</v>
      </c>
      <c r="CN83" s="3">
        <v>0</v>
      </c>
      <c r="CP83" s="3">
        <v>0</v>
      </c>
      <c r="CQ83" s="3">
        <v>0</v>
      </c>
      <c r="CR83" s="3">
        <v>0</v>
      </c>
      <c r="CT83" s="3">
        <v>0</v>
      </c>
      <c r="CU83" s="3">
        <f t="shared" si="12"/>
        <v>6229</v>
      </c>
      <c r="CV83" s="30">
        <f t="shared" si="13"/>
        <v>0</v>
      </c>
    </row>
    <row r="84" spans="1:100" outlineLevel="1" x14ac:dyDescent="0.2">
      <c r="A84" s="3" t="s">
        <v>94</v>
      </c>
      <c r="B84" s="10" t="s">
        <v>265</v>
      </c>
      <c r="C84" s="3" t="s">
        <v>266</v>
      </c>
      <c r="D84" s="3">
        <v>0</v>
      </c>
      <c r="E84" s="3">
        <v>0</v>
      </c>
      <c r="F84" s="3">
        <v>0</v>
      </c>
      <c r="G84" s="3">
        <v>390</v>
      </c>
      <c r="H84" s="3">
        <v>0</v>
      </c>
      <c r="I84" s="3">
        <v>390</v>
      </c>
      <c r="K84" s="3">
        <v>0</v>
      </c>
      <c r="L84" s="3">
        <v>0</v>
      </c>
      <c r="M84" s="3">
        <v>0</v>
      </c>
      <c r="O84" s="4">
        <v>390</v>
      </c>
      <c r="Q84" s="27">
        <v>0</v>
      </c>
      <c r="R84" s="27">
        <v>0</v>
      </c>
      <c r="S84" s="29"/>
      <c r="T84" s="27"/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1020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27">
        <v>1020</v>
      </c>
      <c r="CK84" s="3">
        <v>0</v>
      </c>
      <c r="CL84" s="3">
        <v>0</v>
      </c>
      <c r="CM84" s="3">
        <v>164</v>
      </c>
      <c r="CN84" s="3">
        <v>164</v>
      </c>
      <c r="CP84" s="3">
        <v>0</v>
      </c>
      <c r="CQ84" s="3">
        <v>0</v>
      </c>
      <c r="CR84" s="3">
        <v>0</v>
      </c>
      <c r="CT84" s="3">
        <v>164</v>
      </c>
      <c r="CU84" s="3">
        <f t="shared" si="12"/>
        <v>856</v>
      </c>
      <c r="CV84" s="30">
        <f t="shared" si="13"/>
        <v>0.16078431372549021</v>
      </c>
    </row>
    <row r="85" spans="1:100" outlineLevel="1" x14ac:dyDescent="0.2">
      <c r="A85" s="3" t="s">
        <v>95</v>
      </c>
      <c r="B85" s="10" t="s">
        <v>267</v>
      </c>
      <c r="C85" s="3" t="s">
        <v>268</v>
      </c>
      <c r="D85" s="3">
        <v>0</v>
      </c>
      <c r="E85" s="3">
        <v>0</v>
      </c>
      <c r="F85" s="3">
        <v>0</v>
      </c>
      <c r="G85" s="3">
        <v>15546.5</v>
      </c>
      <c r="H85" s="3">
        <v>0</v>
      </c>
      <c r="I85" s="3">
        <v>15546.5</v>
      </c>
      <c r="K85" s="3">
        <v>0</v>
      </c>
      <c r="L85" s="3">
        <v>0</v>
      </c>
      <c r="M85" s="3">
        <v>0</v>
      </c>
      <c r="O85" s="4">
        <v>15546.5</v>
      </c>
      <c r="Q85" s="27">
        <v>0</v>
      </c>
      <c r="R85" s="27">
        <v>0</v>
      </c>
      <c r="S85" s="29"/>
      <c r="T85" s="27"/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21420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27">
        <v>21420</v>
      </c>
      <c r="CK85" s="3">
        <v>0</v>
      </c>
      <c r="CL85" s="3">
        <v>0</v>
      </c>
      <c r="CM85" s="3">
        <v>1462.45</v>
      </c>
      <c r="CN85" s="3">
        <v>1462.45</v>
      </c>
      <c r="CP85" s="3">
        <v>0</v>
      </c>
      <c r="CQ85" s="3">
        <v>0</v>
      </c>
      <c r="CR85" s="3">
        <v>0</v>
      </c>
      <c r="CT85" s="3">
        <v>1462.45</v>
      </c>
      <c r="CU85" s="3">
        <f t="shared" si="12"/>
        <v>19957.55</v>
      </c>
      <c r="CV85" s="30">
        <f t="shared" si="13"/>
        <v>6.8274976657329595E-2</v>
      </c>
    </row>
    <row r="86" spans="1:100" outlineLevel="1" x14ac:dyDescent="0.2">
      <c r="A86" s="3" t="s">
        <v>96</v>
      </c>
      <c r="B86" s="10" t="s">
        <v>269</v>
      </c>
      <c r="C86" s="3" t="s">
        <v>270</v>
      </c>
      <c r="D86" s="3">
        <v>0</v>
      </c>
      <c r="E86" s="3">
        <v>0</v>
      </c>
      <c r="F86" s="3">
        <v>0</v>
      </c>
      <c r="G86" s="3">
        <v>47167.72</v>
      </c>
      <c r="H86" s="3">
        <v>0</v>
      </c>
      <c r="I86" s="3">
        <v>47167.72</v>
      </c>
      <c r="K86" s="3">
        <v>0</v>
      </c>
      <c r="L86" s="3">
        <v>0</v>
      </c>
      <c r="M86" s="3">
        <v>0</v>
      </c>
      <c r="O86" s="4">
        <v>47167.72</v>
      </c>
      <c r="Q86" s="27">
        <v>0</v>
      </c>
      <c r="R86" s="27">
        <v>0</v>
      </c>
      <c r="S86" s="29"/>
      <c r="T86" s="27"/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50778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27">
        <v>50778</v>
      </c>
      <c r="CK86" s="3">
        <v>0</v>
      </c>
      <c r="CL86" s="3">
        <v>0</v>
      </c>
      <c r="CM86" s="3">
        <v>10976.66</v>
      </c>
      <c r="CN86" s="3">
        <v>10976.66</v>
      </c>
      <c r="CP86" s="3">
        <v>0</v>
      </c>
      <c r="CQ86" s="3">
        <v>0</v>
      </c>
      <c r="CR86" s="3">
        <v>0</v>
      </c>
      <c r="CT86" s="3">
        <v>10976.66</v>
      </c>
      <c r="CU86" s="3">
        <f t="shared" si="12"/>
        <v>39801.339999999997</v>
      </c>
      <c r="CV86" s="30">
        <f t="shared" si="13"/>
        <v>0.21616960100831067</v>
      </c>
    </row>
    <row r="87" spans="1:100" outlineLevel="1" x14ac:dyDescent="0.2">
      <c r="A87" s="3" t="s">
        <v>97</v>
      </c>
      <c r="B87" s="10" t="s">
        <v>271</v>
      </c>
      <c r="C87" s="3" t="s">
        <v>272</v>
      </c>
      <c r="D87" s="3">
        <v>0</v>
      </c>
      <c r="E87" s="3">
        <v>0</v>
      </c>
      <c r="F87" s="3">
        <v>0</v>
      </c>
      <c r="G87" s="3">
        <v>10885.37</v>
      </c>
      <c r="H87" s="3">
        <v>0</v>
      </c>
      <c r="I87" s="3">
        <v>10885.37</v>
      </c>
      <c r="K87" s="3">
        <v>0</v>
      </c>
      <c r="L87" s="3">
        <v>0</v>
      </c>
      <c r="M87" s="3">
        <v>0</v>
      </c>
      <c r="O87" s="4">
        <v>10885.37</v>
      </c>
      <c r="Q87" s="27">
        <v>0</v>
      </c>
      <c r="R87" s="27">
        <v>0</v>
      </c>
      <c r="S87" s="29"/>
      <c r="T87" s="27"/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12097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27">
        <v>12097</v>
      </c>
      <c r="CK87" s="3">
        <v>0</v>
      </c>
      <c r="CL87" s="3">
        <v>0</v>
      </c>
      <c r="CM87" s="3">
        <v>4860.55</v>
      </c>
      <c r="CN87" s="3">
        <v>4860.55</v>
      </c>
      <c r="CP87" s="3">
        <v>0</v>
      </c>
      <c r="CQ87" s="3">
        <v>0</v>
      </c>
      <c r="CR87" s="3">
        <v>0</v>
      </c>
      <c r="CT87" s="3">
        <v>4860.55</v>
      </c>
      <c r="CU87" s="3">
        <f t="shared" si="12"/>
        <v>7236.45</v>
      </c>
      <c r="CV87" s="30">
        <f t="shared" si="13"/>
        <v>0.40179796643795984</v>
      </c>
    </row>
    <row r="88" spans="1:100" outlineLevel="1" x14ac:dyDescent="0.2">
      <c r="A88" s="3" t="s">
        <v>98</v>
      </c>
      <c r="B88" s="10" t="s">
        <v>273</v>
      </c>
      <c r="C88" s="3" t="s">
        <v>274</v>
      </c>
      <c r="D88" s="3">
        <v>0</v>
      </c>
      <c r="E88" s="3">
        <v>0</v>
      </c>
      <c r="F88" s="3">
        <v>0</v>
      </c>
      <c r="G88" s="3">
        <v>18325.420000000002</v>
      </c>
      <c r="H88" s="3">
        <v>0</v>
      </c>
      <c r="I88" s="3">
        <v>18325.420000000002</v>
      </c>
      <c r="K88" s="3">
        <v>0</v>
      </c>
      <c r="L88" s="3">
        <v>0</v>
      </c>
      <c r="M88" s="3">
        <v>0</v>
      </c>
      <c r="O88" s="4">
        <v>18325.420000000002</v>
      </c>
      <c r="Q88" s="27">
        <v>0</v>
      </c>
      <c r="R88" s="27">
        <v>0</v>
      </c>
      <c r="S88" s="29"/>
      <c r="T88" s="27"/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17111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27">
        <v>17111</v>
      </c>
      <c r="CK88" s="3">
        <v>0</v>
      </c>
      <c r="CL88" s="3">
        <v>0</v>
      </c>
      <c r="CM88" s="3">
        <v>2475.3200000000002</v>
      </c>
      <c r="CN88" s="3">
        <v>2475.3200000000002</v>
      </c>
      <c r="CP88" s="3">
        <v>0</v>
      </c>
      <c r="CQ88" s="3">
        <v>0</v>
      </c>
      <c r="CR88" s="3">
        <v>0</v>
      </c>
      <c r="CT88" s="3">
        <v>2475.3200000000002</v>
      </c>
      <c r="CU88" s="3">
        <f t="shared" si="12"/>
        <v>14635.68</v>
      </c>
      <c r="CV88" s="30">
        <f t="shared" si="13"/>
        <v>0.14466249780842733</v>
      </c>
    </row>
    <row r="89" spans="1:100" outlineLevel="1" x14ac:dyDescent="0.2">
      <c r="A89" s="3" t="s">
        <v>99</v>
      </c>
      <c r="B89" s="10" t="s">
        <v>275</v>
      </c>
      <c r="C89" s="3" t="s">
        <v>276</v>
      </c>
      <c r="D89" s="3">
        <v>0</v>
      </c>
      <c r="E89" s="3">
        <v>0</v>
      </c>
      <c r="F89" s="3">
        <v>0</v>
      </c>
      <c r="G89" s="3">
        <v>306.78000000000003</v>
      </c>
      <c r="H89" s="3">
        <v>0</v>
      </c>
      <c r="I89" s="3">
        <v>306.78000000000003</v>
      </c>
      <c r="K89" s="3">
        <v>0</v>
      </c>
      <c r="L89" s="3">
        <v>0</v>
      </c>
      <c r="M89" s="3">
        <v>0</v>
      </c>
      <c r="O89" s="4">
        <v>306.78000000000003</v>
      </c>
      <c r="Q89" s="27">
        <v>0</v>
      </c>
      <c r="R89" s="27">
        <v>0</v>
      </c>
      <c r="S89" s="29"/>
      <c r="T89" s="27"/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520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27">
        <v>520</v>
      </c>
      <c r="CK89" s="3">
        <v>0</v>
      </c>
      <c r="CL89" s="3">
        <v>0</v>
      </c>
      <c r="CM89" s="3">
        <v>255.03</v>
      </c>
      <c r="CN89" s="3">
        <v>255.03</v>
      </c>
      <c r="CP89" s="3">
        <v>0</v>
      </c>
      <c r="CQ89" s="3">
        <v>0</v>
      </c>
      <c r="CR89" s="3">
        <v>0</v>
      </c>
      <c r="CT89" s="3">
        <v>255.03</v>
      </c>
      <c r="CU89" s="3">
        <f t="shared" si="12"/>
        <v>264.97000000000003</v>
      </c>
      <c r="CV89" s="30">
        <f t="shared" si="13"/>
        <v>0.49044230769230768</v>
      </c>
    </row>
    <row r="90" spans="1:100" outlineLevel="1" x14ac:dyDescent="0.2">
      <c r="A90" s="3" t="s">
        <v>100</v>
      </c>
      <c r="B90" s="10" t="s">
        <v>277</v>
      </c>
      <c r="C90" s="3" t="s">
        <v>278</v>
      </c>
      <c r="D90" s="3">
        <v>2977.5</v>
      </c>
      <c r="E90" s="3">
        <v>184</v>
      </c>
      <c r="F90" s="3">
        <v>0</v>
      </c>
      <c r="G90" s="3">
        <v>48327.200000000004</v>
      </c>
      <c r="H90" s="3">
        <v>0</v>
      </c>
      <c r="I90" s="3">
        <v>51488.700000000004</v>
      </c>
      <c r="K90" s="3">
        <v>80279.540000000008</v>
      </c>
      <c r="L90" s="3">
        <v>0</v>
      </c>
      <c r="M90" s="3">
        <v>80279.540000000008</v>
      </c>
      <c r="O90" s="4">
        <v>131768.24</v>
      </c>
      <c r="Q90" s="27">
        <v>0</v>
      </c>
      <c r="R90" s="27">
        <v>0</v>
      </c>
      <c r="S90" s="29"/>
      <c r="T90" s="27"/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36096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27">
        <v>36096</v>
      </c>
      <c r="CK90" s="3">
        <v>676</v>
      </c>
      <c r="CL90" s="3">
        <v>0</v>
      </c>
      <c r="CM90" s="3">
        <v>7792.6</v>
      </c>
      <c r="CN90" s="3">
        <v>8468.6</v>
      </c>
      <c r="CP90" s="3">
        <v>0</v>
      </c>
      <c r="CQ90" s="3">
        <v>0</v>
      </c>
      <c r="CR90" s="3">
        <v>0</v>
      </c>
      <c r="CT90" s="3">
        <v>8468.6</v>
      </c>
      <c r="CU90" s="3">
        <f t="shared" si="12"/>
        <v>27627.4</v>
      </c>
      <c r="CV90" s="30">
        <f t="shared" si="13"/>
        <v>0.2346132535460993</v>
      </c>
    </row>
    <row r="91" spans="1:100" outlineLevel="1" x14ac:dyDescent="0.2">
      <c r="A91" s="3" t="s">
        <v>101</v>
      </c>
      <c r="B91" s="10" t="s">
        <v>279</v>
      </c>
      <c r="C91" s="3" t="s">
        <v>280</v>
      </c>
      <c r="D91" s="3">
        <v>0</v>
      </c>
      <c r="E91" s="3">
        <v>457.3</v>
      </c>
      <c r="F91" s="3">
        <v>0</v>
      </c>
      <c r="G91" s="3">
        <v>18958.189999999999</v>
      </c>
      <c r="H91" s="3">
        <v>0</v>
      </c>
      <c r="I91" s="3">
        <v>19415.489999999998</v>
      </c>
      <c r="K91" s="3">
        <v>0</v>
      </c>
      <c r="L91" s="3">
        <v>0</v>
      </c>
      <c r="M91" s="3">
        <v>0</v>
      </c>
      <c r="O91" s="4">
        <v>19415.490000000002</v>
      </c>
      <c r="Q91" s="27">
        <v>0</v>
      </c>
      <c r="R91" s="27">
        <v>0</v>
      </c>
      <c r="S91" s="29"/>
      <c r="T91" s="27"/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25000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27">
        <v>25000</v>
      </c>
      <c r="CK91" s="3">
        <v>0</v>
      </c>
      <c r="CL91" s="3">
        <v>0</v>
      </c>
      <c r="CM91" s="3">
        <v>8412.7100000000009</v>
      </c>
      <c r="CN91" s="3">
        <v>8412.7100000000009</v>
      </c>
      <c r="CP91" s="3">
        <v>0</v>
      </c>
      <c r="CQ91" s="3">
        <v>0</v>
      </c>
      <c r="CR91" s="3">
        <v>0</v>
      </c>
      <c r="CT91" s="3">
        <v>8412.7100000000009</v>
      </c>
      <c r="CU91" s="3">
        <f t="shared" si="12"/>
        <v>16587.29</v>
      </c>
      <c r="CV91" s="30">
        <f t="shared" si="13"/>
        <v>0.33650840000000004</v>
      </c>
    </row>
    <row r="92" spans="1:100" outlineLevel="1" x14ac:dyDescent="0.2">
      <c r="A92" s="3" t="s">
        <v>102</v>
      </c>
      <c r="B92" s="10" t="s">
        <v>281</v>
      </c>
      <c r="C92" s="3" t="s">
        <v>282</v>
      </c>
      <c r="D92" s="3">
        <v>0</v>
      </c>
      <c r="E92" s="3">
        <v>169.37</v>
      </c>
      <c r="F92" s="3">
        <v>0</v>
      </c>
      <c r="G92" s="3">
        <v>9106.6</v>
      </c>
      <c r="H92" s="3">
        <v>0</v>
      </c>
      <c r="I92" s="3">
        <v>9275.9700000000012</v>
      </c>
      <c r="K92" s="3">
        <v>0</v>
      </c>
      <c r="L92" s="3">
        <v>0</v>
      </c>
      <c r="M92" s="3">
        <v>0</v>
      </c>
      <c r="O92" s="4">
        <v>9275.9699999999993</v>
      </c>
      <c r="Q92" s="27">
        <v>0</v>
      </c>
      <c r="R92" s="27">
        <v>0</v>
      </c>
      <c r="S92" s="29"/>
      <c r="T92" s="27"/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8517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27">
        <v>8517</v>
      </c>
      <c r="CK92" s="3">
        <v>0</v>
      </c>
      <c r="CL92" s="3">
        <v>0</v>
      </c>
      <c r="CM92" s="3">
        <v>0</v>
      </c>
      <c r="CN92" s="3">
        <v>0</v>
      </c>
      <c r="CP92" s="3">
        <v>0</v>
      </c>
      <c r="CQ92" s="3">
        <v>0</v>
      </c>
      <c r="CR92" s="3">
        <v>0</v>
      </c>
      <c r="CT92" s="3">
        <v>0</v>
      </c>
      <c r="CU92" s="3">
        <f t="shared" si="12"/>
        <v>8517</v>
      </c>
      <c r="CV92" s="30">
        <f t="shared" si="13"/>
        <v>0</v>
      </c>
    </row>
    <row r="93" spans="1:100" outlineLevel="1" x14ac:dyDescent="0.2">
      <c r="A93" s="3" t="s">
        <v>103</v>
      </c>
      <c r="B93" s="10" t="s">
        <v>283</v>
      </c>
      <c r="C93" s="3" t="s">
        <v>284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K93" s="3">
        <v>0</v>
      </c>
      <c r="L93" s="3">
        <v>0</v>
      </c>
      <c r="M93" s="3">
        <v>0</v>
      </c>
      <c r="O93" s="4">
        <v>0</v>
      </c>
      <c r="Q93" s="27">
        <v>0</v>
      </c>
      <c r="R93" s="27">
        <v>0</v>
      </c>
      <c r="S93" s="29"/>
      <c r="T93" s="27"/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510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27">
        <v>510</v>
      </c>
      <c r="CK93" s="3">
        <v>0</v>
      </c>
      <c r="CL93" s="3">
        <v>0</v>
      </c>
      <c r="CM93" s="3">
        <v>0</v>
      </c>
      <c r="CN93" s="3">
        <v>0</v>
      </c>
      <c r="CP93" s="3">
        <v>0</v>
      </c>
      <c r="CQ93" s="3">
        <v>0</v>
      </c>
      <c r="CR93" s="3">
        <v>0</v>
      </c>
      <c r="CT93" s="3">
        <v>0</v>
      </c>
      <c r="CU93" s="3">
        <f t="shared" si="12"/>
        <v>510</v>
      </c>
      <c r="CV93" s="30">
        <f t="shared" si="13"/>
        <v>0</v>
      </c>
    </row>
    <row r="94" spans="1:100" outlineLevel="1" x14ac:dyDescent="0.2">
      <c r="A94" s="3" t="s">
        <v>104</v>
      </c>
      <c r="B94" s="10" t="s">
        <v>285</v>
      </c>
      <c r="C94" s="3" t="s">
        <v>353</v>
      </c>
      <c r="D94" s="3">
        <v>0</v>
      </c>
      <c r="E94" s="3">
        <v>0</v>
      </c>
      <c r="F94" s="3">
        <v>0</v>
      </c>
      <c r="G94" s="3">
        <v>264718.40000000002</v>
      </c>
      <c r="H94" s="3">
        <v>0</v>
      </c>
      <c r="I94" s="3">
        <v>264718.40000000002</v>
      </c>
      <c r="K94" s="3">
        <v>0</v>
      </c>
      <c r="L94" s="3">
        <v>145000</v>
      </c>
      <c r="M94" s="3">
        <v>145000</v>
      </c>
      <c r="O94" s="4">
        <v>145000</v>
      </c>
      <c r="Q94" s="27">
        <v>0</v>
      </c>
      <c r="R94" s="27">
        <v>0</v>
      </c>
      <c r="S94" s="29"/>
      <c r="T94" s="27"/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388827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27">
        <v>150000</v>
      </c>
      <c r="CK94" s="3">
        <v>0</v>
      </c>
      <c r="CL94" s="3">
        <v>0</v>
      </c>
      <c r="CM94" s="3">
        <v>0</v>
      </c>
      <c r="CN94" s="3">
        <v>0</v>
      </c>
      <c r="CP94" s="3">
        <v>0</v>
      </c>
      <c r="CQ94" s="3">
        <v>0</v>
      </c>
      <c r="CR94" s="3">
        <v>0</v>
      </c>
      <c r="CT94" s="3">
        <v>0</v>
      </c>
      <c r="CU94" s="3">
        <f t="shared" si="12"/>
        <v>150000</v>
      </c>
      <c r="CV94" s="30">
        <f t="shared" si="13"/>
        <v>0</v>
      </c>
    </row>
    <row r="95" spans="1:100" outlineLevel="1" x14ac:dyDescent="0.2">
      <c r="B95" s="10" t="s">
        <v>285</v>
      </c>
      <c r="C95" s="3" t="s">
        <v>354</v>
      </c>
      <c r="O95" s="4">
        <v>264718.40000000002</v>
      </c>
      <c r="Q95" s="27"/>
      <c r="R95" s="27"/>
      <c r="S95" s="29"/>
      <c r="T95" s="27"/>
      <c r="CI95" s="27">
        <v>238826.76</v>
      </c>
      <c r="CM95" s="3">
        <v>24465.93</v>
      </c>
      <c r="CN95" s="3">
        <v>24465.93</v>
      </c>
      <c r="CR95" s="3">
        <v>0</v>
      </c>
      <c r="CT95" s="3">
        <v>24465.93</v>
      </c>
      <c r="CU95" s="3">
        <f t="shared" si="12"/>
        <v>214360.83000000002</v>
      </c>
      <c r="CV95" s="30">
        <f t="shared" si="13"/>
        <v>0.10244216351634967</v>
      </c>
    </row>
    <row r="96" spans="1:100" outlineLevel="1" x14ac:dyDescent="0.2">
      <c r="A96" s="3" t="s">
        <v>105</v>
      </c>
      <c r="B96" s="10" t="s">
        <v>287</v>
      </c>
      <c r="C96" s="3" t="s">
        <v>355</v>
      </c>
      <c r="D96" s="3">
        <v>0</v>
      </c>
      <c r="E96" s="3">
        <v>0</v>
      </c>
      <c r="F96" s="3">
        <v>0</v>
      </c>
      <c r="G96" s="3">
        <v>33851.49</v>
      </c>
      <c r="H96" s="3">
        <v>0</v>
      </c>
      <c r="I96" s="3">
        <v>33851.49</v>
      </c>
      <c r="K96" s="3">
        <v>0</v>
      </c>
      <c r="L96" s="3">
        <v>318901</v>
      </c>
      <c r="M96" s="3">
        <v>318901</v>
      </c>
      <c r="O96" s="4">
        <v>318901</v>
      </c>
      <c r="Q96" s="27">
        <v>0</v>
      </c>
      <c r="R96" s="27">
        <v>0</v>
      </c>
      <c r="S96" s="29"/>
      <c r="T96" s="27"/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385352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27">
        <v>314740</v>
      </c>
      <c r="CK96" s="3">
        <v>0</v>
      </c>
      <c r="CL96" s="3">
        <v>0</v>
      </c>
      <c r="CM96" s="3">
        <v>0</v>
      </c>
      <c r="CN96" s="3">
        <v>0</v>
      </c>
      <c r="CP96" s="3">
        <v>0</v>
      </c>
      <c r="CQ96" s="3">
        <v>157370</v>
      </c>
      <c r="CR96" s="3">
        <v>157370</v>
      </c>
      <c r="CT96" s="3">
        <v>176740.55000000002</v>
      </c>
      <c r="CU96" s="3">
        <f t="shared" si="12"/>
        <v>137999.44999999998</v>
      </c>
      <c r="CV96" s="30">
        <f t="shared" si="13"/>
        <v>0.56154460824807784</v>
      </c>
    </row>
    <row r="97" spans="1:101" outlineLevel="1" x14ac:dyDescent="0.2">
      <c r="B97" s="10" t="s">
        <v>287</v>
      </c>
      <c r="C97" s="3" t="s">
        <v>356</v>
      </c>
      <c r="O97" s="4">
        <v>33851.49</v>
      </c>
      <c r="Q97" s="27"/>
      <c r="R97" s="27"/>
      <c r="S97" s="29"/>
      <c r="T97" s="27"/>
      <c r="CI97" s="27">
        <v>70612.3</v>
      </c>
      <c r="CM97" s="3">
        <v>19370.55</v>
      </c>
      <c r="CN97" s="3">
        <v>19370.55</v>
      </c>
      <c r="CR97" s="3">
        <v>0</v>
      </c>
      <c r="CT97" s="3">
        <v>0</v>
      </c>
      <c r="CU97" s="3">
        <f t="shared" si="12"/>
        <v>70612.3</v>
      </c>
      <c r="CV97" s="30">
        <f t="shared" si="13"/>
        <v>0</v>
      </c>
    </row>
    <row r="98" spans="1:101" outlineLevel="1" x14ac:dyDescent="0.2">
      <c r="A98" s="3" t="s">
        <v>124</v>
      </c>
      <c r="B98" s="10" t="s">
        <v>289</v>
      </c>
      <c r="C98" s="3" t="s">
        <v>357</v>
      </c>
      <c r="D98" s="3">
        <v>0</v>
      </c>
      <c r="E98" s="3">
        <v>0</v>
      </c>
      <c r="F98" s="3">
        <v>0</v>
      </c>
      <c r="G98" s="3">
        <v>628510.26</v>
      </c>
      <c r="H98" s="3">
        <v>0</v>
      </c>
      <c r="I98" s="3">
        <v>628510.26</v>
      </c>
      <c r="K98" s="3">
        <v>0</v>
      </c>
      <c r="L98" s="3">
        <v>0</v>
      </c>
      <c r="M98" s="3">
        <v>0</v>
      </c>
      <c r="O98" s="4">
        <v>628510.26</v>
      </c>
      <c r="Q98" s="27">
        <v>0</v>
      </c>
      <c r="R98" s="27">
        <v>0</v>
      </c>
      <c r="S98" s="29"/>
      <c r="T98" s="27"/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587640</v>
      </c>
      <c r="CI98" s="27">
        <v>587640</v>
      </c>
      <c r="CK98" s="3">
        <v>0</v>
      </c>
      <c r="CL98" s="3">
        <v>0</v>
      </c>
      <c r="CM98" s="3">
        <v>176828.85</v>
      </c>
      <c r="CN98" s="3">
        <v>176828.85</v>
      </c>
      <c r="CP98" s="3">
        <v>0</v>
      </c>
      <c r="CQ98" s="3">
        <v>0</v>
      </c>
      <c r="CR98" s="3">
        <v>0</v>
      </c>
      <c r="CT98" s="3">
        <v>176828.85</v>
      </c>
      <c r="CU98" s="3">
        <f t="shared" si="12"/>
        <v>410811.15</v>
      </c>
      <c r="CV98" s="30">
        <f t="shared" si="13"/>
        <v>0.30091356953236675</v>
      </c>
    </row>
    <row r="99" spans="1:101" s="4" customFormat="1" x14ac:dyDescent="0.2">
      <c r="A99" s="5" t="s">
        <v>20</v>
      </c>
      <c r="B99" s="11"/>
      <c r="C99" s="2" t="s">
        <v>13</v>
      </c>
      <c r="D99" s="5">
        <v>50767.54</v>
      </c>
      <c r="E99" s="5">
        <v>1928.83</v>
      </c>
      <c r="F99" s="5">
        <v>689.37</v>
      </c>
      <c r="G99" s="5">
        <v>1313869.55</v>
      </c>
      <c r="H99" s="5">
        <v>0</v>
      </c>
      <c r="I99" s="5">
        <v>1367255.29</v>
      </c>
      <c r="J99" s="7"/>
      <c r="K99" s="5">
        <v>80279.540000000008</v>
      </c>
      <c r="L99" s="5">
        <v>463901</v>
      </c>
      <c r="M99" s="5">
        <v>544180.54</v>
      </c>
      <c r="N99" s="7"/>
      <c r="O99" s="5">
        <v>1911435.83</v>
      </c>
      <c r="P99" s="5"/>
      <c r="Q99" s="5">
        <v>0</v>
      </c>
      <c r="R99" s="5">
        <v>0</v>
      </c>
      <c r="S99" s="5"/>
      <c r="T99" s="7"/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1428</v>
      </c>
      <c r="AQ99" s="5">
        <v>20750</v>
      </c>
      <c r="AR99" s="5">
        <v>1025</v>
      </c>
      <c r="AS99" s="5">
        <v>7311</v>
      </c>
      <c r="AT99" s="5">
        <v>8646</v>
      </c>
      <c r="AU99" s="5">
        <v>34675</v>
      </c>
      <c r="AV99" s="5">
        <v>5221</v>
      </c>
      <c r="AW99" s="5">
        <v>1224</v>
      </c>
      <c r="AX99" s="5">
        <v>142617</v>
      </c>
      <c r="AY99" s="5">
        <v>1619</v>
      </c>
      <c r="AZ99" s="5">
        <v>7956</v>
      </c>
      <c r="BA99" s="5">
        <v>17666</v>
      </c>
      <c r="BB99" s="5">
        <v>80319</v>
      </c>
      <c r="BC99" s="5">
        <v>6229</v>
      </c>
      <c r="BD99" s="5">
        <v>1020</v>
      </c>
      <c r="BE99" s="5">
        <v>21420</v>
      </c>
      <c r="BF99" s="5">
        <v>50778</v>
      </c>
      <c r="BG99" s="5">
        <v>12097</v>
      </c>
      <c r="BH99" s="5">
        <v>17111</v>
      </c>
      <c r="BI99" s="5">
        <v>520</v>
      </c>
      <c r="BJ99" s="5">
        <v>36096</v>
      </c>
      <c r="BK99" s="5">
        <v>25000</v>
      </c>
      <c r="BL99" s="5">
        <v>8517</v>
      </c>
      <c r="BM99" s="5">
        <v>510</v>
      </c>
      <c r="BN99" s="5">
        <v>388827</v>
      </c>
      <c r="BO99" s="5">
        <v>385352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587640</v>
      </c>
      <c r="CI99" s="5">
        <v>1871574</v>
      </c>
      <c r="CJ99" s="7"/>
      <c r="CK99" s="5">
        <v>20804.240000000002</v>
      </c>
      <c r="CL99" s="5">
        <v>221</v>
      </c>
      <c r="CM99" s="5">
        <v>296396.67000000004</v>
      </c>
      <c r="CN99" s="5">
        <v>317421.91000000003</v>
      </c>
      <c r="CO99" s="2"/>
      <c r="CP99" s="5">
        <v>0</v>
      </c>
      <c r="CQ99" s="5">
        <v>157370</v>
      </c>
      <c r="CR99" s="5">
        <v>157370</v>
      </c>
      <c r="CT99" s="5">
        <v>474791.91000000003</v>
      </c>
      <c r="CU99" s="5">
        <f>CI99-CT99</f>
        <v>1396782.0899999999</v>
      </c>
      <c r="CV99" s="36">
        <f>IF(CI99=0,"n/a",CT99/(CI99))</f>
        <v>0.2536858868524568</v>
      </c>
      <c r="CW99" s="33"/>
    </row>
    <row r="100" spans="1:101" x14ac:dyDescent="0.2">
      <c r="I100" s="7"/>
      <c r="J100" s="7"/>
      <c r="M100" s="7"/>
      <c r="N100" s="7"/>
      <c r="O100" s="7"/>
      <c r="P100" s="7"/>
      <c r="Q100" s="7"/>
      <c r="R100" s="7"/>
      <c r="S100" s="7"/>
      <c r="T100" s="7"/>
      <c r="CI100" s="7"/>
      <c r="CJ100" s="7"/>
      <c r="CN100" s="7"/>
      <c r="CR100" s="7"/>
    </row>
    <row r="101" spans="1:101" outlineLevel="1" x14ac:dyDescent="0.2">
      <c r="A101" s="3" t="s">
        <v>106</v>
      </c>
      <c r="B101" s="10" t="s">
        <v>290</v>
      </c>
      <c r="C101" s="3" t="s">
        <v>291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K101" s="3">
        <v>0</v>
      </c>
      <c r="L101" s="3">
        <v>0</v>
      </c>
      <c r="M101" s="3">
        <v>0</v>
      </c>
      <c r="O101" s="4">
        <v>0</v>
      </c>
      <c r="Q101" s="27">
        <v>0</v>
      </c>
      <c r="R101" s="27">
        <v>0</v>
      </c>
      <c r="S101" s="29"/>
      <c r="T101" s="27"/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1530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27">
        <v>1530</v>
      </c>
      <c r="CK101" s="3">
        <v>0</v>
      </c>
      <c r="CL101" s="3">
        <v>0</v>
      </c>
      <c r="CM101" s="3">
        <v>0</v>
      </c>
      <c r="CN101" s="3">
        <v>0</v>
      </c>
      <c r="CP101" s="3">
        <v>0</v>
      </c>
      <c r="CQ101" s="3">
        <v>0</v>
      </c>
      <c r="CR101" s="3">
        <v>0</v>
      </c>
      <c r="CT101" s="3">
        <v>0</v>
      </c>
      <c r="CU101" s="3">
        <f t="shared" ref="CU101:CU118" si="14">CI101-CT101</f>
        <v>1530</v>
      </c>
      <c r="CV101" s="30">
        <f t="shared" ref="CV101:CV118" si="15">IF(CI101=0,"n/a",CT101/(CI101))</f>
        <v>0</v>
      </c>
    </row>
    <row r="102" spans="1:101" outlineLevel="1" x14ac:dyDescent="0.2">
      <c r="A102" s="3" t="s">
        <v>107</v>
      </c>
      <c r="B102" s="10" t="s">
        <v>292</v>
      </c>
      <c r="C102" s="3" t="s">
        <v>293</v>
      </c>
      <c r="D102" s="3">
        <v>3443.62</v>
      </c>
      <c r="E102" s="3">
        <v>0</v>
      </c>
      <c r="F102" s="3">
        <v>0</v>
      </c>
      <c r="G102" s="3">
        <v>7847.82</v>
      </c>
      <c r="H102" s="3">
        <v>0</v>
      </c>
      <c r="I102" s="3">
        <v>11291.439999999999</v>
      </c>
      <c r="K102" s="3">
        <v>0</v>
      </c>
      <c r="L102" s="3">
        <v>0</v>
      </c>
      <c r="M102" s="3">
        <v>0</v>
      </c>
      <c r="O102" s="4">
        <v>11291.44</v>
      </c>
      <c r="Q102" s="27">
        <v>0</v>
      </c>
      <c r="R102" s="27">
        <v>0</v>
      </c>
      <c r="S102" s="29"/>
      <c r="T102" s="27"/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13770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27">
        <v>13770</v>
      </c>
      <c r="CK102" s="3">
        <v>1663.77</v>
      </c>
      <c r="CL102" s="3">
        <v>49.5</v>
      </c>
      <c r="CM102" s="3">
        <v>3171.7200000000003</v>
      </c>
      <c r="CN102" s="3">
        <v>4884.99</v>
      </c>
      <c r="CP102" s="3">
        <v>0</v>
      </c>
      <c r="CQ102" s="3">
        <v>0</v>
      </c>
      <c r="CR102" s="3">
        <v>0</v>
      </c>
      <c r="CT102" s="3">
        <v>4884.99</v>
      </c>
      <c r="CU102" s="3">
        <f t="shared" si="14"/>
        <v>8885.01</v>
      </c>
      <c r="CV102" s="30">
        <f t="shared" si="15"/>
        <v>0.35475599128540303</v>
      </c>
    </row>
    <row r="103" spans="1:101" outlineLevel="1" x14ac:dyDescent="0.2">
      <c r="A103" s="3" t="s">
        <v>108</v>
      </c>
      <c r="B103" s="10" t="s">
        <v>294</v>
      </c>
      <c r="C103" s="3" t="s">
        <v>295</v>
      </c>
      <c r="D103" s="3">
        <v>11414.16</v>
      </c>
      <c r="E103" s="3">
        <v>0</v>
      </c>
      <c r="F103" s="3">
        <v>0</v>
      </c>
      <c r="G103" s="3">
        <v>0</v>
      </c>
      <c r="H103" s="3">
        <v>0</v>
      </c>
      <c r="I103" s="3">
        <v>11414.16</v>
      </c>
      <c r="K103" s="3">
        <v>0</v>
      </c>
      <c r="L103" s="3">
        <v>0</v>
      </c>
      <c r="M103" s="3">
        <v>0</v>
      </c>
      <c r="O103" s="4">
        <v>11414.16</v>
      </c>
      <c r="Q103" s="27">
        <v>0</v>
      </c>
      <c r="R103" s="27">
        <v>0</v>
      </c>
      <c r="S103" s="29"/>
      <c r="T103" s="27"/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18797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27">
        <v>18797</v>
      </c>
      <c r="CK103" s="3">
        <v>3609.7000000000003</v>
      </c>
      <c r="CL103" s="3">
        <v>0</v>
      </c>
      <c r="CM103" s="3">
        <v>0</v>
      </c>
      <c r="CN103" s="3">
        <v>3609.7000000000003</v>
      </c>
      <c r="CP103" s="3">
        <v>0</v>
      </c>
      <c r="CQ103" s="3">
        <v>0</v>
      </c>
      <c r="CR103" s="3">
        <v>0</v>
      </c>
      <c r="CT103" s="3">
        <v>3609.7000000000003</v>
      </c>
      <c r="CU103" s="3">
        <f t="shared" si="14"/>
        <v>15187.3</v>
      </c>
      <c r="CV103" s="30">
        <f t="shared" si="15"/>
        <v>0.19203596318561475</v>
      </c>
    </row>
    <row r="104" spans="1:101" outlineLevel="1" x14ac:dyDescent="0.2">
      <c r="A104" s="3" t="s">
        <v>109</v>
      </c>
      <c r="B104" s="10" t="s">
        <v>296</v>
      </c>
      <c r="C104" s="3" t="s">
        <v>297</v>
      </c>
      <c r="D104" s="3">
        <v>0</v>
      </c>
      <c r="E104" s="3">
        <v>0</v>
      </c>
      <c r="F104" s="3">
        <v>0</v>
      </c>
      <c r="G104" s="3">
        <v>1401.22</v>
      </c>
      <c r="H104" s="3">
        <v>0</v>
      </c>
      <c r="I104" s="3">
        <v>1401.22</v>
      </c>
      <c r="K104" s="3">
        <v>0</v>
      </c>
      <c r="L104" s="3">
        <v>0</v>
      </c>
      <c r="M104" s="3">
        <v>0</v>
      </c>
      <c r="O104" s="4">
        <v>1401.22</v>
      </c>
      <c r="Q104" s="27">
        <v>0</v>
      </c>
      <c r="R104" s="27">
        <v>0</v>
      </c>
      <c r="S104" s="29"/>
      <c r="T104" s="27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3121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27">
        <v>3121</v>
      </c>
      <c r="CK104" s="3">
        <v>0</v>
      </c>
      <c r="CL104" s="3">
        <v>0</v>
      </c>
      <c r="CM104" s="3">
        <v>462.45</v>
      </c>
      <c r="CN104" s="3">
        <v>462.45</v>
      </c>
      <c r="CP104" s="3">
        <v>0</v>
      </c>
      <c r="CQ104" s="3">
        <v>0</v>
      </c>
      <c r="CR104" s="3">
        <v>0</v>
      </c>
      <c r="CT104" s="3">
        <v>462.45</v>
      </c>
      <c r="CU104" s="3">
        <f t="shared" si="14"/>
        <v>2658.55</v>
      </c>
      <c r="CV104" s="30">
        <f t="shared" si="15"/>
        <v>0.1481736622877283</v>
      </c>
    </row>
    <row r="105" spans="1:101" outlineLevel="1" x14ac:dyDescent="0.2">
      <c r="A105" s="3" t="s">
        <v>110</v>
      </c>
      <c r="B105" s="10" t="s">
        <v>298</v>
      </c>
      <c r="C105" s="3" t="s">
        <v>299</v>
      </c>
      <c r="D105" s="3">
        <v>0</v>
      </c>
      <c r="E105" s="3">
        <v>0</v>
      </c>
      <c r="F105" s="3">
        <v>0</v>
      </c>
      <c r="G105" s="3">
        <v>11719.51</v>
      </c>
      <c r="H105" s="3">
        <v>0</v>
      </c>
      <c r="I105" s="3">
        <v>11719.51</v>
      </c>
      <c r="K105" s="3">
        <v>0</v>
      </c>
      <c r="L105" s="3">
        <v>0</v>
      </c>
      <c r="M105" s="3">
        <v>0</v>
      </c>
      <c r="O105" s="4">
        <v>11719.51</v>
      </c>
      <c r="Q105" s="27">
        <v>0</v>
      </c>
      <c r="R105" s="27">
        <v>0</v>
      </c>
      <c r="S105" s="29"/>
      <c r="T105" s="27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9843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27">
        <v>9843</v>
      </c>
      <c r="CK105" s="3">
        <v>0</v>
      </c>
      <c r="CL105" s="3">
        <v>0</v>
      </c>
      <c r="CM105" s="3">
        <v>4486.9800000000005</v>
      </c>
      <c r="CN105" s="3">
        <v>4486.9800000000005</v>
      </c>
      <c r="CP105" s="3">
        <v>0</v>
      </c>
      <c r="CQ105" s="3">
        <v>0</v>
      </c>
      <c r="CR105" s="3">
        <v>0</v>
      </c>
      <c r="CT105" s="3">
        <v>4486.9800000000005</v>
      </c>
      <c r="CU105" s="3">
        <f t="shared" si="14"/>
        <v>5356.0199999999995</v>
      </c>
      <c r="CV105" s="30">
        <f t="shared" si="15"/>
        <v>0.4558549222797928</v>
      </c>
    </row>
    <row r="106" spans="1:101" outlineLevel="1" x14ac:dyDescent="0.2">
      <c r="A106" s="3" t="s">
        <v>300</v>
      </c>
      <c r="B106" s="10" t="s">
        <v>301</v>
      </c>
      <c r="C106" s="3" t="s">
        <v>302</v>
      </c>
      <c r="D106" s="3">
        <v>0</v>
      </c>
      <c r="E106" s="3">
        <v>0</v>
      </c>
      <c r="F106" s="3">
        <v>0</v>
      </c>
      <c r="G106" s="3">
        <v>143.13</v>
      </c>
      <c r="H106" s="3">
        <v>0</v>
      </c>
      <c r="I106" s="3">
        <v>143.13</v>
      </c>
      <c r="K106" s="3">
        <v>0</v>
      </c>
      <c r="L106" s="3">
        <v>0</v>
      </c>
      <c r="M106" s="3">
        <v>0</v>
      </c>
      <c r="O106" s="4">
        <v>143.13</v>
      </c>
      <c r="Q106" s="27">
        <v>0</v>
      </c>
      <c r="R106" s="27">
        <v>0</v>
      </c>
      <c r="S106" s="29"/>
      <c r="T106" s="27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27">
        <v>0</v>
      </c>
      <c r="CK106" s="3">
        <v>0</v>
      </c>
      <c r="CL106" s="3">
        <v>0</v>
      </c>
      <c r="CM106" s="3">
        <v>0</v>
      </c>
      <c r="CN106" s="3">
        <v>0</v>
      </c>
      <c r="CP106" s="3">
        <v>0</v>
      </c>
      <c r="CQ106" s="3">
        <v>0</v>
      </c>
      <c r="CR106" s="3">
        <v>0</v>
      </c>
      <c r="CT106" s="3">
        <v>0</v>
      </c>
      <c r="CU106" s="3">
        <f t="shared" si="14"/>
        <v>0</v>
      </c>
      <c r="CV106" s="30" t="str">
        <f t="shared" si="15"/>
        <v>n/a</v>
      </c>
    </row>
    <row r="107" spans="1:101" outlineLevel="1" x14ac:dyDescent="0.2">
      <c r="A107" s="3" t="s">
        <v>111</v>
      </c>
      <c r="B107" s="10" t="s">
        <v>303</v>
      </c>
      <c r="C107" s="3" t="s">
        <v>304</v>
      </c>
      <c r="D107" s="3">
        <v>0</v>
      </c>
      <c r="E107" s="3">
        <v>0</v>
      </c>
      <c r="F107" s="3">
        <v>0</v>
      </c>
      <c r="G107" s="3">
        <v>781.89</v>
      </c>
      <c r="H107" s="3">
        <v>0</v>
      </c>
      <c r="I107" s="3">
        <v>781.89</v>
      </c>
      <c r="K107" s="3">
        <v>0</v>
      </c>
      <c r="L107" s="3">
        <v>0</v>
      </c>
      <c r="M107" s="3">
        <v>0</v>
      </c>
      <c r="O107" s="4">
        <v>781.89</v>
      </c>
      <c r="Q107" s="27">
        <v>0</v>
      </c>
      <c r="R107" s="27">
        <v>0</v>
      </c>
      <c r="S107" s="29"/>
      <c r="T107" s="27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1148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27">
        <v>1148</v>
      </c>
      <c r="CK107" s="3">
        <v>0</v>
      </c>
      <c r="CL107" s="3">
        <v>0</v>
      </c>
      <c r="CM107" s="3">
        <v>87.850000000000009</v>
      </c>
      <c r="CN107" s="3">
        <v>87.850000000000009</v>
      </c>
      <c r="CP107" s="3">
        <v>0</v>
      </c>
      <c r="CQ107" s="3">
        <v>0</v>
      </c>
      <c r="CR107" s="3">
        <v>0</v>
      </c>
      <c r="CT107" s="3">
        <v>87.850000000000009</v>
      </c>
      <c r="CU107" s="3">
        <f t="shared" si="14"/>
        <v>1060.1500000000001</v>
      </c>
      <c r="CV107" s="30">
        <f t="shared" si="15"/>
        <v>7.6524390243902451E-2</v>
      </c>
    </row>
    <row r="108" spans="1:101" outlineLevel="1" x14ac:dyDescent="0.2">
      <c r="A108" s="3" t="s">
        <v>112</v>
      </c>
      <c r="B108" s="10" t="s">
        <v>305</v>
      </c>
      <c r="C108" s="3" t="s">
        <v>306</v>
      </c>
      <c r="D108" s="3">
        <v>0</v>
      </c>
      <c r="E108" s="3">
        <v>0</v>
      </c>
      <c r="F108" s="3">
        <v>0</v>
      </c>
      <c r="G108" s="3">
        <v>16990.189999999999</v>
      </c>
      <c r="H108" s="3">
        <v>0</v>
      </c>
      <c r="I108" s="3">
        <v>16990.189999999999</v>
      </c>
      <c r="K108" s="3">
        <v>0</v>
      </c>
      <c r="L108" s="3">
        <v>0</v>
      </c>
      <c r="M108" s="3">
        <v>0</v>
      </c>
      <c r="O108" s="4">
        <v>16990.189999999999</v>
      </c>
      <c r="Q108" s="27">
        <v>0</v>
      </c>
      <c r="R108" s="27">
        <v>0</v>
      </c>
      <c r="S108" s="29"/>
      <c r="T108" s="27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20400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27">
        <v>20400</v>
      </c>
      <c r="CK108" s="3">
        <v>0</v>
      </c>
      <c r="CL108" s="3">
        <v>0</v>
      </c>
      <c r="CM108" s="3">
        <v>3942.5</v>
      </c>
      <c r="CN108" s="3">
        <v>3942.5</v>
      </c>
      <c r="CP108" s="3">
        <v>0</v>
      </c>
      <c r="CQ108" s="3">
        <v>0</v>
      </c>
      <c r="CR108" s="3">
        <v>0</v>
      </c>
      <c r="CT108" s="3">
        <v>3942.5</v>
      </c>
      <c r="CU108" s="3">
        <f t="shared" si="14"/>
        <v>16457.5</v>
      </c>
      <c r="CV108" s="30">
        <f t="shared" si="15"/>
        <v>0.19325980392156863</v>
      </c>
    </row>
    <row r="109" spans="1:101" outlineLevel="1" x14ac:dyDescent="0.2">
      <c r="A109" s="3" t="s">
        <v>113</v>
      </c>
      <c r="B109" s="10" t="s">
        <v>307</v>
      </c>
      <c r="C109" s="3" t="s">
        <v>308</v>
      </c>
      <c r="D109" s="3">
        <v>861.65</v>
      </c>
      <c r="E109" s="3">
        <v>1202.06</v>
      </c>
      <c r="F109" s="3">
        <v>0</v>
      </c>
      <c r="G109" s="3">
        <v>79659.11</v>
      </c>
      <c r="H109" s="3">
        <v>472.05</v>
      </c>
      <c r="I109" s="3">
        <v>82194.87000000001</v>
      </c>
      <c r="K109" s="3">
        <v>0</v>
      </c>
      <c r="L109" s="3">
        <v>0</v>
      </c>
      <c r="M109" s="3">
        <v>0</v>
      </c>
      <c r="O109" s="4">
        <v>82194.87</v>
      </c>
      <c r="Q109" s="27">
        <v>0</v>
      </c>
      <c r="R109" s="27">
        <v>0</v>
      </c>
      <c r="S109" s="29"/>
      <c r="T109" s="27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107233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27">
        <v>107233</v>
      </c>
      <c r="CK109" s="3">
        <v>0</v>
      </c>
      <c r="CL109" s="3">
        <v>142.86000000000001</v>
      </c>
      <c r="CM109" s="3">
        <v>16886.45</v>
      </c>
      <c r="CN109" s="3">
        <v>17029.310000000001</v>
      </c>
      <c r="CP109" s="3">
        <v>0</v>
      </c>
      <c r="CQ109" s="3">
        <v>0</v>
      </c>
      <c r="CR109" s="3">
        <v>0</v>
      </c>
      <c r="CT109" s="3">
        <v>17029.310000000001</v>
      </c>
      <c r="CU109" s="3">
        <f t="shared" si="14"/>
        <v>90203.69</v>
      </c>
      <c r="CV109" s="30">
        <f t="shared" si="15"/>
        <v>0.1588066173659228</v>
      </c>
    </row>
    <row r="110" spans="1:101" outlineLevel="1" x14ac:dyDescent="0.2">
      <c r="A110" s="3" t="s">
        <v>114</v>
      </c>
      <c r="B110" s="10" t="s">
        <v>309</v>
      </c>
      <c r="C110" s="3" t="s">
        <v>310</v>
      </c>
      <c r="D110" s="3">
        <v>0</v>
      </c>
      <c r="E110" s="3">
        <v>0</v>
      </c>
      <c r="F110" s="3">
        <v>0</v>
      </c>
      <c r="G110" s="3">
        <v>63781.270000000004</v>
      </c>
      <c r="H110" s="3">
        <v>0</v>
      </c>
      <c r="I110" s="3">
        <v>63781.270000000004</v>
      </c>
      <c r="K110" s="3">
        <v>0</v>
      </c>
      <c r="L110" s="3">
        <v>0</v>
      </c>
      <c r="M110" s="3">
        <v>0</v>
      </c>
      <c r="O110" s="4">
        <v>63781.270000000004</v>
      </c>
      <c r="Q110" s="27">
        <v>0</v>
      </c>
      <c r="R110" s="27">
        <v>0</v>
      </c>
      <c r="S110" s="29"/>
      <c r="T110" s="27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35906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27">
        <v>35906</v>
      </c>
      <c r="CK110" s="3">
        <v>0</v>
      </c>
      <c r="CL110" s="3">
        <v>0</v>
      </c>
      <c r="CM110" s="3">
        <v>35881.300000000003</v>
      </c>
      <c r="CN110" s="3">
        <v>35881.300000000003</v>
      </c>
      <c r="CP110" s="3">
        <v>0</v>
      </c>
      <c r="CQ110" s="3">
        <v>0</v>
      </c>
      <c r="CR110" s="3">
        <v>0</v>
      </c>
      <c r="CT110" s="3">
        <v>35881.300000000003</v>
      </c>
      <c r="CU110" s="3">
        <f t="shared" si="14"/>
        <v>24.69999999999709</v>
      </c>
      <c r="CV110" s="30">
        <f t="shared" si="15"/>
        <v>0.99931209268645915</v>
      </c>
    </row>
    <row r="111" spans="1:101" outlineLevel="1" x14ac:dyDescent="0.2">
      <c r="A111" s="3" t="s">
        <v>115</v>
      </c>
      <c r="B111" s="10" t="s">
        <v>311</v>
      </c>
      <c r="C111" s="3" t="s">
        <v>312</v>
      </c>
      <c r="D111" s="3">
        <v>0</v>
      </c>
      <c r="E111" s="3">
        <v>0</v>
      </c>
      <c r="F111" s="3">
        <v>0</v>
      </c>
      <c r="G111" s="3">
        <v>36080.300000000003</v>
      </c>
      <c r="H111" s="3">
        <v>27.95</v>
      </c>
      <c r="I111" s="3">
        <v>36108.25</v>
      </c>
      <c r="K111" s="3">
        <v>0</v>
      </c>
      <c r="L111" s="3">
        <v>0</v>
      </c>
      <c r="M111" s="3">
        <v>0</v>
      </c>
      <c r="O111" s="4">
        <v>36108.25</v>
      </c>
      <c r="Q111" s="27">
        <v>0</v>
      </c>
      <c r="R111" s="27">
        <v>0</v>
      </c>
      <c r="S111" s="29"/>
      <c r="T111" s="27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13495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27">
        <v>13495</v>
      </c>
      <c r="CK111" s="3">
        <v>0</v>
      </c>
      <c r="CL111" s="3">
        <v>20.11</v>
      </c>
      <c r="CM111" s="3">
        <v>11124.33</v>
      </c>
      <c r="CN111" s="3">
        <v>11144.44</v>
      </c>
      <c r="CP111" s="3">
        <v>0</v>
      </c>
      <c r="CQ111" s="3">
        <v>0</v>
      </c>
      <c r="CR111" s="3">
        <v>0</v>
      </c>
      <c r="CT111" s="3">
        <v>11144.44</v>
      </c>
      <c r="CU111" s="3">
        <f t="shared" si="14"/>
        <v>2350.5599999999995</v>
      </c>
      <c r="CV111" s="30">
        <f t="shared" si="15"/>
        <v>0.8258199333086329</v>
      </c>
    </row>
    <row r="112" spans="1:101" outlineLevel="1" x14ac:dyDescent="0.2">
      <c r="A112" s="3" t="s">
        <v>116</v>
      </c>
      <c r="B112" s="10" t="s">
        <v>313</v>
      </c>
      <c r="C112" s="3" t="s">
        <v>314</v>
      </c>
      <c r="D112" s="3">
        <v>0</v>
      </c>
      <c r="E112" s="3">
        <v>0</v>
      </c>
      <c r="F112" s="3">
        <v>0</v>
      </c>
      <c r="G112" s="3">
        <v>21965.29</v>
      </c>
      <c r="H112" s="3">
        <v>0</v>
      </c>
      <c r="I112" s="3">
        <v>21965.29</v>
      </c>
      <c r="K112" s="3">
        <v>0</v>
      </c>
      <c r="L112" s="3">
        <v>0</v>
      </c>
      <c r="M112" s="3">
        <v>0</v>
      </c>
      <c r="O112" s="4">
        <v>21965.29</v>
      </c>
      <c r="Q112" s="27">
        <v>0</v>
      </c>
      <c r="R112" s="27">
        <v>0</v>
      </c>
      <c r="S112" s="29"/>
      <c r="T112" s="27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29761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27">
        <v>29761</v>
      </c>
      <c r="CK112" s="3">
        <v>0</v>
      </c>
      <c r="CL112" s="3">
        <v>0</v>
      </c>
      <c r="CM112" s="3">
        <v>1825</v>
      </c>
      <c r="CN112" s="3">
        <v>1825</v>
      </c>
      <c r="CP112" s="3">
        <v>0</v>
      </c>
      <c r="CQ112" s="3">
        <v>0</v>
      </c>
      <c r="CR112" s="3">
        <v>0</v>
      </c>
      <c r="CT112" s="3">
        <v>1825</v>
      </c>
      <c r="CU112" s="3">
        <f t="shared" si="14"/>
        <v>27936</v>
      </c>
      <c r="CV112" s="30">
        <f t="shared" si="15"/>
        <v>6.1321864184671213E-2</v>
      </c>
    </row>
    <row r="113" spans="1:101" outlineLevel="1" x14ac:dyDescent="0.2">
      <c r="A113" s="3" t="s">
        <v>117</v>
      </c>
      <c r="B113" s="10" t="s">
        <v>315</v>
      </c>
      <c r="C113" s="3" t="s">
        <v>316</v>
      </c>
      <c r="D113" s="3">
        <v>0</v>
      </c>
      <c r="E113" s="3">
        <v>0</v>
      </c>
      <c r="F113" s="3">
        <v>0</v>
      </c>
      <c r="G113" s="3">
        <v>3395.9900000000002</v>
      </c>
      <c r="H113" s="3">
        <v>0</v>
      </c>
      <c r="I113" s="3">
        <v>3395.9900000000002</v>
      </c>
      <c r="K113" s="3">
        <v>0</v>
      </c>
      <c r="L113" s="3">
        <v>0</v>
      </c>
      <c r="M113" s="3">
        <v>0</v>
      </c>
      <c r="O113" s="4">
        <v>3395.9900000000002</v>
      </c>
      <c r="Q113" s="27">
        <v>0</v>
      </c>
      <c r="R113" s="27">
        <v>0</v>
      </c>
      <c r="S113" s="29"/>
      <c r="T113" s="27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3368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27">
        <v>3368</v>
      </c>
      <c r="CK113" s="3">
        <v>0</v>
      </c>
      <c r="CL113" s="3">
        <v>0</v>
      </c>
      <c r="CM113" s="3">
        <v>0</v>
      </c>
      <c r="CN113" s="3">
        <v>0</v>
      </c>
      <c r="CP113" s="3">
        <v>0</v>
      </c>
      <c r="CQ113" s="3">
        <v>0</v>
      </c>
      <c r="CR113" s="3">
        <v>0</v>
      </c>
      <c r="CT113" s="3">
        <v>0</v>
      </c>
      <c r="CU113" s="3">
        <f t="shared" si="14"/>
        <v>3368</v>
      </c>
      <c r="CV113" s="30">
        <f t="shared" si="15"/>
        <v>0</v>
      </c>
    </row>
    <row r="114" spans="1:101" outlineLevel="1" x14ac:dyDescent="0.2">
      <c r="A114" s="3" t="s">
        <v>118</v>
      </c>
      <c r="B114" s="10" t="s">
        <v>317</v>
      </c>
      <c r="C114" s="3" t="s">
        <v>318</v>
      </c>
      <c r="D114" s="3">
        <v>0</v>
      </c>
      <c r="E114" s="3">
        <v>0</v>
      </c>
      <c r="F114" s="3">
        <v>0</v>
      </c>
      <c r="G114" s="3">
        <v>55.61</v>
      </c>
      <c r="H114" s="3">
        <v>0</v>
      </c>
      <c r="I114" s="3">
        <v>55.61</v>
      </c>
      <c r="K114" s="3">
        <v>0</v>
      </c>
      <c r="L114" s="3">
        <v>0</v>
      </c>
      <c r="M114" s="3">
        <v>0</v>
      </c>
      <c r="O114" s="4">
        <v>55.61</v>
      </c>
      <c r="Q114" s="27">
        <v>0</v>
      </c>
      <c r="R114" s="27">
        <v>0</v>
      </c>
      <c r="S114" s="29"/>
      <c r="T114" s="27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522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27">
        <v>522</v>
      </c>
      <c r="CK114" s="3">
        <v>0</v>
      </c>
      <c r="CL114" s="3">
        <v>0</v>
      </c>
      <c r="CM114" s="3">
        <v>0</v>
      </c>
      <c r="CN114" s="3">
        <v>0</v>
      </c>
      <c r="CP114" s="3">
        <v>0</v>
      </c>
      <c r="CQ114" s="3">
        <v>0</v>
      </c>
      <c r="CR114" s="3">
        <v>0</v>
      </c>
      <c r="CT114" s="3">
        <v>0</v>
      </c>
      <c r="CU114" s="3">
        <f t="shared" si="14"/>
        <v>522</v>
      </c>
      <c r="CV114" s="30">
        <f t="shared" si="15"/>
        <v>0</v>
      </c>
    </row>
    <row r="115" spans="1:101" outlineLevel="1" x14ac:dyDescent="0.2">
      <c r="A115" s="3" t="s">
        <v>119</v>
      </c>
      <c r="B115" s="10" t="s">
        <v>319</v>
      </c>
      <c r="C115" s="3" t="s">
        <v>320</v>
      </c>
      <c r="D115" s="3">
        <v>1016.16</v>
      </c>
      <c r="E115" s="3">
        <v>0</v>
      </c>
      <c r="F115" s="3">
        <v>0</v>
      </c>
      <c r="G115" s="3">
        <v>18382.760000000002</v>
      </c>
      <c r="H115" s="3">
        <v>0</v>
      </c>
      <c r="I115" s="3">
        <v>19398.920000000002</v>
      </c>
      <c r="K115" s="3">
        <v>0</v>
      </c>
      <c r="L115" s="3">
        <v>0</v>
      </c>
      <c r="M115" s="3">
        <v>0</v>
      </c>
      <c r="O115" s="4">
        <v>19398.920000000002</v>
      </c>
      <c r="Q115" s="27">
        <v>0</v>
      </c>
      <c r="R115" s="27">
        <v>0</v>
      </c>
      <c r="S115" s="29"/>
      <c r="T115" s="27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22236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27">
        <v>22236</v>
      </c>
      <c r="CK115" s="3">
        <v>49.96</v>
      </c>
      <c r="CL115" s="3">
        <v>0</v>
      </c>
      <c r="CM115" s="3">
        <v>5769.6</v>
      </c>
      <c r="CN115" s="3">
        <v>5819.56</v>
      </c>
      <c r="CP115" s="3">
        <v>0</v>
      </c>
      <c r="CQ115" s="3">
        <v>0</v>
      </c>
      <c r="CR115" s="3">
        <v>0</v>
      </c>
      <c r="CT115" s="3">
        <v>5819.56</v>
      </c>
      <c r="CU115" s="3">
        <f t="shared" si="14"/>
        <v>16416.439999999999</v>
      </c>
      <c r="CV115" s="30">
        <f t="shared" si="15"/>
        <v>0.2617179348803742</v>
      </c>
    </row>
    <row r="116" spans="1:101" outlineLevel="1" x14ac:dyDescent="0.2">
      <c r="A116" s="3" t="s">
        <v>120</v>
      </c>
      <c r="B116" s="10" t="s">
        <v>321</v>
      </c>
      <c r="C116" s="3" t="s">
        <v>322</v>
      </c>
      <c r="D116" s="3">
        <v>0</v>
      </c>
      <c r="E116" s="3">
        <v>0</v>
      </c>
      <c r="F116" s="3">
        <v>0</v>
      </c>
      <c r="G116" s="3">
        <v>2523.9299999999998</v>
      </c>
      <c r="H116" s="3">
        <v>0</v>
      </c>
      <c r="I116" s="3">
        <v>2523.9299999999998</v>
      </c>
      <c r="K116" s="3">
        <v>0</v>
      </c>
      <c r="L116" s="3">
        <v>0</v>
      </c>
      <c r="M116" s="3">
        <v>0</v>
      </c>
      <c r="O116" s="4">
        <v>2523.9299999999998</v>
      </c>
      <c r="Q116" s="27">
        <v>0</v>
      </c>
      <c r="R116" s="27">
        <v>0</v>
      </c>
      <c r="S116" s="29"/>
      <c r="T116" s="27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2550</v>
      </c>
      <c r="CE116" s="3">
        <v>0</v>
      </c>
      <c r="CF116" s="3">
        <v>0</v>
      </c>
      <c r="CG116" s="3">
        <v>0</v>
      </c>
      <c r="CH116" s="3">
        <v>0</v>
      </c>
      <c r="CI116" s="27">
        <v>2550</v>
      </c>
      <c r="CK116" s="3">
        <v>0</v>
      </c>
      <c r="CL116" s="3">
        <v>0</v>
      </c>
      <c r="CM116" s="3">
        <v>541.57000000000005</v>
      </c>
      <c r="CN116" s="3">
        <v>541.57000000000005</v>
      </c>
      <c r="CP116" s="3">
        <v>0</v>
      </c>
      <c r="CQ116" s="3">
        <v>0</v>
      </c>
      <c r="CR116" s="3">
        <v>0</v>
      </c>
      <c r="CT116" s="3">
        <v>541.57000000000005</v>
      </c>
      <c r="CU116" s="3">
        <f t="shared" si="14"/>
        <v>2008.4299999999998</v>
      </c>
      <c r="CV116" s="30">
        <f t="shared" si="15"/>
        <v>0.21238039215686277</v>
      </c>
    </row>
    <row r="117" spans="1:101" outlineLevel="1" x14ac:dyDescent="0.2">
      <c r="A117" s="3" t="s">
        <v>121</v>
      </c>
      <c r="B117" s="10" t="s">
        <v>323</v>
      </c>
      <c r="C117" s="3" t="s">
        <v>324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K117" s="3">
        <v>0</v>
      </c>
      <c r="L117" s="3">
        <v>0</v>
      </c>
      <c r="M117" s="3">
        <v>0</v>
      </c>
      <c r="O117" s="4">
        <v>0</v>
      </c>
      <c r="Q117" s="27">
        <v>0</v>
      </c>
      <c r="R117" s="27">
        <v>0</v>
      </c>
      <c r="S117" s="29"/>
      <c r="T117" s="27"/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510</v>
      </c>
      <c r="CF117" s="3">
        <v>0</v>
      </c>
      <c r="CG117" s="3">
        <v>0</v>
      </c>
      <c r="CH117" s="3">
        <v>0</v>
      </c>
      <c r="CI117" s="27">
        <v>510</v>
      </c>
      <c r="CK117" s="3">
        <v>0</v>
      </c>
      <c r="CL117" s="3">
        <v>0</v>
      </c>
      <c r="CM117" s="3">
        <v>0</v>
      </c>
      <c r="CN117" s="3">
        <v>0</v>
      </c>
      <c r="CP117" s="3">
        <v>0</v>
      </c>
      <c r="CQ117" s="3">
        <v>0</v>
      </c>
      <c r="CR117" s="3">
        <v>0</v>
      </c>
      <c r="CT117" s="3">
        <v>0</v>
      </c>
      <c r="CU117" s="3">
        <f t="shared" si="14"/>
        <v>510</v>
      </c>
      <c r="CV117" s="30">
        <f t="shared" si="15"/>
        <v>0</v>
      </c>
    </row>
    <row r="118" spans="1:101" outlineLevel="1" x14ac:dyDescent="0.2">
      <c r="A118" s="3" t="s">
        <v>122</v>
      </c>
      <c r="B118" s="10" t="s">
        <v>325</v>
      </c>
      <c r="C118" s="3" t="s">
        <v>326</v>
      </c>
      <c r="D118" s="3">
        <v>0</v>
      </c>
      <c r="E118" s="3">
        <v>0</v>
      </c>
      <c r="F118" s="3">
        <v>0</v>
      </c>
      <c r="G118" s="3">
        <v>29.72</v>
      </c>
      <c r="H118" s="3">
        <v>0</v>
      </c>
      <c r="I118" s="3">
        <v>29.72</v>
      </c>
      <c r="K118" s="3">
        <v>0</v>
      </c>
      <c r="L118" s="3">
        <v>0</v>
      </c>
      <c r="M118" s="3">
        <v>0</v>
      </c>
      <c r="O118" s="4">
        <v>29.72</v>
      </c>
      <c r="Q118" s="27">
        <v>0</v>
      </c>
      <c r="R118" s="27">
        <v>0</v>
      </c>
      <c r="S118" s="29"/>
      <c r="T118" s="27"/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510</v>
      </c>
      <c r="CG118" s="3">
        <v>0</v>
      </c>
      <c r="CH118" s="3">
        <v>0</v>
      </c>
      <c r="CI118" s="27">
        <v>510</v>
      </c>
      <c r="CK118" s="3">
        <v>0</v>
      </c>
      <c r="CL118" s="3">
        <v>0</v>
      </c>
      <c r="CM118" s="3">
        <v>114.57000000000001</v>
      </c>
      <c r="CN118" s="3">
        <v>114.57000000000001</v>
      </c>
      <c r="CP118" s="3">
        <v>0</v>
      </c>
      <c r="CQ118" s="3">
        <v>0</v>
      </c>
      <c r="CR118" s="3">
        <v>0</v>
      </c>
      <c r="CT118" s="3">
        <v>114.57000000000001</v>
      </c>
      <c r="CU118" s="3">
        <f t="shared" si="14"/>
        <v>395.43</v>
      </c>
      <c r="CV118" s="30">
        <f t="shared" si="15"/>
        <v>0.22464705882352942</v>
      </c>
    </row>
    <row r="119" spans="1:101" s="4" customFormat="1" x14ac:dyDescent="0.2">
      <c r="A119" s="5" t="s">
        <v>24</v>
      </c>
      <c r="B119" s="11"/>
      <c r="C119" s="2" t="s">
        <v>14</v>
      </c>
      <c r="D119" s="5">
        <v>16735.59</v>
      </c>
      <c r="E119" s="5">
        <v>1202.06</v>
      </c>
      <c r="F119" s="5">
        <v>0</v>
      </c>
      <c r="G119" s="5">
        <v>264757.73999999993</v>
      </c>
      <c r="H119" s="5">
        <v>500</v>
      </c>
      <c r="I119" s="5">
        <v>283195.38999999996</v>
      </c>
      <c r="J119" s="7"/>
      <c r="K119" s="5">
        <v>0</v>
      </c>
      <c r="L119" s="5">
        <v>0</v>
      </c>
      <c r="M119" s="5">
        <v>0</v>
      </c>
      <c r="N119" s="7"/>
      <c r="O119" s="5">
        <v>283195.38999999996</v>
      </c>
      <c r="P119" s="5"/>
      <c r="Q119" s="5">
        <v>0</v>
      </c>
      <c r="R119" s="5">
        <v>0</v>
      </c>
      <c r="S119" s="5"/>
      <c r="T119" s="7"/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1530</v>
      </c>
      <c r="BQ119" s="5">
        <v>13770</v>
      </c>
      <c r="BR119" s="5">
        <v>18797</v>
      </c>
      <c r="BS119" s="5">
        <v>3121</v>
      </c>
      <c r="BT119" s="5">
        <v>9843</v>
      </c>
      <c r="BU119" s="5">
        <v>1148</v>
      </c>
      <c r="BV119" s="5">
        <v>20400</v>
      </c>
      <c r="BW119" s="5">
        <v>107233</v>
      </c>
      <c r="BX119" s="5">
        <v>35906</v>
      </c>
      <c r="BY119" s="5">
        <v>13495</v>
      </c>
      <c r="BZ119" s="5">
        <v>29761</v>
      </c>
      <c r="CA119" s="5">
        <v>3368</v>
      </c>
      <c r="CB119" s="5">
        <v>522</v>
      </c>
      <c r="CC119" s="5">
        <v>22236</v>
      </c>
      <c r="CD119" s="5">
        <v>2550</v>
      </c>
      <c r="CE119" s="5">
        <v>510</v>
      </c>
      <c r="CF119" s="5">
        <v>510</v>
      </c>
      <c r="CG119" s="5">
        <v>0</v>
      </c>
      <c r="CH119" s="5">
        <v>0</v>
      </c>
      <c r="CI119" s="5">
        <v>284700</v>
      </c>
      <c r="CJ119" s="7"/>
      <c r="CK119" s="5">
        <v>5323.43</v>
      </c>
      <c r="CL119" s="5">
        <v>212.47000000000003</v>
      </c>
      <c r="CM119" s="5">
        <v>84294.320000000022</v>
      </c>
      <c r="CN119" s="5">
        <v>89830.22000000003</v>
      </c>
      <c r="CO119" s="2"/>
      <c r="CP119" s="5">
        <v>0</v>
      </c>
      <c r="CQ119" s="5">
        <v>0</v>
      </c>
      <c r="CR119" s="5">
        <v>0</v>
      </c>
      <c r="CT119" s="5">
        <v>89830.22</v>
      </c>
      <c r="CU119" s="5">
        <f>CI119-CT119</f>
        <v>194869.78</v>
      </c>
      <c r="CV119" s="36">
        <f>IF(CI119=0,"n/a",CT119/(CI119))</f>
        <v>0.31552588689848965</v>
      </c>
      <c r="CW119" s="33"/>
    </row>
    <row r="120" spans="1:101" s="4" customFormat="1" x14ac:dyDescent="0.2">
      <c r="B120" s="11"/>
      <c r="I120" s="7"/>
      <c r="J120" s="7"/>
      <c r="M120" s="7"/>
      <c r="N120" s="7"/>
      <c r="O120" s="7"/>
      <c r="P120" s="7"/>
      <c r="Q120" s="7"/>
      <c r="R120" s="7"/>
      <c r="S120" s="7"/>
      <c r="T120" s="7"/>
      <c r="CI120" s="7"/>
      <c r="CJ120" s="7"/>
      <c r="CN120" s="7"/>
      <c r="CR120" s="7"/>
      <c r="CV120" s="34"/>
      <c r="CW120" s="34"/>
    </row>
    <row r="121" spans="1:101" outlineLevel="1" x14ac:dyDescent="0.2">
      <c r="A121" s="3" t="s">
        <v>123</v>
      </c>
      <c r="B121" s="10" t="s">
        <v>327</v>
      </c>
      <c r="C121" s="3" t="s">
        <v>328</v>
      </c>
      <c r="D121" s="3">
        <v>0</v>
      </c>
      <c r="E121" s="3">
        <v>0</v>
      </c>
      <c r="F121" s="3">
        <v>0</v>
      </c>
      <c r="G121" s="3">
        <v>461102.5</v>
      </c>
      <c r="H121" s="3">
        <v>0</v>
      </c>
      <c r="I121" s="3">
        <v>461102.5</v>
      </c>
      <c r="K121" s="3">
        <v>1253281.46</v>
      </c>
      <c r="L121" s="3">
        <v>0</v>
      </c>
      <c r="M121" s="3">
        <v>1253281.46</v>
      </c>
      <c r="O121" s="4">
        <v>1714383.96</v>
      </c>
      <c r="Q121" s="27">
        <v>0</v>
      </c>
      <c r="R121" s="27">
        <v>0</v>
      </c>
      <c r="S121" s="29"/>
      <c r="T121" s="27"/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150000</v>
      </c>
      <c r="CH121" s="3">
        <v>0</v>
      </c>
      <c r="CI121" s="27">
        <v>150000</v>
      </c>
      <c r="CK121" s="3">
        <v>0</v>
      </c>
      <c r="CL121" s="3">
        <v>0</v>
      </c>
      <c r="CM121" s="3">
        <v>0</v>
      </c>
      <c r="CN121" s="3">
        <v>0</v>
      </c>
      <c r="CP121" s="3">
        <v>0</v>
      </c>
      <c r="CQ121" s="3">
        <v>0</v>
      </c>
      <c r="CR121" s="3">
        <v>0</v>
      </c>
      <c r="CT121" s="3">
        <v>0</v>
      </c>
      <c r="CU121" s="3">
        <f>CI121-CT121</f>
        <v>150000</v>
      </c>
      <c r="CV121" s="30">
        <f>IF(CI121=0,"n/a",CT121/(CI121))</f>
        <v>0</v>
      </c>
    </row>
    <row r="122" spans="1:101" s="4" customFormat="1" x14ac:dyDescent="0.2">
      <c r="A122" s="5" t="s">
        <v>25</v>
      </c>
      <c r="B122" s="11"/>
      <c r="C122" s="2" t="s">
        <v>15</v>
      </c>
      <c r="D122" s="5">
        <v>0</v>
      </c>
      <c r="E122" s="5">
        <v>0</v>
      </c>
      <c r="F122" s="5">
        <v>0</v>
      </c>
      <c r="G122" s="5">
        <v>461102.5</v>
      </c>
      <c r="H122" s="5">
        <v>0</v>
      </c>
      <c r="I122" s="5">
        <v>461102.5</v>
      </c>
      <c r="J122" s="7"/>
      <c r="K122" s="5">
        <v>1253281.46</v>
      </c>
      <c r="L122" s="5">
        <v>0</v>
      </c>
      <c r="M122" s="5">
        <v>1253281.46</v>
      </c>
      <c r="N122" s="7"/>
      <c r="O122" s="5">
        <v>1714383.96</v>
      </c>
      <c r="P122" s="5"/>
      <c r="Q122" s="5">
        <v>0</v>
      </c>
      <c r="R122" s="5">
        <v>0</v>
      </c>
      <c r="S122" s="5"/>
      <c r="T122" s="7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150000</v>
      </c>
      <c r="CH122" s="5">
        <v>0</v>
      </c>
      <c r="CI122" s="5">
        <v>150000</v>
      </c>
      <c r="CJ122" s="7"/>
      <c r="CK122" s="5">
        <v>0</v>
      </c>
      <c r="CL122" s="5">
        <v>0</v>
      </c>
      <c r="CM122" s="5">
        <v>0</v>
      </c>
      <c r="CN122" s="5">
        <v>0</v>
      </c>
      <c r="CO122" s="2"/>
      <c r="CP122" s="5">
        <v>0</v>
      </c>
      <c r="CQ122" s="5">
        <v>0</v>
      </c>
      <c r="CR122" s="5">
        <v>0</v>
      </c>
      <c r="CT122" s="5">
        <v>0</v>
      </c>
      <c r="CU122" s="5">
        <f>CI122-CT122</f>
        <v>150000</v>
      </c>
      <c r="CV122" s="36">
        <f>IF(CI122=0,"n/a",CT122/(CI122))</f>
        <v>0</v>
      </c>
      <c r="CW122" s="33"/>
    </row>
    <row r="123" spans="1:101" x14ac:dyDescent="0.2">
      <c r="I123" s="9"/>
      <c r="J123" s="7"/>
      <c r="M123" s="9"/>
      <c r="N123" s="7"/>
      <c r="O123" s="7"/>
      <c r="P123" s="7"/>
      <c r="Q123" s="7"/>
      <c r="R123" s="7"/>
      <c r="S123" s="7"/>
      <c r="T123" s="7"/>
      <c r="CI123" s="7"/>
      <c r="CJ123" s="7"/>
      <c r="CN123" s="9"/>
      <c r="CR123" s="9"/>
    </row>
    <row r="124" spans="1:101" x14ac:dyDescent="0.2">
      <c r="A124" s="5" t="s">
        <v>2</v>
      </c>
      <c r="C124" s="1" t="s">
        <v>16</v>
      </c>
      <c r="D124" s="5">
        <f t="shared" ref="D124:H124" si="16">D67+D99+D119+D122</f>
        <v>77296.289999999994</v>
      </c>
      <c r="E124" s="5">
        <f t="shared" si="16"/>
        <v>85595.45</v>
      </c>
      <c r="F124" s="5">
        <f t="shared" si="16"/>
        <v>689.37</v>
      </c>
      <c r="G124" s="5">
        <f t="shared" si="16"/>
        <v>5956390.4699999997</v>
      </c>
      <c r="H124" s="5">
        <f t="shared" si="16"/>
        <v>500</v>
      </c>
      <c r="I124" s="5">
        <f>I67+I99+I119+I122</f>
        <v>6120471.5799999991</v>
      </c>
      <c r="J124" s="7"/>
      <c r="K124" s="5">
        <f t="shared" ref="K124:L124" si="17">K67+K99+K119+K122</f>
        <v>1333561</v>
      </c>
      <c r="L124" s="5">
        <f t="shared" si="17"/>
        <v>463901</v>
      </c>
      <c r="M124" s="5">
        <f>M67+M99+M119+M122</f>
        <v>1797462</v>
      </c>
      <c r="N124" s="7"/>
      <c r="O124" s="5">
        <f>O67+O99+O119+O122</f>
        <v>7917933.5800000001</v>
      </c>
      <c r="P124" s="5"/>
      <c r="Q124" s="5"/>
      <c r="R124" s="5"/>
      <c r="S124" s="5"/>
      <c r="T124" s="7"/>
      <c r="U124" s="5">
        <f t="shared" ref="U124:AZ124" si="18">U67+U99+U119+U122</f>
        <v>89561</v>
      </c>
      <c r="V124" s="5">
        <f t="shared" si="18"/>
        <v>149513</v>
      </c>
      <c r="W124" s="5">
        <f t="shared" si="18"/>
        <v>2015574</v>
      </c>
      <c r="X124" s="5">
        <f t="shared" si="18"/>
        <v>22000</v>
      </c>
      <c r="Y124" s="5">
        <f t="shared" si="18"/>
        <v>46842</v>
      </c>
      <c r="Z124" s="5">
        <f t="shared" si="18"/>
        <v>51474</v>
      </c>
      <c r="AA124" s="5">
        <f t="shared" si="18"/>
        <v>76741</v>
      </c>
      <c r="AB124" s="5">
        <f t="shared" si="18"/>
        <v>34652</v>
      </c>
      <c r="AC124" s="5">
        <f t="shared" si="18"/>
        <v>28437</v>
      </c>
      <c r="AD124" s="5">
        <f t="shared" si="18"/>
        <v>30420</v>
      </c>
      <c r="AE124" s="5">
        <f t="shared" si="18"/>
        <v>54595</v>
      </c>
      <c r="AF124" s="5">
        <f t="shared" si="18"/>
        <v>57842</v>
      </c>
      <c r="AG124" s="5">
        <f t="shared" si="18"/>
        <v>145648</v>
      </c>
      <c r="AH124" s="5">
        <f t="shared" si="18"/>
        <v>402048</v>
      </c>
      <c r="AI124" s="5">
        <f t="shared" si="18"/>
        <v>26919</v>
      </c>
      <c r="AJ124" s="5">
        <f t="shared" si="18"/>
        <v>167840</v>
      </c>
      <c r="AK124" s="5">
        <f t="shared" si="18"/>
        <v>22000</v>
      </c>
      <c r="AL124" s="5">
        <f t="shared" si="18"/>
        <v>15000</v>
      </c>
      <c r="AM124" s="5">
        <f t="shared" si="18"/>
        <v>1750</v>
      </c>
      <c r="AN124" s="5">
        <f t="shared" si="18"/>
        <v>1750</v>
      </c>
      <c r="AO124" s="5">
        <f t="shared" si="18"/>
        <v>834706</v>
      </c>
      <c r="AP124" s="5">
        <f t="shared" si="18"/>
        <v>1428</v>
      </c>
      <c r="AQ124" s="5">
        <f t="shared" si="18"/>
        <v>20750</v>
      </c>
      <c r="AR124" s="5">
        <f t="shared" si="18"/>
        <v>1025</v>
      </c>
      <c r="AS124" s="5">
        <f t="shared" si="18"/>
        <v>7311</v>
      </c>
      <c r="AT124" s="5">
        <f t="shared" si="18"/>
        <v>8646</v>
      </c>
      <c r="AU124" s="5">
        <f t="shared" si="18"/>
        <v>34675</v>
      </c>
      <c r="AV124" s="5">
        <f t="shared" si="18"/>
        <v>5221</v>
      </c>
      <c r="AW124" s="5">
        <f t="shared" si="18"/>
        <v>1224</v>
      </c>
      <c r="AX124" s="5">
        <f t="shared" si="18"/>
        <v>142617</v>
      </c>
      <c r="AY124" s="5">
        <f t="shared" si="18"/>
        <v>1619</v>
      </c>
      <c r="AZ124" s="5">
        <f t="shared" si="18"/>
        <v>7956</v>
      </c>
      <c r="BA124" s="5">
        <f t="shared" ref="BA124:CH124" si="19">BA67+BA99+BA119+BA122</f>
        <v>17666</v>
      </c>
      <c r="BB124" s="5">
        <f t="shared" si="19"/>
        <v>80319</v>
      </c>
      <c r="BC124" s="5">
        <f t="shared" si="19"/>
        <v>6229</v>
      </c>
      <c r="BD124" s="5">
        <f t="shared" si="19"/>
        <v>1020</v>
      </c>
      <c r="BE124" s="5">
        <f t="shared" si="19"/>
        <v>21420</v>
      </c>
      <c r="BF124" s="5">
        <f t="shared" si="19"/>
        <v>50778</v>
      </c>
      <c r="BG124" s="5">
        <f t="shared" si="19"/>
        <v>12097</v>
      </c>
      <c r="BH124" s="5">
        <f t="shared" si="19"/>
        <v>17111</v>
      </c>
      <c r="BI124" s="5">
        <f t="shared" si="19"/>
        <v>520</v>
      </c>
      <c r="BJ124" s="5">
        <f t="shared" si="19"/>
        <v>36096</v>
      </c>
      <c r="BK124" s="5">
        <f t="shared" si="19"/>
        <v>25000</v>
      </c>
      <c r="BL124" s="5">
        <f t="shared" si="19"/>
        <v>8517</v>
      </c>
      <c r="BM124" s="5">
        <f t="shared" si="19"/>
        <v>510</v>
      </c>
      <c r="BN124" s="5">
        <f t="shared" si="19"/>
        <v>388827</v>
      </c>
      <c r="BO124" s="5">
        <f t="shared" si="19"/>
        <v>385352</v>
      </c>
      <c r="BP124" s="5">
        <f t="shared" si="19"/>
        <v>1530</v>
      </c>
      <c r="BQ124" s="5">
        <f t="shared" si="19"/>
        <v>13770</v>
      </c>
      <c r="BR124" s="5">
        <f t="shared" si="19"/>
        <v>18797</v>
      </c>
      <c r="BS124" s="5">
        <f t="shared" si="19"/>
        <v>3121</v>
      </c>
      <c r="BT124" s="5">
        <f t="shared" si="19"/>
        <v>9843</v>
      </c>
      <c r="BU124" s="5">
        <f t="shared" si="19"/>
        <v>1148</v>
      </c>
      <c r="BV124" s="5">
        <f t="shared" si="19"/>
        <v>20400</v>
      </c>
      <c r="BW124" s="5">
        <f t="shared" si="19"/>
        <v>107233</v>
      </c>
      <c r="BX124" s="5">
        <f t="shared" si="19"/>
        <v>35906</v>
      </c>
      <c r="BY124" s="5">
        <f t="shared" si="19"/>
        <v>13495</v>
      </c>
      <c r="BZ124" s="5">
        <f t="shared" si="19"/>
        <v>29761</v>
      </c>
      <c r="CA124" s="5">
        <f t="shared" si="19"/>
        <v>3368</v>
      </c>
      <c r="CB124" s="5">
        <f t="shared" si="19"/>
        <v>522</v>
      </c>
      <c r="CC124" s="5">
        <f t="shared" si="19"/>
        <v>22236</v>
      </c>
      <c r="CD124" s="5">
        <f t="shared" si="19"/>
        <v>2550</v>
      </c>
      <c r="CE124" s="5">
        <f t="shared" si="19"/>
        <v>510</v>
      </c>
      <c r="CF124" s="5">
        <f t="shared" si="19"/>
        <v>510</v>
      </c>
      <c r="CG124" s="5">
        <f t="shared" si="19"/>
        <v>150000</v>
      </c>
      <c r="CH124" s="5">
        <f t="shared" si="19"/>
        <v>587640</v>
      </c>
      <c r="CI124" s="5">
        <f>CI67+CI99+CI119+CI122</f>
        <v>6581586</v>
      </c>
      <c r="CJ124" s="7"/>
      <c r="CK124" s="5">
        <f t="shared" ref="CK124:CM124" si="20">CK67+CK99+CK119+CK122</f>
        <v>26248.77</v>
      </c>
      <c r="CL124" s="5">
        <f t="shared" si="20"/>
        <v>21214.170000000002</v>
      </c>
      <c r="CM124" s="5">
        <f t="shared" si="20"/>
        <v>1319950.82</v>
      </c>
      <c r="CN124" s="5">
        <f>CN67+CN99+CN119+CN122</f>
        <v>1367413.76</v>
      </c>
      <c r="CO124" s="1"/>
      <c r="CP124" s="5">
        <f t="shared" ref="CP124:CQ124" si="21">CP67+CP99+CP119+CP122</f>
        <v>0</v>
      </c>
      <c r="CQ124" s="5">
        <f t="shared" si="21"/>
        <v>157370</v>
      </c>
      <c r="CR124" s="5">
        <f>CR67+CR99+CR119+CR122</f>
        <v>157370</v>
      </c>
      <c r="CT124" s="5">
        <f>CT67+CT99+CT119+CT122</f>
        <v>1524783.76</v>
      </c>
      <c r="CU124" s="5"/>
      <c r="CV124" s="36"/>
      <c r="CW124" s="33"/>
    </row>
    <row r="125" spans="1:101" x14ac:dyDescent="0.2">
      <c r="I125" s="6"/>
      <c r="J125" s="7"/>
      <c r="M125" s="6"/>
      <c r="N125" s="7"/>
      <c r="O125" s="7"/>
      <c r="P125" s="7"/>
      <c r="Q125" s="7"/>
      <c r="R125" s="7"/>
      <c r="S125" s="7"/>
      <c r="T125" s="7"/>
      <c r="CI125" s="7"/>
      <c r="CJ125" s="7"/>
      <c r="CN125" s="6"/>
      <c r="CR125" s="6"/>
    </row>
    <row r="126" spans="1:101" ht="13.5" thickBot="1" x14ac:dyDescent="0.25">
      <c r="A126" s="8" t="s">
        <v>2</v>
      </c>
      <c r="C126" s="1" t="s">
        <v>46</v>
      </c>
      <c r="D126" s="8">
        <f t="shared" ref="D126:H126" si="22">D39-D124</f>
        <v>6118.0500000000029</v>
      </c>
      <c r="E126" s="8">
        <f t="shared" si="22"/>
        <v>24735.400000000009</v>
      </c>
      <c r="F126" s="8">
        <f t="shared" si="22"/>
        <v>-689.37</v>
      </c>
      <c r="G126" s="8">
        <f t="shared" si="22"/>
        <v>42958.770000000484</v>
      </c>
      <c r="H126" s="8">
        <f t="shared" si="22"/>
        <v>0</v>
      </c>
      <c r="I126" s="5">
        <f>I39-I124</f>
        <v>2648016.4400000004</v>
      </c>
      <c r="J126" s="7"/>
      <c r="K126" s="8">
        <f t="shared" ref="K126:L126" si="23">K39-K124</f>
        <v>0</v>
      </c>
      <c r="L126" s="8">
        <f t="shared" si="23"/>
        <v>-2612.7799999999697</v>
      </c>
      <c r="M126" s="5">
        <f>M39-M124</f>
        <v>-2612.7799999997951</v>
      </c>
      <c r="N126" s="7"/>
      <c r="O126" s="5">
        <f>O39-O124</f>
        <v>2645403.6599999983</v>
      </c>
      <c r="P126" s="51"/>
      <c r="Q126" s="8"/>
      <c r="R126" s="8"/>
      <c r="S126" s="5"/>
      <c r="T126" s="7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5"/>
      <c r="CJ126" s="7"/>
      <c r="CK126" s="8">
        <f t="shared" ref="CK126:CM126" si="24">CK39-CK124</f>
        <v>76993.549999999988</v>
      </c>
      <c r="CL126" s="8">
        <f t="shared" si="24"/>
        <v>122468.56999999999</v>
      </c>
      <c r="CM126" s="8">
        <f t="shared" si="24"/>
        <v>1958563.11</v>
      </c>
      <c r="CN126" s="5">
        <v>2158025.23</v>
      </c>
      <c r="CO126" s="1"/>
      <c r="CP126" s="8">
        <f t="shared" ref="CP126:CQ126" si="25">CP39-CP124</f>
        <v>0</v>
      </c>
      <c r="CQ126" s="8">
        <f t="shared" si="25"/>
        <v>741411.61</v>
      </c>
      <c r="CR126" s="5">
        <f>CR39-CR124</f>
        <v>741411.61</v>
      </c>
      <c r="CT126" s="5">
        <f>CT39-CT124</f>
        <v>2899436.84</v>
      </c>
      <c r="CU126" s="5"/>
      <c r="CV126" s="36"/>
      <c r="CW126" s="33"/>
    </row>
    <row r="127" spans="1:101" ht="13.5" hidden="1" thickTop="1" x14ac:dyDescent="0.2"/>
    <row r="128" spans="1:101" hidden="1" x14ac:dyDescent="0.2">
      <c r="A128" s="3" t="s">
        <v>48</v>
      </c>
      <c r="C128" s="1" t="s">
        <v>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K128" s="3">
        <v>0</v>
      </c>
      <c r="L128" s="3">
        <v>0</v>
      </c>
      <c r="M128" s="3">
        <v>0</v>
      </c>
      <c r="O128" s="4">
        <v>0</v>
      </c>
      <c r="Q128" s="4">
        <v>0</v>
      </c>
      <c r="R128" s="4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K128" s="3">
        <v>0</v>
      </c>
      <c r="CL128" s="3">
        <v>0</v>
      </c>
      <c r="CM128" s="3">
        <v>0</v>
      </c>
      <c r="CN128" s="3">
        <v>0</v>
      </c>
      <c r="CO128" s="1"/>
      <c r="CP128" s="3">
        <v>0</v>
      </c>
      <c r="CQ128" s="3">
        <v>0</v>
      </c>
      <c r="CR128" s="3">
        <v>0</v>
      </c>
      <c r="CT128" s="3">
        <v>0</v>
      </c>
    </row>
    <row r="129" spans="1:100" hidden="1" x14ac:dyDescent="0.2"/>
    <row r="130" spans="1:100" hidden="1" x14ac:dyDescent="0.2">
      <c r="A130" s="3" t="s">
        <v>49</v>
      </c>
      <c r="C130" s="1" t="s">
        <v>8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K130" s="3">
        <v>0</v>
      </c>
      <c r="L130" s="3">
        <v>0</v>
      </c>
      <c r="M130" s="3">
        <v>0</v>
      </c>
      <c r="O130" s="4">
        <v>0</v>
      </c>
      <c r="Q130" s="4">
        <v>0</v>
      </c>
      <c r="R130" s="4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K130" s="3">
        <v>0</v>
      </c>
      <c r="CL130" s="3">
        <v>0</v>
      </c>
      <c r="CM130" s="3">
        <v>0</v>
      </c>
      <c r="CN130" s="3">
        <v>0</v>
      </c>
      <c r="CO130" s="1"/>
      <c r="CP130" s="3">
        <v>0</v>
      </c>
      <c r="CQ130" s="3">
        <v>0</v>
      </c>
      <c r="CR130" s="3">
        <v>0</v>
      </c>
      <c r="CT130" s="3">
        <v>0</v>
      </c>
    </row>
    <row r="131" spans="1:100" hidden="1" x14ac:dyDescent="0.2"/>
    <row r="132" spans="1:100" ht="13.5" thickTop="1" x14ac:dyDescent="0.2">
      <c r="B132" s="40"/>
      <c r="C132" s="41" t="s">
        <v>51</v>
      </c>
      <c r="I132" s="42"/>
      <c r="J132" s="42"/>
      <c r="M132" s="42"/>
      <c r="N132" s="42"/>
      <c r="T132" s="42"/>
      <c r="CI132" s="42"/>
      <c r="CJ132" s="42"/>
      <c r="CN132" s="42"/>
      <c r="CO132" s="42"/>
      <c r="CR132" s="42"/>
      <c r="CS132" s="42"/>
      <c r="CT132" s="42"/>
      <c r="CU132" s="42"/>
      <c r="CV132" s="43"/>
    </row>
    <row r="134" spans="1:100" ht="13.5" thickBot="1" x14ac:dyDescent="0.25">
      <c r="C134" s="1" t="s">
        <v>47</v>
      </c>
      <c r="I134" s="38">
        <f>I126-I128-I130-I132</f>
        <v>2648016.4400000004</v>
      </c>
      <c r="M134" s="38">
        <f>M126-M128-M130-M132</f>
        <v>-2612.7799999997951</v>
      </c>
      <c r="O134" s="50">
        <f>O126-O128-O130-O132</f>
        <v>2645403.6599999983</v>
      </c>
      <c r="S134" s="51"/>
      <c r="T134"/>
      <c r="CI134"/>
      <c r="CN134" s="38">
        <f>CN126-CN128-CN130-CN132</f>
        <v>2158025.23</v>
      </c>
      <c r="CR134" s="38">
        <f>CR126-CR128-CR130-CR132</f>
        <v>741411.61</v>
      </c>
      <c r="CT134" s="38">
        <f>CT126-CT128-CT130-CT132</f>
        <v>2899436.84</v>
      </c>
    </row>
    <row r="135" spans="1:100" ht="13.5" thickTop="1" x14ac:dyDescent="0.2"/>
  </sheetData>
  <phoneticPr fontId="0" type="noConversion"/>
  <printOptions horizontalCentered="1" gridLines="1"/>
  <pageMargins left="0.25" right="0.25" top="0.5" bottom="0.5" header="0.3" footer="0.3"/>
  <pageSetup paperSize="5" scale="75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PED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User</cp:lastModifiedBy>
  <cp:lastPrinted>2017-10-09T19:37:32Z</cp:lastPrinted>
  <dcterms:created xsi:type="dcterms:W3CDTF">1997-12-11T19:58:58Z</dcterms:created>
  <dcterms:modified xsi:type="dcterms:W3CDTF">2017-10-09T19:50:04Z</dcterms:modified>
</cp:coreProperties>
</file>