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"V2017-10-31"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"https://jcspa.jeffco.k12.co.us/psp/PA92PRD_newwin/EMPLOYEE/PSFT_EP/c/REPORT_BOOKS.IC_RUN_DRILLDOWN.GBL?Action=A&amp;NVS_INSTANCE=4964513_7368393"</definedName>
    <definedName name="NvsElapsedTime">0.0000115740767796524</definedName>
    <definedName name="NvsEndTime">43045.3449652778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"V2017-10-31"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V98" i="1" l="1"/>
  <c r="CV97" i="1"/>
  <c r="CV96" i="1"/>
  <c r="CV95" i="1"/>
  <c r="CV94" i="1"/>
  <c r="CV74" i="1"/>
  <c r="CV73" i="1"/>
  <c r="CV72" i="1"/>
  <c r="CV71" i="1"/>
  <c r="CV70" i="1"/>
  <c r="CV69" i="1"/>
  <c r="CV99" i="1"/>
  <c r="CW97" i="1"/>
  <c r="CW95" i="1"/>
  <c r="CV36" i="1"/>
  <c r="CW36" i="1"/>
  <c r="CW26" i="1"/>
  <c r="CV26" i="1"/>
  <c r="S20" i="1"/>
  <c r="S13" i="1"/>
  <c r="CW122" i="1" l="1"/>
  <c r="CV122" i="1"/>
  <c r="CW121" i="1"/>
  <c r="CV121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1" i="1"/>
  <c r="CV101" i="1"/>
  <c r="CW99" i="1"/>
  <c r="CW98" i="1"/>
  <c r="CW96" i="1"/>
  <c r="CW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W73" i="1"/>
  <c r="CW72" i="1"/>
  <c r="CW71" i="1"/>
  <c r="CW70" i="1"/>
  <c r="CW69" i="1"/>
  <c r="CU67" i="1"/>
  <c r="CU124" i="1" s="1"/>
  <c r="CS67" i="1"/>
  <c r="CS124" i="1" s="1"/>
  <c r="CR67" i="1"/>
  <c r="CR124" i="1" s="1"/>
  <c r="CQ67" i="1"/>
  <c r="CQ124" i="1" s="1"/>
  <c r="CO67" i="1"/>
  <c r="CO124" i="1" s="1"/>
  <c r="CN67" i="1"/>
  <c r="CN124" i="1" s="1"/>
  <c r="CM67" i="1"/>
  <c r="CM124" i="1" s="1"/>
  <c r="CL67" i="1"/>
  <c r="CL124" i="1" s="1"/>
  <c r="CK67" i="1"/>
  <c r="CK124" i="1" s="1"/>
  <c r="CI67" i="1"/>
  <c r="CI124" i="1" s="1"/>
  <c r="CH67" i="1"/>
  <c r="CH124" i="1" s="1"/>
  <c r="CG67" i="1"/>
  <c r="CG124" i="1" s="1"/>
  <c r="CF67" i="1"/>
  <c r="CF124" i="1" s="1"/>
  <c r="CE67" i="1"/>
  <c r="CE124" i="1" s="1"/>
  <c r="CD67" i="1"/>
  <c r="CD124" i="1" s="1"/>
  <c r="CC67" i="1"/>
  <c r="CC124" i="1" s="1"/>
  <c r="CB67" i="1"/>
  <c r="CB124" i="1" s="1"/>
  <c r="CA67" i="1"/>
  <c r="CA124" i="1" s="1"/>
  <c r="BZ67" i="1"/>
  <c r="BZ124" i="1" s="1"/>
  <c r="BY67" i="1"/>
  <c r="BY124" i="1" s="1"/>
  <c r="BX67" i="1"/>
  <c r="BX124" i="1" s="1"/>
  <c r="BW67" i="1"/>
  <c r="BW124" i="1" s="1"/>
  <c r="BV67" i="1"/>
  <c r="BV124" i="1" s="1"/>
  <c r="BU67" i="1"/>
  <c r="BU124" i="1" s="1"/>
  <c r="BT67" i="1"/>
  <c r="BT124" i="1" s="1"/>
  <c r="BS67" i="1"/>
  <c r="BS124" i="1" s="1"/>
  <c r="BR67" i="1"/>
  <c r="BR124" i="1" s="1"/>
  <c r="BQ67" i="1"/>
  <c r="BQ124" i="1" s="1"/>
  <c r="BP67" i="1"/>
  <c r="BP124" i="1" s="1"/>
  <c r="BO67" i="1"/>
  <c r="BO124" i="1" s="1"/>
  <c r="BN67" i="1"/>
  <c r="BN124" i="1" s="1"/>
  <c r="BM67" i="1"/>
  <c r="BM124" i="1" s="1"/>
  <c r="BL67" i="1"/>
  <c r="BL124" i="1" s="1"/>
  <c r="BK67" i="1"/>
  <c r="BK124" i="1" s="1"/>
  <c r="BJ67" i="1"/>
  <c r="BJ124" i="1" s="1"/>
  <c r="BI67" i="1"/>
  <c r="BI124" i="1" s="1"/>
  <c r="BH67" i="1"/>
  <c r="BH124" i="1" s="1"/>
  <c r="BG67" i="1"/>
  <c r="BG124" i="1" s="1"/>
  <c r="BF67" i="1"/>
  <c r="BF124" i="1" s="1"/>
  <c r="BE67" i="1"/>
  <c r="BE124" i="1" s="1"/>
  <c r="BD67" i="1"/>
  <c r="BD124" i="1" s="1"/>
  <c r="BC67" i="1"/>
  <c r="BC124" i="1" s="1"/>
  <c r="BB67" i="1"/>
  <c r="BB124" i="1" s="1"/>
  <c r="BA67" i="1"/>
  <c r="BA124" i="1" s="1"/>
  <c r="AZ67" i="1"/>
  <c r="AZ124" i="1" s="1"/>
  <c r="AY67" i="1"/>
  <c r="AY124" i="1" s="1"/>
  <c r="AX67" i="1"/>
  <c r="AX124" i="1" s="1"/>
  <c r="AW67" i="1"/>
  <c r="AW124" i="1" s="1"/>
  <c r="AV67" i="1"/>
  <c r="AV124" i="1" s="1"/>
  <c r="AU67" i="1"/>
  <c r="AU124" i="1" s="1"/>
  <c r="AT67" i="1"/>
  <c r="AT124" i="1" s="1"/>
  <c r="AS67" i="1"/>
  <c r="AS124" i="1" s="1"/>
  <c r="AR67" i="1"/>
  <c r="AR124" i="1" s="1"/>
  <c r="AQ67" i="1"/>
  <c r="AQ124" i="1" s="1"/>
  <c r="AP67" i="1"/>
  <c r="AP124" i="1" s="1"/>
  <c r="AO67" i="1"/>
  <c r="AO124" i="1" s="1"/>
  <c r="AN67" i="1"/>
  <c r="AN124" i="1" s="1"/>
  <c r="AM67" i="1"/>
  <c r="AM124" i="1" s="1"/>
  <c r="AL67" i="1"/>
  <c r="AL124" i="1" s="1"/>
  <c r="AK67" i="1"/>
  <c r="AK124" i="1" s="1"/>
  <c r="AJ67" i="1"/>
  <c r="AJ124" i="1" s="1"/>
  <c r="AI67" i="1"/>
  <c r="AI124" i="1" s="1"/>
  <c r="AH67" i="1"/>
  <c r="AH124" i="1" s="1"/>
  <c r="AG67" i="1"/>
  <c r="AG124" i="1" s="1"/>
  <c r="AF67" i="1"/>
  <c r="AF124" i="1" s="1"/>
  <c r="AE67" i="1"/>
  <c r="AE124" i="1" s="1"/>
  <c r="AD67" i="1"/>
  <c r="AD124" i="1" s="1"/>
  <c r="AC67" i="1"/>
  <c r="AC124" i="1" s="1"/>
  <c r="AB67" i="1"/>
  <c r="AB124" i="1" s="1"/>
  <c r="AA67" i="1"/>
  <c r="AA124" i="1" s="1"/>
  <c r="Z67" i="1"/>
  <c r="Z124" i="1" s="1"/>
  <c r="Y67" i="1"/>
  <c r="Y124" i="1" s="1"/>
  <c r="X67" i="1"/>
  <c r="X124" i="1" s="1"/>
  <c r="W67" i="1"/>
  <c r="W124" i="1" s="1"/>
  <c r="V67" i="1"/>
  <c r="V124" i="1" s="1"/>
  <c r="U67" i="1"/>
  <c r="U124" i="1" s="1"/>
  <c r="O67" i="1"/>
  <c r="O124" i="1" s="1"/>
  <c r="M67" i="1"/>
  <c r="M124" i="1" s="1"/>
  <c r="L67" i="1"/>
  <c r="L124" i="1" s="1"/>
  <c r="K67" i="1"/>
  <c r="K124" i="1" s="1"/>
  <c r="I67" i="1"/>
  <c r="I124" i="1" s="1"/>
  <c r="H67" i="1"/>
  <c r="H124" i="1" s="1"/>
  <c r="G67" i="1"/>
  <c r="G124" i="1" s="1"/>
  <c r="F67" i="1"/>
  <c r="F124" i="1" s="1"/>
  <c r="E67" i="1"/>
  <c r="E124" i="1" s="1"/>
  <c r="D67" i="1"/>
  <c r="D124" i="1" s="1"/>
  <c r="CW65" i="1"/>
  <c r="CV65" i="1"/>
  <c r="CW64" i="1"/>
  <c r="CV64" i="1"/>
  <c r="CW62" i="1"/>
  <c r="CV62" i="1"/>
  <c r="CV67" i="1" s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3" i="1"/>
  <c r="CV43" i="1"/>
  <c r="CW42" i="1"/>
  <c r="CV42" i="1"/>
  <c r="CW41" i="1"/>
  <c r="CV41" i="1"/>
  <c r="CU39" i="1"/>
  <c r="CU126" i="1" s="1"/>
  <c r="CU134" i="1" s="1"/>
  <c r="CS39" i="1"/>
  <c r="CS126" i="1" s="1"/>
  <c r="CS134" i="1" s="1"/>
  <c r="CR39" i="1"/>
  <c r="CR126" i="1" s="1"/>
  <c r="CQ39" i="1"/>
  <c r="CQ126" i="1" s="1"/>
  <c r="CO39" i="1"/>
  <c r="CO126" i="1" s="1"/>
  <c r="CO134" i="1" s="1"/>
  <c r="CN39" i="1"/>
  <c r="CN126" i="1" s="1"/>
  <c r="CM39" i="1"/>
  <c r="CM126" i="1" s="1"/>
  <c r="CL39" i="1"/>
  <c r="CL126" i="1" s="1"/>
  <c r="CK39" i="1"/>
  <c r="CK126" i="1" s="1"/>
  <c r="O39" i="1"/>
  <c r="O126" i="1" s="1"/>
  <c r="O134" i="1" s="1"/>
  <c r="M39" i="1"/>
  <c r="M126" i="1" s="1"/>
  <c r="M134" i="1" s="1"/>
  <c r="L39" i="1"/>
  <c r="L126" i="1" s="1"/>
  <c r="K39" i="1"/>
  <c r="K126" i="1" s="1"/>
  <c r="I39" i="1"/>
  <c r="I126" i="1" s="1"/>
  <c r="I134" i="1" s="1"/>
  <c r="H39" i="1"/>
  <c r="H126" i="1" s="1"/>
  <c r="G39" i="1"/>
  <c r="G126" i="1" s="1"/>
  <c r="F39" i="1"/>
  <c r="F126" i="1" s="1"/>
  <c r="E39" i="1"/>
  <c r="E126" i="1" s="1"/>
  <c r="D39" i="1"/>
  <c r="D126" i="1" s="1"/>
  <c r="CV37" i="1"/>
  <c r="CV39" i="1" s="1"/>
  <c r="S37" i="1"/>
  <c r="CW37" i="1" s="1"/>
  <c r="CV35" i="1"/>
  <c r="S34" i="1"/>
  <c r="CW34" i="1" s="1"/>
  <c r="S33" i="1"/>
  <c r="CV33" i="1" s="1"/>
  <c r="S32" i="1"/>
  <c r="CW32" i="1" s="1"/>
  <c r="S31" i="1"/>
  <c r="CV31" i="1" s="1"/>
  <c r="S30" i="1"/>
  <c r="CW30" i="1" s="1"/>
  <c r="S29" i="1"/>
  <c r="CV29" i="1" s="1"/>
  <c r="S28" i="1"/>
  <c r="CW28" i="1" s="1"/>
  <c r="S27" i="1"/>
  <c r="CV27" i="1" s="1"/>
  <c r="S25" i="1"/>
  <c r="CW25" i="1" s="1"/>
  <c r="S24" i="1"/>
  <c r="S23" i="1"/>
  <c r="CW23" i="1" s="1"/>
  <c r="S22" i="1"/>
  <c r="CV22" i="1" s="1"/>
  <c r="S21" i="1"/>
  <c r="CW21" i="1" s="1"/>
  <c r="CV20" i="1"/>
  <c r="S19" i="1"/>
  <c r="CW19" i="1" s="1"/>
  <c r="S18" i="1"/>
  <c r="CV18" i="1" s="1"/>
  <c r="S17" i="1"/>
  <c r="CW17" i="1" s="1"/>
  <c r="S16" i="1"/>
  <c r="CV16" i="1" s="1"/>
  <c r="S15" i="1"/>
  <c r="CW15" i="1" s="1"/>
  <c r="S14" i="1"/>
  <c r="CV14" i="1" s="1"/>
  <c r="CV13" i="1"/>
  <c r="CW13" i="1"/>
  <c r="B5" i="1"/>
  <c r="CV17" i="1" l="1"/>
  <c r="CV28" i="1"/>
  <c r="CV23" i="1"/>
  <c r="CV32" i="1"/>
  <c r="S39" i="1"/>
  <c r="CW39" i="1" s="1"/>
  <c r="CV15" i="1"/>
  <c r="CV21" i="1"/>
  <c r="CV25" i="1"/>
  <c r="CV30" i="1"/>
  <c r="CV34" i="1"/>
  <c r="CW35" i="1"/>
  <c r="CV19" i="1"/>
  <c r="CV24" i="1"/>
  <c r="CW24" i="1"/>
  <c r="CW14" i="1"/>
  <c r="CW16" i="1"/>
  <c r="CW18" i="1"/>
  <c r="CW20" i="1"/>
  <c r="CW22" i="1"/>
  <c r="CW27" i="1"/>
  <c r="CW29" i="1"/>
  <c r="CW31" i="1"/>
  <c r="CW33" i="1"/>
  <c r="CW67" i="1"/>
</calcChain>
</file>

<file path=xl/sharedStrings.xml><?xml version="1.0" encoding="utf-8"?>
<sst xmlns="http://schemas.openxmlformats.org/spreadsheetml/2006/main" count="523" uniqueCount="358">
  <si>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</si>
  <si>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</si>
  <si>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</si>
  <si>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</si>
  <si>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</si>
  <si>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</si>
  <si>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</si>
  <si>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</si>
  <si>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</si>
  <si>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</si>
  <si>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</si>
  <si>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</si>
  <si>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</si>
  <si>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</si>
  <si>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</si>
  <si>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</si>
  <si>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</si>
  <si>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</si>
  <si>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</si>
  <si>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</si>
  <si>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</si>
  <si>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</si>
  <si>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</si>
  <si>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</si>
  <si>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</si>
  <si>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</si>
  <si>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</si>
  <si>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</si>
  <si>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</si>
  <si>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</si>
  <si>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</si>
  <si>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</si>
  <si>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</si>
  <si>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</si>
  <si>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</si>
  <si>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</si>
  <si>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</si>
  <si>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</si>
  <si>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</si>
  <si>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</si>
  <si>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</si>
  <si>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</si>
  <si>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</si>
  <si>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</si>
  <si>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</si>
  <si>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</si>
  <si>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</si>
  <si>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</si>
  <si>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</si>
  <si>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</si>
  <si>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</si>
  <si>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</si>
  <si>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</si>
  <si>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</si>
  <si>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</si>
  <si>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</si>
  <si>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</si>
  <si>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</si>
  <si>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</si>
  <si>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</si>
  <si>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</si>
  <si>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</si>
  <si>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</si>
  <si>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</si>
  <si>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</si>
  <si>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</si>
  <si>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</si>
  <si>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</si>
  <si>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</si>
  <si>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</si>
  <si>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</si>
  <si>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</si>
  <si>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</si>
  <si>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</si>
  <si>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</si>
  <si>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</si>
  <si>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</si>
  <si>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</si>
  <si>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</si>
  <si>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</si>
  <si>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</si>
  <si>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</si>
  <si>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</si>
  <si>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</si>
  <si>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</si>
  <si>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</si>
  <si>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</si>
  <si>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</si>
  <si>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</si>
  <si>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</si>
  <si>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</si>
  <si>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</si>
  <si>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</si>
  <si>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</si>
  <si>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</si>
  <si>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</si>
  <si>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</si>
  <si>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</si>
  <si>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</si>
  <si>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</si>
  <si>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</si>
  <si>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</si>
  <si>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</si>
  <si>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</si>
  <si>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</si>
  <si>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</si>
  <si>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</si>
  <si>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</si>
  <si>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</si>
  <si>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</si>
  <si>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</si>
  <si>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</si>
  <si>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</si>
  <si>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</si>
  <si>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</si>
  <si>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</si>
  <si>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</si>
  <si>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</si>
  <si>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</si>
  <si>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</si>
  <si>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</si>
  <si>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</si>
  <si>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</si>
  <si>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</si>
  <si>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</si>
  <si>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</si>
  <si>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</si>
  <si>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</si>
  <si>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</si>
  <si>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</si>
  <si>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</si>
  <si>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</si>
  <si>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</si>
  <si>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</si>
  <si>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</si>
  <si>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</si>
  <si>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</si>
  <si>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</si>
  <si>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</si>
  <si>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</si>
  <si>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</si>
  <si>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</si>
  <si>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</si>
  <si>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</si>
  <si>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</si>
  <si>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</si>
  <si>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</si>
  <si>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</si>
  <si>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</si>
  <si>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</si>
  <si>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</si>
  <si>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</si>
  <si>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</si>
  <si>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</si>
  <si>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</si>
  <si>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</si>
  <si>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</si>
  <si>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</si>
  <si>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</si>
  <si>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</si>
  <si>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</si>
  <si>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</si>
  <si>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</si>
  <si>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</si>
  <si>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</si>
  <si>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</si>
  <si>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</si>
  <si>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</si>
  <si>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</si>
  <si>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</si>
  <si>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</si>
  <si>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</si>
  <si>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</si>
  <si>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</si>
  <si>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</si>
  <si>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</si>
  <si>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</si>
  <si>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</si>
  <si>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</si>
  <si>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</si>
  <si>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</si>
  <si>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</si>
  <si>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</si>
  <si>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</si>
  <si>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</si>
  <si>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</si>
  <si>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</si>
  <si>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</si>
  <si>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</si>
  <si>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</si>
  <si>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</si>
  <si>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</si>
  <si>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</si>
  <si>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</si>
  <si>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</si>
  <si>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</si>
  <si>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</si>
  <si>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</si>
  <si>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</si>
  <si>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</si>
  <si>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</si>
  <si>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</si>
  <si>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</si>
  <si>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</si>
  <si>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</si>
  <si>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</si>
  <si>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</si>
  <si>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</si>
  <si>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</si>
  <si>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</si>
  <si>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</si>
  <si>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</si>
  <si>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</si>
  <si>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</si>
  <si>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</si>
  <si>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</si>
  <si>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</si>
  <si>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</si>
  <si>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</si>
  <si>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</si>
  <si>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</si>
  <si>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</si>
  <si>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</si>
  <si>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</si>
  <si>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</si>
  <si>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</si>
  <si>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</si>
  <si>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</si>
  <si>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</si>
  <si>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</si>
  <si>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</si>
  <si>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</si>
  <si>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</si>
  <si>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</si>
  <si>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</si>
  <si>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</si>
  <si>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</si>
  <si>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</si>
  <si>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</si>
  <si>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</si>
  <si>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</si>
  <si>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</si>
  <si>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</si>
  <si>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</si>
  <si>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</si>
  <si>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</si>
  <si>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</si>
  <si>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</si>
  <si>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</si>
  <si>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</si>
  <si>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</si>
  <si>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</si>
  <si>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</si>
  <si>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</si>
  <si>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</si>
  <si>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</si>
  <si>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</si>
  <si>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</si>
  <si>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</si>
  <si>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</si>
  <si>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</si>
  <si>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</si>
  <si>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</si>
  <si>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</si>
  <si>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</si>
  <si>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</si>
  <si>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</si>
  <si>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</si>
  <si>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</si>
  <si>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</si>
  <si>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</si>
  <si>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</si>
  <si>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</si>
  <si>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</si>
  <si>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</si>
  <si>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</si>
  <si>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</si>
  <si>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</si>
  <si>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</si>
  <si>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</si>
  <si>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</si>
  <si>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</si>
  <si>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</si>
  <si>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</si>
  <si>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</si>
  <si>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</si>
  <si>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</si>
  <si>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</si>
  <si>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</si>
  <si>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</si>
  <si>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</si>
  <si>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</si>
  <si>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</si>
  <si>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</si>
  <si>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</si>
  <si>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</si>
  <si>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</si>
  <si>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</si>
  <si>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</si>
  <si>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</si>
  <si>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</si>
  <si>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</si>
  <si>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</si>
  <si>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</si>
  <si>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</si>
  <si>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</si>
  <si>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</si>
  <si>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</si>
  <si>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</si>
  <si>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</si>
  <si>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</si>
  <si>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</si>
  <si>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</si>
  <si>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</si>
  <si>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</si>
  <si>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</si>
  <si>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</si>
  <si>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</si>
  <si>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</si>
  <si>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</si>
  <si>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</si>
  <si>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</si>
  <si>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</si>
  <si>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</si>
  <si>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</si>
  <si>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</si>
  <si>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</si>
  <si>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</si>
  <si>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</si>
  <si>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</si>
  <si>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</si>
  <si>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</si>
  <si>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</si>
  <si>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</si>
  <si>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</si>
  <si>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</si>
  <si>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</si>
  <si>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</si>
  <si>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</si>
  <si>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</si>
  <si>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</si>
  <si>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</si>
  <si>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</si>
  <si>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</si>
  <si>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</si>
  <si>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</si>
  <si>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</si>
  <si>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</si>
  <si>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- Bond</t>
  </si>
  <si>
    <t>State Intercept Bond Transfer</t>
  </si>
  <si>
    <t>Bond R&amp;R Payments</t>
  </si>
  <si>
    <t>512100-513100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</si>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</sst>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3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 applyFill="1"/>
    <xf numFmtId="43" fontId="9" fillId="0" borderId="0" xfId="1" applyFont="1" applyFill="1"/>
    <xf numFmtId="43" fontId="8" fillId="0" borderId="0" xfId="1" applyFont="1"/>
    <xf numFmtId="43" fontId="8" fillId="0" borderId="0" xfId="1" applyFont="1" applyAlignment="1">
      <alignment horizontal="center"/>
    </xf>
    <xf numFmtId="4" fontId="8" fillId="0" borderId="0" xfId="1" applyNumberFormat="1" applyFont="1" applyFill="1"/>
    <xf numFmtId="9" fontId="8" fillId="0" borderId="0" xfId="2" applyFont="1" applyAlignment="1">
      <alignment horizontal="center"/>
    </xf>
    <xf numFmtId="43" fontId="5" fillId="5" borderId="1" xfId="1" applyFont="1" applyFill="1" applyBorder="1"/>
    <xf numFmtId="43" fontId="5" fillId="5" borderId="2" xfId="1" applyFont="1" applyFill="1" applyBorder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96</xdr:col>
      <xdr:colOff>9525</xdr:colOff>
      <xdr:row>1</xdr:row>
      <xdr:rowOff>219075</xdr:rowOff>
    </xdr:from>
    <xdr:to>
      <xdr:col>98</xdr:col>
      <xdr:colOff>104775</xdr:colOff>
      <xdr:row>4</xdr:row>
      <xdr:rowOff>142875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1450" y="219075"/>
          <a:ext cx="1457325" cy="476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35"/>
  <sheetViews>
    <sheetView tabSelected="1" view="pageBreakPreview" topLeftCell="B2" zoomScale="60" zoomScaleNormal="75" workbookViewId="0">
      <pane xSplit="7" ySplit="8" topLeftCell="N31" activePane="bottomRight" state="frozen"/>
      <selection activeCell="B2" sqref="B2"/>
      <selection pane="topRight" activeCell="I2" sqref="I2"/>
      <selection pane="bottomLeft" activeCell="B10" sqref="B10"/>
      <selection pane="bottomRight" activeCell="B41" sqref="A41:XFD41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5" customWidth="1"/>
    <col min="102" max="102" width="19.5703125" style="35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9" t="s">
        <v>43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5" t="s">
        <v>2</v>
      </c>
    </row>
    <row r="2" spans="1:106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18"/>
      <c r="CT2" s="16"/>
      <c r="CU2" s="16"/>
      <c r="CV2" s="16"/>
      <c r="CW2" s="36"/>
      <c r="CX2" s="36"/>
      <c r="CY2" s="16"/>
      <c r="CZ2" s="19" t="s">
        <v>0</v>
      </c>
      <c r="DA2" s="50" t="s">
        <v>343</v>
      </c>
      <c r="DB2" s="16"/>
    </row>
    <row r="3" spans="1:106" s="4" customFormat="1" x14ac:dyDescent="0.2">
      <c r="A3" s="16"/>
      <c r="B3" s="51" t="s">
        <v>344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21"/>
      <c r="CT3" s="16"/>
      <c r="CU3" s="16"/>
      <c r="CV3" s="16"/>
      <c r="CW3" s="36"/>
      <c r="CX3" s="36"/>
      <c r="CY3" s="16"/>
      <c r="CZ3" s="16"/>
      <c r="DA3" s="16"/>
      <c r="DB3" s="16"/>
    </row>
    <row r="4" spans="1:106" s="4" customFormat="1" x14ac:dyDescent="0.2">
      <c r="A4" s="16"/>
      <c r="B4" s="51" t="s">
        <v>345</v>
      </c>
      <c r="C4" s="20"/>
      <c r="D4" s="16"/>
      <c r="E4" s="16"/>
      <c r="F4" s="16"/>
      <c r="G4" s="16"/>
      <c r="H4" s="16"/>
      <c r="I4" s="20"/>
      <c r="J4" s="22"/>
      <c r="K4" s="16"/>
      <c r="L4" s="16"/>
      <c r="M4" s="22"/>
      <c r="N4" s="22"/>
      <c r="O4" s="22"/>
      <c r="P4" s="22"/>
      <c r="Q4" s="22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22"/>
      <c r="CP4" s="20"/>
      <c r="CQ4" s="16"/>
      <c r="CR4" s="16"/>
      <c r="CS4" s="23"/>
      <c r="CT4" s="16"/>
      <c r="CU4" s="16"/>
      <c r="CV4" s="16"/>
      <c r="CW4" s="36"/>
      <c r="CX4" s="36"/>
      <c r="CY4" s="16"/>
      <c r="CZ4" s="16"/>
      <c r="DA4" s="52">
        <v>43039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5"/>
      <c r="D5" s="16"/>
      <c r="E5" s="16"/>
      <c r="F5" s="16"/>
      <c r="G5" s="16"/>
      <c r="H5" s="16"/>
      <c r="I5" s="20"/>
      <c r="J5" s="24"/>
      <c r="K5" s="16"/>
      <c r="L5" s="16"/>
      <c r="M5" s="24"/>
      <c r="N5" s="24"/>
      <c r="O5" s="24"/>
      <c r="P5" s="24"/>
      <c r="Q5" s="24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24"/>
      <c r="CP5" s="25"/>
      <c r="CQ5" s="16"/>
      <c r="CR5" s="16"/>
      <c r="CS5" s="25"/>
      <c r="CT5" s="16"/>
      <c r="CU5" s="16"/>
      <c r="CV5" s="16"/>
      <c r="CW5" s="36"/>
      <c r="CX5" s="36"/>
      <c r="CY5" s="16"/>
      <c r="CZ5" s="53" t="s">
        <v>346</v>
      </c>
      <c r="DA5" s="26"/>
      <c r="DB5" s="16"/>
    </row>
    <row r="6" spans="1:106" s="4" customFormat="1" x14ac:dyDescent="0.2">
      <c r="A6" s="16"/>
      <c r="B6" s="17" t="s">
        <v>50</v>
      </c>
      <c r="C6" s="27"/>
      <c r="D6" s="16"/>
      <c r="E6" s="16"/>
      <c r="F6" s="16"/>
      <c r="G6" s="16"/>
      <c r="H6" s="16"/>
      <c r="I6" s="27"/>
      <c r="J6" s="27"/>
      <c r="K6" s="16"/>
      <c r="L6" s="16"/>
      <c r="M6" s="27"/>
      <c r="N6" s="27"/>
      <c r="O6" s="27"/>
      <c r="P6" s="27"/>
      <c r="Q6" s="27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27"/>
      <c r="CP6" s="27"/>
      <c r="CQ6" s="16"/>
      <c r="CR6" s="16"/>
      <c r="CS6" s="27"/>
      <c r="CT6" s="16"/>
      <c r="CU6" s="16"/>
      <c r="CV6" s="16"/>
      <c r="CW6" s="36"/>
      <c r="CX6" s="36"/>
      <c r="CY6" s="16"/>
      <c r="CZ6" s="54" t="s">
        <v>345</v>
      </c>
      <c r="DA6" s="16"/>
      <c r="DB6" s="16"/>
    </row>
    <row r="7" spans="1:106" s="4" customFormat="1" x14ac:dyDescent="0.2">
      <c r="A7" s="16"/>
      <c r="B7" s="49">
        <v>43039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6"/>
      <c r="CX7" s="36"/>
      <c r="CY7" s="16"/>
      <c r="CZ7" s="16"/>
      <c r="DA7" s="16"/>
      <c r="DB7" s="16"/>
    </row>
    <row r="8" spans="1:106" s="28" customFormat="1" ht="24" customHeight="1" x14ac:dyDescent="0.2">
      <c r="A8" s="13" t="s">
        <v>29</v>
      </c>
      <c r="B8" s="14" t="s">
        <v>11</v>
      </c>
      <c r="C8" s="13"/>
      <c r="D8" s="13" t="s">
        <v>329</v>
      </c>
      <c r="E8" s="13" t="s">
        <v>330</v>
      </c>
      <c r="F8" s="13" t="s">
        <v>331</v>
      </c>
      <c r="G8" s="13" t="s">
        <v>332</v>
      </c>
      <c r="H8" s="13" t="s">
        <v>333</v>
      </c>
      <c r="I8" s="14" t="s">
        <v>17</v>
      </c>
      <c r="J8" s="14"/>
      <c r="K8" s="13" t="s">
        <v>339</v>
      </c>
      <c r="L8" s="13" t="s">
        <v>340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329</v>
      </c>
      <c r="CL8" s="13" t="s">
        <v>330</v>
      </c>
      <c r="CM8" s="13" t="s">
        <v>332</v>
      </c>
      <c r="CN8" s="13" t="s">
        <v>333</v>
      </c>
      <c r="CO8" s="14" t="s">
        <v>28</v>
      </c>
      <c r="CP8" s="13"/>
      <c r="CQ8" s="13" t="s">
        <v>339</v>
      </c>
      <c r="CR8" s="13" t="s">
        <v>340</v>
      </c>
      <c r="CS8" s="14" t="s">
        <v>28</v>
      </c>
      <c r="CT8" s="13"/>
      <c r="CU8" s="14" t="s">
        <v>28</v>
      </c>
      <c r="CV8" s="14"/>
      <c r="CW8" s="37"/>
      <c r="CX8" s="37"/>
      <c r="CY8" s="13"/>
      <c r="CZ8" s="13"/>
      <c r="DA8" s="13"/>
      <c r="DB8" s="13"/>
    </row>
    <row r="9" spans="1:106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334</v>
      </c>
      <c r="E9" s="13" t="s">
        <v>335</v>
      </c>
      <c r="F9" s="13" t="s">
        <v>336</v>
      </c>
      <c r="G9" s="13" t="s">
        <v>337</v>
      </c>
      <c r="H9" s="13" t="s">
        <v>338</v>
      </c>
      <c r="I9" s="14" t="s">
        <v>31</v>
      </c>
      <c r="J9" s="14"/>
      <c r="K9" s="13" t="s">
        <v>341</v>
      </c>
      <c r="L9" s="13" t="s">
        <v>342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190</v>
      </c>
      <c r="V9" s="13" t="s">
        <v>192</v>
      </c>
      <c r="W9" s="13" t="s">
        <v>194</v>
      </c>
      <c r="X9" s="13" t="s">
        <v>196</v>
      </c>
      <c r="Y9" s="13" t="s">
        <v>198</v>
      </c>
      <c r="Z9" s="13" t="s">
        <v>200</v>
      </c>
      <c r="AA9" s="13" t="s">
        <v>202</v>
      </c>
      <c r="AB9" s="13" t="s">
        <v>204</v>
      </c>
      <c r="AC9" s="13" t="s">
        <v>206</v>
      </c>
      <c r="AD9" s="13" t="s">
        <v>208</v>
      </c>
      <c r="AE9" s="13" t="s">
        <v>210</v>
      </c>
      <c r="AF9" s="13" t="s">
        <v>212</v>
      </c>
      <c r="AG9" s="13" t="s">
        <v>214</v>
      </c>
      <c r="AH9" s="13" t="s">
        <v>216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256</v>
      </c>
      <c r="AZ9" s="13" t="s">
        <v>258</v>
      </c>
      <c r="BA9" s="13" t="s">
        <v>260</v>
      </c>
      <c r="BB9" s="13" t="s">
        <v>262</v>
      </c>
      <c r="BC9" s="13" t="s">
        <v>264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286</v>
      </c>
      <c r="BO9" s="13" t="s">
        <v>288</v>
      </c>
      <c r="BP9" s="13" t="s">
        <v>291</v>
      </c>
      <c r="BQ9" s="13" t="s">
        <v>293</v>
      </c>
      <c r="BR9" s="13" t="s">
        <v>295</v>
      </c>
      <c r="BS9" s="13" t="s">
        <v>297</v>
      </c>
      <c r="BT9" s="13" t="s">
        <v>299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318</v>
      </c>
      <c r="CC9" s="13" t="s">
        <v>320</v>
      </c>
      <c r="CD9" s="13" t="s">
        <v>322</v>
      </c>
      <c r="CE9" s="13" t="s">
        <v>324</v>
      </c>
      <c r="CF9" s="13" t="s">
        <v>326</v>
      </c>
      <c r="CG9" s="13" t="s">
        <v>328</v>
      </c>
      <c r="CH9" s="13" t="s">
        <v>163</v>
      </c>
      <c r="CI9" s="14" t="s">
        <v>38</v>
      </c>
      <c r="CJ9" s="14"/>
      <c r="CK9" s="13" t="s">
        <v>334</v>
      </c>
      <c r="CL9" s="13" t="s">
        <v>335</v>
      </c>
      <c r="CM9" s="13" t="s">
        <v>337</v>
      </c>
      <c r="CN9" s="13" t="s">
        <v>338</v>
      </c>
      <c r="CO9" s="14" t="s">
        <v>31</v>
      </c>
      <c r="CP9" s="15"/>
      <c r="CQ9" s="13" t="s">
        <v>341</v>
      </c>
      <c r="CR9" s="13" t="s">
        <v>342</v>
      </c>
      <c r="CS9" s="14" t="s">
        <v>32</v>
      </c>
      <c r="CT9" s="13"/>
      <c r="CU9" s="14" t="s">
        <v>34</v>
      </c>
      <c r="CV9" s="14" t="s">
        <v>39</v>
      </c>
      <c r="CW9" s="37" t="s">
        <v>40</v>
      </c>
      <c r="CX9" s="37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>
        <v>0</v>
      </c>
      <c r="CO11" s="5">
        <v>1863586.56</v>
      </c>
      <c r="CP11" s="1"/>
      <c r="CQ11" s="12">
        <v>0</v>
      </c>
      <c r="CR11" s="12">
        <v>781817.1</v>
      </c>
      <c r="CS11" s="5">
        <v>781817.1</v>
      </c>
      <c r="CU11" s="5">
        <v>2645403.66</v>
      </c>
      <c r="CV11" s="5"/>
      <c r="CW11" s="41"/>
      <c r="CX11" s="38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3">
        <v>207.20000000000002</v>
      </c>
      <c r="Q13" s="29">
        <v>-109</v>
      </c>
      <c r="R13" s="29">
        <v>0</v>
      </c>
      <c r="S13" s="56">
        <f>-1*(Q13+R13)+18000</f>
        <v>18109</v>
      </c>
      <c r="T13" s="29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9">
        <v>0</v>
      </c>
      <c r="CK13" s="3">
        <v>1049</v>
      </c>
      <c r="CL13" s="3">
        <v>0</v>
      </c>
      <c r="CM13" s="3">
        <v>4893.54</v>
      </c>
      <c r="CN13" s="3">
        <v>0</v>
      </c>
      <c r="CO13" s="3">
        <v>5942.54</v>
      </c>
      <c r="CQ13" s="3">
        <v>0</v>
      </c>
      <c r="CR13" s="3">
        <v>0</v>
      </c>
      <c r="CS13" s="3">
        <v>0</v>
      </c>
      <c r="CU13" s="3">
        <v>5942.54</v>
      </c>
      <c r="CV13" s="3">
        <f t="shared" ref="CV13:CV36" si="0">S13-CU13</f>
        <v>12166.46</v>
      </c>
      <c r="CW13" s="35">
        <f t="shared" ref="CW13:CW36" si="1">IF(S13=0,"n/a",CU13/(S13))</f>
        <v>0.32815395659616764</v>
      </c>
    </row>
    <row r="14" spans="1:106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3">
        <v>862</v>
      </c>
      <c r="Q14" s="29">
        <v>-1044</v>
      </c>
      <c r="R14" s="29">
        <v>0</v>
      </c>
      <c r="S14" s="31">
        <f t="shared" ref="S14:S34" si="2">-1*(Q14+R14)</f>
        <v>1044</v>
      </c>
      <c r="T14" s="29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9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Q14" s="3">
        <v>0</v>
      </c>
      <c r="CR14" s="3">
        <v>0</v>
      </c>
      <c r="CS14" s="3">
        <v>0</v>
      </c>
      <c r="CU14" s="3">
        <v>0</v>
      </c>
      <c r="CV14" s="3">
        <f t="shared" si="0"/>
        <v>1044</v>
      </c>
      <c r="CW14" s="35">
        <f t="shared" si="1"/>
        <v>0</v>
      </c>
    </row>
    <row r="15" spans="1:106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3">
        <v>11978.47</v>
      </c>
      <c r="Q15" s="29">
        <v>-27124</v>
      </c>
      <c r="R15" s="29">
        <v>0</v>
      </c>
      <c r="S15" s="31">
        <f t="shared" si="2"/>
        <v>27124</v>
      </c>
      <c r="T15" s="29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9">
        <v>0</v>
      </c>
      <c r="CK15" s="3">
        <v>5375.21</v>
      </c>
      <c r="CL15" s="3">
        <v>0</v>
      </c>
      <c r="CM15" s="3">
        <v>0</v>
      </c>
      <c r="CN15" s="3">
        <v>0</v>
      </c>
      <c r="CO15" s="3">
        <v>5375.21</v>
      </c>
      <c r="CQ15" s="3">
        <v>0</v>
      </c>
      <c r="CR15" s="3">
        <v>0</v>
      </c>
      <c r="CS15" s="3">
        <v>0</v>
      </c>
      <c r="CU15" s="3">
        <v>5375.21</v>
      </c>
      <c r="CV15" s="3">
        <f t="shared" si="0"/>
        <v>21748.79</v>
      </c>
      <c r="CW15" s="35">
        <f t="shared" si="1"/>
        <v>0.1981717298333579</v>
      </c>
    </row>
    <row r="16" spans="1:106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3">
        <v>7631.96</v>
      </c>
      <c r="Q16" s="29">
        <v>-8680</v>
      </c>
      <c r="R16" s="29">
        <v>0</v>
      </c>
      <c r="S16" s="31">
        <f t="shared" si="2"/>
        <v>8680</v>
      </c>
      <c r="T16" s="29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9">
        <v>0</v>
      </c>
      <c r="CK16" s="3">
        <v>1030.0999999999999</v>
      </c>
      <c r="CL16" s="3">
        <v>0</v>
      </c>
      <c r="CM16" s="3">
        <v>0</v>
      </c>
      <c r="CN16" s="3">
        <v>0</v>
      </c>
      <c r="CO16" s="3">
        <v>1030.0999999999999</v>
      </c>
      <c r="CQ16" s="3">
        <v>0</v>
      </c>
      <c r="CR16" s="3">
        <v>0</v>
      </c>
      <c r="CS16" s="3">
        <v>0</v>
      </c>
      <c r="CU16" s="3">
        <v>1030.0999999999999</v>
      </c>
      <c r="CV16" s="3">
        <f t="shared" si="0"/>
        <v>7649.9</v>
      </c>
      <c r="CW16" s="35">
        <f t="shared" si="1"/>
        <v>0.11867511520737326</v>
      </c>
    </row>
    <row r="17" spans="1:102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3">
        <v>911243.48</v>
      </c>
      <c r="Q17" s="29">
        <v>-943548</v>
      </c>
      <c r="R17" s="29">
        <v>0</v>
      </c>
      <c r="S17" s="31">
        <f t="shared" si="2"/>
        <v>943548</v>
      </c>
      <c r="T17" s="29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9">
        <v>0</v>
      </c>
      <c r="CK17" s="3">
        <v>0</v>
      </c>
      <c r="CL17" s="3">
        <v>0</v>
      </c>
      <c r="CM17" s="3">
        <v>476687.58</v>
      </c>
      <c r="CN17" s="3">
        <v>0</v>
      </c>
      <c r="CO17" s="3">
        <v>476687.58</v>
      </c>
      <c r="CQ17" s="3">
        <v>0</v>
      </c>
      <c r="CR17" s="3">
        <v>0</v>
      </c>
      <c r="CS17" s="3">
        <v>0</v>
      </c>
      <c r="CU17" s="3">
        <v>476687.58</v>
      </c>
      <c r="CV17" s="3">
        <f t="shared" si="0"/>
        <v>466860.42</v>
      </c>
      <c r="CW17" s="35">
        <f t="shared" si="1"/>
        <v>0.5052075570082285</v>
      </c>
    </row>
    <row r="18" spans="1:102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3">
        <v>686.89</v>
      </c>
      <c r="Q18" s="29">
        <v>0</v>
      </c>
      <c r="R18" s="29">
        <v>0</v>
      </c>
      <c r="S18" s="31">
        <f t="shared" si="2"/>
        <v>0</v>
      </c>
      <c r="T18" s="29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9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Q18" s="3">
        <v>0</v>
      </c>
      <c r="CR18" s="3">
        <v>1336.05</v>
      </c>
      <c r="CS18" s="3">
        <v>1336.05</v>
      </c>
      <c r="CU18" s="3">
        <v>1336.05</v>
      </c>
      <c r="CV18" s="3">
        <f t="shared" si="0"/>
        <v>-1336.05</v>
      </c>
      <c r="CW18" s="35" t="str">
        <f t="shared" si="1"/>
        <v>n/a</v>
      </c>
    </row>
    <row r="19" spans="1:102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3">
        <v>0</v>
      </c>
      <c r="Q19" s="29">
        <v>0</v>
      </c>
      <c r="R19" s="29">
        <v>0</v>
      </c>
      <c r="S19" s="31">
        <f t="shared" si="2"/>
        <v>0</v>
      </c>
      <c r="T19" s="29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9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Q19" s="3">
        <v>0</v>
      </c>
      <c r="CR19" s="3">
        <v>0</v>
      </c>
      <c r="CS19" s="3">
        <v>0</v>
      </c>
      <c r="CU19" s="3">
        <v>0</v>
      </c>
      <c r="CV19" s="3">
        <f t="shared" si="0"/>
        <v>0</v>
      </c>
      <c r="CW19" s="35" t="str">
        <f t="shared" si="1"/>
        <v>n/a</v>
      </c>
    </row>
    <row r="20" spans="1:102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3">
        <v>284880.49</v>
      </c>
      <c r="Q20" s="29">
        <v>-20844</v>
      </c>
      <c r="R20" s="29">
        <v>0</v>
      </c>
      <c r="S20" s="56">
        <f>-1*(Q20+R20)-18000</f>
        <v>2844</v>
      </c>
      <c r="T20" s="29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9">
        <v>0</v>
      </c>
      <c r="CK20" s="3">
        <v>0</v>
      </c>
      <c r="CL20" s="3">
        <v>0</v>
      </c>
      <c r="CM20" s="3">
        <v>423.91</v>
      </c>
      <c r="CN20" s="3">
        <v>300</v>
      </c>
      <c r="CO20" s="3">
        <v>723.91000000000008</v>
      </c>
      <c r="CQ20" s="3">
        <v>0</v>
      </c>
      <c r="CR20" s="3">
        <v>0</v>
      </c>
      <c r="CS20" s="3">
        <v>0</v>
      </c>
      <c r="CU20" s="3">
        <v>723.91</v>
      </c>
      <c r="CV20" s="3">
        <f t="shared" si="0"/>
        <v>2120.09</v>
      </c>
      <c r="CW20" s="35">
        <f t="shared" si="1"/>
        <v>0.25453938115330521</v>
      </c>
    </row>
    <row r="21" spans="1:102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3">
        <v>1350000</v>
      </c>
      <c r="Q21" s="29">
        <v>0</v>
      </c>
      <c r="R21" s="29">
        <v>0</v>
      </c>
      <c r="S21" s="31">
        <f t="shared" si="2"/>
        <v>0</v>
      </c>
      <c r="T21" s="29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9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Q21" s="3">
        <v>0</v>
      </c>
      <c r="CR21" s="3">
        <v>0</v>
      </c>
      <c r="CS21" s="3">
        <v>0</v>
      </c>
      <c r="CU21" s="3">
        <v>0</v>
      </c>
      <c r="CV21" s="3">
        <f t="shared" si="0"/>
        <v>0</v>
      </c>
      <c r="CW21" s="35" t="str">
        <f t="shared" si="1"/>
        <v>n/a</v>
      </c>
    </row>
    <row r="22" spans="1:102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3">
        <v>183266.51</v>
      </c>
      <c r="Q22" s="29">
        <v>-187374</v>
      </c>
      <c r="R22" s="29">
        <v>0</v>
      </c>
      <c r="S22" s="31">
        <f t="shared" si="2"/>
        <v>187374</v>
      </c>
      <c r="T22" s="29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9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Q22" s="3">
        <v>42883.47</v>
      </c>
      <c r="CR22" s="3">
        <v>0</v>
      </c>
      <c r="CS22" s="3">
        <v>42883.47</v>
      </c>
      <c r="CU22" s="3">
        <v>42883.47</v>
      </c>
      <c r="CV22" s="3">
        <f t="shared" si="0"/>
        <v>144490.53</v>
      </c>
      <c r="CW22" s="35">
        <f t="shared" si="1"/>
        <v>0.22886563770854015</v>
      </c>
    </row>
    <row r="23" spans="1:102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3">
        <v>79798</v>
      </c>
      <c r="Q23" s="29">
        <v>-77758</v>
      </c>
      <c r="R23" s="29">
        <v>0</v>
      </c>
      <c r="S23" s="31">
        <f t="shared" si="2"/>
        <v>77758</v>
      </c>
      <c r="T23" s="29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9">
        <v>0</v>
      </c>
      <c r="CK23" s="3">
        <v>0</v>
      </c>
      <c r="CL23" s="3">
        <v>0</v>
      </c>
      <c r="CM23" s="3">
        <v>80991</v>
      </c>
      <c r="CN23" s="3">
        <v>0</v>
      </c>
      <c r="CO23" s="3">
        <v>80991</v>
      </c>
      <c r="CQ23" s="3">
        <v>0</v>
      </c>
      <c r="CR23" s="3">
        <v>0</v>
      </c>
      <c r="CS23" s="3">
        <v>0</v>
      </c>
      <c r="CU23" s="3">
        <v>80991</v>
      </c>
      <c r="CV23" s="3">
        <f t="shared" si="0"/>
        <v>-3233</v>
      </c>
      <c r="CW23" s="35">
        <f t="shared" si="1"/>
        <v>1.0415777154762211</v>
      </c>
    </row>
    <row r="24" spans="1:102" ht="15" customHeight="1" outlineLevel="1" x14ac:dyDescent="0.2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9943.89</v>
      </c>
      <c r="H24" s="3">
        <v>0</v>
      </c>
      <c r="I24" s="3">
        <v>9943.89</v>
      </c>
      <c r="K24" s="3">
        <v>0</v>
      </c>
      <c r="L24" s="3">
        <v>0</v>
      </c>
      <c r="M24" s="3">
        <v>0</v>
      </c>
      <c r="O24" s="3">
        <v>9943.89</v>
      </c>
      <c r="Q24" s="29">
        <v>0</v>
      </c>
      <c r="R24" s="29">
        <v>0</v>
      </c>
      <c r="S24" s="31">
        <f t="shared" si="2"/>
        <v>0</v>
      </c>
      <c r="T24" s="29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9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Q24" s="3">
        <v>0</v>
      </c>
      <c r="CR24" s="3">
        <v>0</v>
      </c>
      <c r="CS24" s="3">
        <v>0</v>
      </c>
      <c r="CU24" s="3">
        <v>0</v>
      </c>
      <c r="CV24" s="3">
        <f t="shared" si="0"/>
        <v>0</v>
      </c>
      <c r="CW24" s="35" t="str">
        <f t="shared" si="1"/>
        <v>n/a</v>
      </c>
    </row>
    <row r="25" spans="1:102" s="57" customFormat="1" outlineLevel="1" x14ac:dyDescent="0.2">
      <c r="A25" s="57" t="s">
        <v>161</v>
      </c>
      <c r="B25" s="58" t="s">
        <v>162</v>
      </c>
      <c r="C25" s="57" t="s">
        <v>347</v>
      </c>
      <c r="D25" s="57">
        <v>0</v>
      </c>
      <c r="E25" s="57">
        <v>0</v>
      </c>
      <c r="F25" s="57">
        <v>0</v>
      </c>
      <c r="G25" s="57">
        <v>4746830.13</v>
      </c>
      <c r="H25" s="57">
        <v>0</v>
      </c>
      <c r="I25" s="57">
        <v>4746830.13</v>
      </c>
      <c r="K25" s="57">
        <v>0</v>
      </c>
      <c r="L25" s="57">
        <v>460601.39</v>
      </c>
      <c r="M25" s="57">
        <v>460601.39</v>
      </c>
      <c r="O25" s="57">
        <v>4746830.13</v>
      </c>
      <c r="Q25" s="59">
        <v>-5035661</v>
      </c>
      <c r="R25" s="59">
        <v>0</v>
      </c>
      <c r="S25" s="55">
        <f t="shared" si="2"/>
        <v>5035661</v>
      </c>
      <c r="T25" s="59"/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7">
        <v>0</v>
      </c>
      <c r="AG25" s="57">
        <v>0</v>
      </c>
      <c r="AH25" s="57">
        <v>0</v>
      </c>
      <c r="AI25" s="57">
        <v>0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0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</v>
      </c>
      <c r="BA25" s="57">
        <v>0</v>
      </c>
      <c r="BB25" s="57">
        <v>0</v>
      </c>
      <c r="BC25" s="57">
        <v>0</v>
      </c>
      <c r="BD25" s="57">
        <v>0</v>
      </c>
      <c r="BE25" s="57">
        <v>0</v>
      </c>
      <c r="BF25" s="57">
        <v>0</v>
      </c>
      <c r="BG25" s="57">
        <v>0</v>
      </c>
      <c r="BH25" s="57">
        <v>0</v>
      </c>
      <c r="BI25" s="57">
        <v>0</v>
      </c>
      <c r="BJ25" s="57">
        <v>0</v>
      </c>
      <c r="BK25" s="57">
        <v>0</v>
      </c>
      <c r="BL25" s="57">
        <v>0</v>
      </c>
      <c r="BM25" s="57">
        <v>0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0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v>0</v>
      </c>
      <c r="BZ25" s="57">
        <v>0</v>
      </c>
      <c r="CA25" s="57">
        <v>0</v>
      </c>
      <c r="CB25" s="57">
        <v>0</v>
      </c>
      <c r="CC25" s="57">
        <v>0</v>
      </c>
      <c r="CD25" s="57">
        <v>0</v>
      </c>
      <c r="CE25" s="57">
        <v>0</v>
      </c>
      <c r="CF25" s="57">
        <v>0</v>
      </c>
      <c r="CG25" s="57">
        <v>0</v>
      </c>
      <c r="CH25" s="57">
        <v>0</v>
      </c>
      <c r="CI25" s="59">
        <v>0</v>
      </c>
      <c r="CK25" s="57">
        <v>0</v>
      </c>
      <c r="CL25" s="57">
        <v>0</v>
      </c>
      <c r="CM25" s="57">
        <v>2541853.5</v>
      </c>
      <c r="CN25" s="57">
        <v>0</v>
      </c>
      <c r="CO25" s="57">
        <v>2541853.5</v>
      </c>
      <c r="CQ25" s="57">
        <v>0</v>
      </c>
      <c r="CR25" s="57">
        <v>232141.63</v>
      </c>
      <c r="CS25" s="57">
        <v>0</v>
      </c>
      <c r="CU25" s="57">
        <v>2541853.5</v>
      </c>
      <c r="CV25" s="57">
        <f t="shared" si="0"/>
        <v>2493807.5</v>
      </c>
      <c r="CW25" s="60">
        <f t="shared" si="1"/>
        <v>0.50477057530282521</v>
      </c>
      <c r="CX25" s="60"/>
    </row>
    <row r="26" spans="1:102" s="57" customFormat="1" outlineLevel="1" x14ac:dyDescent="0.2">
      <c r="B26" s="58" t="s">
        <v>162</v>
      </c>
      <c r="C26" s="57" t="s">
        <v>348</v>
      </c>
      <c r="O26" s="57">
        <v>460601.39</v>
      </c>
      <c r="Q26" s="59"/>
      <c r="R26" s="59"/>
      <c r="S26" s="55">
        <v>465798.32</v>
      </c>
      <c r="T26" s="59"/>
      <c r="CI26" s="59">
        <v>0</v>
      </c>
      <c r="CO26" s="57">
        <v>0</v>
      </c>
      <c r="CS26" s="57">
        <v>232141.63</v>
      </c>
      <c r="CU26" s="57">
        <v>232141.63</v>
      </c>
      <c r="CV26" s="57">
        <f t="shared" si="0"/>
        <v>233656.69</v>
      </c>
      <c r="CW26" s="60">
        <f t="shared" si="1"/>
        <v>0.49837369529370568</v>
      </c>
      <c r="CX26" s="60"/>
    </row>
    <row r="27" spans="1:102" outlineLevel="1" x14ac:dyDescent="0.2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59578.73</v>
      </c>
      <c r="H27" s="3">
        <v>0</v>
      </c>
      <c r="I27" s="3">
        <v>59578.73</v>
      </c>
      <c r="K27" s="3">
        <v>0</v>
      </c>
      <c r="L27" s="3">
        <v>0</v>
      </c>
      <c r="M27" s="3">
        <v>0</v>
      </c>
      <c r="O27" s="3">
        <v>59578.73</v>
      </c>
      <c r="Q27" s="29">
        <v>-56390</v>
      </c>
      <c r="R27" s="29">
        <v>0</v>
      </c>
      <c r="S27" s="31">
        <f t="shared" si="2"/>
        <v>56390</v>
      </c>
      <c r="T27" s="29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29">
        <v>0</v>
      </c>
      <c r="CK27" s="3">
        <v>0</v>
      </c>
      <c r="CL27" s="3">
        <v>0</v>
      </c>
      <c r="CM27" s="3">
        <v>59006.37</v>
      </c>
      <c r="CN27" s="3">
        <v>0</v>
      </c>
      <c r="CO27" s="3">
        <v>59006.37</v>
      </c>
      <c r="CQ27" s="3">
        <v>0</v>
      </c>
      <c r="CR27" s="3">
        <v>0</v>
      </c>
      <c r="CS27" s="3">
        <v>0</v>
      </c>
      <c r="CU27" s="3">
        <v>59006.37</v>
      </c>
      <c r="CV27" s="3">
        <f t="shared" si="0"/>
        <v>-2616.3700000000026</v>
      </c>
      <c r="CW27" s="35">
        <f t="shared" si="1"/>
        <v>1.0463977655612697</v>
      </c>
    </row>
    <row r="28" spans="1:102" outlineLevel="1" x14ac:dyDescent="0.2">
      <c r="A28" s="3" t="s">
        <v>167</v>
      </c>
      <c r="B28" s="10" t="s">
        <v>168</v>
      </c>
      <c r="C28" s="3" t="s">
        <v>169</v>
      </c>
      <c r="D28" s="3">
        <v>0</v>
      </c>
      <c r="E28" s="3">
        <v>109564.1</v>
      </c>
      <c r="F28" s="3">
        <v>0</v>
      </c>
      <c r="G28" s="3">
        <v>0</v>
      </c>
      <c r="H28" s="3">
        <v>0</v>
      </c>
      <c r="I28" s="3">
        <v>109564.1</v>
      </c>
      <c r="K28" s="3">
        <v>0</v>
      </c>
      <c r="L28" s="3">
        <v>0</v>
      </c>
      <c r="M28" s="3">
        <v>0</v>
      </c>
      <c r="O28" s="3">
        <v>109564.1</v>
      </c>
      <c r="Q28" s="29">
        <v>-107000</v>
      </c>
      <c r="R28" s="29">
        <v>0</v>
      </c>
      <c r="S28" s="31">
        <f t="shared" si="2"/>
        <v>107000</v>
      </c>
      <c r="T28" s="29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29">
        <v>0</v>
      </c>
      <c r="CK28" s="3">
        <v>0</v>
      </c>
      <c r="CL28" s="3">
        <v>69811.899999999994</v>
      </c>
      <c r="CM28" s="3">
        <v>0</v>
      </c>
      <c r="CN28" s="3">
        <v>0</v>
      </c>
      <c r="CO28" s="3">
        <v>69811.899999999994</v>
      </c>
      <c r="CQ28" s="3">
        <v>0</v>
      </c>
      <c r="CR28" s="3">
        <v>0</v>
      </c>
      <c r="CS28" s="3">
        <v>0</v>
      </c>
      <c r="CU28" s="3">
        <v>69811.899999999994</v>
      </c>
      <c r="CV28" s="3">
        <f t="shared" si="0"/>
        <v>37188.100000000006</v>
      </c>
      <c r="CW28" s="35">
        <f t="shared" si="1"/>
        <v>0.65244766355140182</v>
      </c>
    </row>
    <row r="29" spans="1:102" outlineLevel="1" x14ac:dyDescent="0.2">
      <c r="A29" s="3" t="s">
        <v>170</v>
      </c>
      <c r="B29" s="10" t="s">
        <v>171</v>
      </c>
      <c r="C29" s="3" t="s">
        <v>172</v>
      </c>
      <c r="D29" s="3">
        <v>0</v>
      </c>
      <c r="E29" s="3">
        <v>0</v>
      </c>
      <c r="F29" s="3">
        <v>0</v>
      </c>
      <c r="G29" s="3">
        <v>122533</v>
      </c>
      <c r="H29" s="3">
        <v>0</v>
      </c>
      <c r="I29" s="3">
        <v>122533</v>
      </c>
      <c r="K29" s="3">
        <v>0</v>
      </c>
      <c r="L29" s="3">
        <v>0</v>
      </c>
      <c r="M29" s="3">
        <v>0</v>
      </c>
      <c r="O29" s="3">
        <v>122533</v>
      </c>
      <c r="Q29" s="29">
        <v>-120000</v>
      </c>
      <c r="R29" s="29">
        <v>0</v>
      </c>
      <c r="S29" s="31">
        <f t="shared" si="2"/>
        <v>120000</v>
      </c>
      <c r="T29" s="29"/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29">
        <v>0</v>
      </c>
      <c r="CK29" s="3">
        <v>0</v>
      </c>
      <c r="CL29" s="3">
        <v>0</v>
      </c>
      <c r="CM29" s="3">
        <v>74890</v>
      </c>
      <c r="CN29" s="3">
        <v>0</v>
      </c>
      <c r="CO29" s="3">
        <v>74890</v>
      </c>
      <c r="CQ29" s="3">
        <v>0</v>
      </c>
      <c r="CR29" s="3">
        <v>0</v>
      </c>
      <c r="CS29" s="3">
        <v>0</v>
      </c>
      <c r="CU29" s="3">
        <v>74890</v>
      </c>
      <c r="CV29" s="3">
        <f t="shared" si="0"/>
        <v>45110</v>
      </c>
      <c r="CW29" s="35">
        <f t="shared" si="1"/>
        <v>0.62408333333333332</v>
      </c>
    </row>
    <row r="30" spans="1:102" outlineLevel="1" x14ac:dyDescent="0.2">
      <c r="A30" s="3" t="s">
        <v>173</v>
      </c>
      <c r="B30" s="10" t="s">
        <v>174</v>
      </c>
      <c r="C30" s="3" t="s">
        <v>175</v>
      </c>
      <c r="D30" s="3">
        <v>75</v>
      </c>
      <c r="E30" s="3">
        <v>0</v>
      </c>
      <c r="F30" s="3">
        <v>0</v>
      </c>
      <c r="G30" s="3">
        <v>25057.100000000002</v>
      </c>
      <c r="H30" s="3">
        <v>0</v>
      </c>
      <c r="I30" s="3">
        <v>25132.100000000002</v>
      </c>
      <c r="K30" s="3">
        <v>0</v>
      </c>
      <c r="L30" s="3">
        <v>0</v>
      </c>
      <c r="M30" s="3">
        <v>0</v>
      </c>
      <c r="O30" s="3">
        <v>25132.100000000002</v>
      </c>
      <c r="Q30" s="29">
        <v>-20200</v>
      </c>
      <c r="R30" s="29">
        <v>0</v>
      </c>
      <c r="S30" s="31">
        <f t="shared" si="2"/>
        <v>20200</v>
      </c>
      <c r="T30" s="29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29">
        <v>0</v>
      </c>
      <c r="CK30" s="3">
        <v>0</v>
      </c>
      <c r="CL30" s="3">
        <v>0</v>
      </c>
      <c r="CM30" s="3">
        <v>4435</v>
      </c>
      <c r="CN30" s="3">
        <v>0</v>
      </c>
      <c r="CO30" s="3">
        <v>4435</v>
      </c>
      <c r="CQ30" s="3">
        <v>0</v>
      </c>
      <c r="CR30" s="3">
        <v>0</v>
      </c>
      <c r="CS30" s="3">
        <v>0</v>
      </c>
      <c r="CU30" s="3">
        <v>4435</v>
      </c>
      <c r="CV30" s="3">
        <f t="shared" si="0"/>
        <v>15765</v>
      </c>
      <c r="CW30" s="35">
        <f t="shared" si="1"/>
        <v>0.21955445544554456</v>
      </c>
    </row>
    <row r="31" spans="1:102" outlineLevel="1" x14ac:dyDescent="0.2">
      <c r="A31" s="3" t="s">
        <v>176</v>
      </c>
      <c r="B31" s="10" t="s">
        <v>177</v>
      </c>
      <c r="C31" s="3" t="s">
        <v>178</v>
      </c>
      <c r="D31" s="3">
        <v>36007.94</v>
      </c>
      <c r="E31" s="3">
        <v>366.75</v>
      </c>
      <c r="F31" s="3">
        <v>0</v>
      </c>
      <c r="G31" s="3">
        <v>0</v>
      </c>
      <c r="H31" s="3">
        <v>0</v>
      </c>
      <c r="I31" s="3">
        <v>36374.69</v>
      </c>
      <c r="K31" s="3">
        <v>0</v>
      </c>
      <c r="L31" s="3">
        <v>0</v>
      </c>
      <c r="M31" s="3">
        <v>0</v>
      </c>
      <c r="O31" s="3">
        <v>36374.69</v>
      </c>
      <c r="Q31" s="29">
        <v>-35803</v>
      </c>
      <c r="R31" s="29">
        <v>0</v>
      </c>
      <c r="S31" s="31">
        <f t="shared" si="2"/>
        <v>35803</v>
      </c>
      <c r="T31" s="29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29">
        <v>0</v>
      </c>
      <c r="CK31" s="3">
        <v>30984.25</v>
      </c>
      <c r="CL31" s="3">
        <v>29.2</v>
      </c>
      <c r="CM31" s="3">
        <v>-1.5</v>
      </c>
      <c r="CN31" s="3">
        <v>0</v>
      </c>
      <c r="CO31" s="3">
        <v>31011.95</v>
      </c>
      <c r="CQ31" s="3">
        <v>0</v>
      </c>
      <c r="CR31" s="3">
        <v>0</v>
      </c>
      <c r="CS31" s="3">
        <v>0</v>
      </c>
      <c r="CU31" s="3">
        <v>31011.95</v>
      </c>
      <c r="CV31" s="3">
        <f t="shared" si="0"/>
        <v>4791.0499999999993</v>
      </c>
      <c r="CW31" s="35">
        <f t="shared" si="1"/>
        <v>0.8661830014244617</v>
      </c>
    </row>
    <row r="32" spans="1:102" outlineLevel="1" x14ac:dyDescent="0.2">
      <c r="A32" s="3" t="s">
        <v>179</v>
      </c>
      <c r="B32" s="10" t="s">
        <v>180</v>
      </c>
      <c r="C32" s="3" t="s">
        <v>181</v>
      </c>
      <c r="D32" s="3">
        <v>21385.5</v>
      </c>
      <c r="E32" s="3">
        <v>0</v>
      </c>
      <c r="F32" s="3">
        <v>0</v>
      </c>
      <c r="G32" s="3">
        <v>0</v>
      </c>
      <c r="H32" s="3">
        <v>0</v>
      </c>
      <c r="I32" s="3">
        <v>21385.5</v>
      </c>
      <c r="K32" s="3">
        <v>0</v>
      </c>
      <c r="L32" s="3">
        <v>0</v>
      </c>
      <c r="M32" s="3">
        <v>0</v>
      </c>
      <c r="O32" s="3">
        <v>21385.5</v>
      </c>
      <c r="Q32" s="29">
        <v>-12531</v>
      </c>
      <c r="R32" s="29">
        <v>0</v>
      </c>
      <c r="S32" s="31">
        <f t="shared" si="2"/>
        <v>12531</v>
      </c>
      <c r="T32" s="29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29">
        <v>0</v>
      </c>
      <c r="CK32" s="3">
        <v>8843</v>
      </c>
      <c r="CL32" s="3">
        <v>0</v>
      </c>
      <c r="CM32" s="3">
        <v>0</v>
      </c>
      <c r="CN32" s="3">
        <v>0</v>
      </c>
      <c r="CO32" s="3">
        <v>8843</v>
      </c>
      <c r="CQ32" s="3">
        <v>0</v>
      </c>
      <c r="CR32" s="3">
        <v>0</v>
      </c>
      <c r="CS32" s="3">
        <v>0</v>
      </c>
      <c r="CU32" s="3">
        <v>8843</v>
      </c>
      <c r="CV32" s="3">
        <f t="shared" si="0"/>
        <v>3688</v>
      </c>
      <c r="CW32" s="35">
        <f t="shared" si="1"/>
        <v>0.70568988907509378</v>
      </c>
    </row>
    <row r="33" spans="1:102" outlineLevel="1" x14ac:dyDescent="0.2">
      <c r="A33" s="3" t="s">
        <v>182</v>
      </c>
      <c r="B33" s="10" t="s">
        <v>183</v>
      </c>
      <c r="C33" s="3" t="s">
        <v>184</v>
      </c>
      <c r="D33" s="3">
        <v>414.97</v>
      </c>
      <c r="E33" s="3">
        <v>0</v>
      </c>
      <c r="F33" s="3">
        <v>0</v>
      </c>
      <c r="G33" s="3">
        <v>26105.040000000001</v>
      </c>
      <c r="H33" s="3">
        <v>0</v>
      </c>
      <c r="I33" s="3">
        <v>26520.010000000002</v>
      </c>
      <c r="K33" s="3">
        <v>0</v>
      </c>
      <c r="L33" s="3">
        <v>0</v>
      </c>
      <c r="M33" s="3">
        <v>0</v>
      </c>
      <c r="O33" s="3">
        <v>26520.010000000002</v>
      </c>
      <c r="Q33" s="29">
        <v>-5000</v>
      </c>
      <c r="R33" s="29">
        <v>0</v>
      </c>
      <c r="S33" s="31">
        <f t="shared" si="2"/>
        <v>5000</v>
      </c>
      <c r="T33" s="29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29">
        <v>0</v>
      </c>
      <c r="CK33" s="3">
        <v>0</v>
      </c>
      <c r="CL33" s="3">
        <v>0</v>
      </c>
      <c r="CM33" s="3">
        <v>145.88</v>
      </c>
      <c r="CN33" s="3">
        <v>0</v>
      </c>
      <c r="CO33" s="3">
        <v>145.88</v>
      </c>
      <c r="CQ33" s="3">
        <v>0</v>
      </c>
      <c r="CR33" s="3">
        <v>0</v>
      </c>
      <c r="CS33" s="3">
        <v>0</v>
      </c>
      <c r="CU33" s="3">
        <v>145.88</v>
      </c>
      <c r="CV33" s="3">
        <f t="shared" si="0"/>
        <v>4854.12</v>
      </c>
      <c r="CW33" s="35">
        <f t="shared" si="1"/>
        <v>2.9176000000000001E-2</v>
      </c>
    </row>
    <row r="34" spans="1:102" outlineLevel="1" x14ac:dyDescent="0.2">
      <c r="A34" s="3" t="s">
        <v>185</v>
      </c>
      <c r="B34" s="10" t="s">
        <v>186</v>
      </c>
      <c r="C34" s="3" t="s">
        <v>187</v>
      </c>
      <c r="D34" s="3">
        <v>0</v>
      </c>
      <c r="E34" s="3">
        <v>0</v>
      </c>
      <c r="F34" s="3">
        <v>0</v>
      </c>
      <c r="G34" s="3">
        <v>26.5</v>
      </c>
      <c r="H34" s="3">
        <v>0</v>
      </c>
      <c r="I34" s="3">
        <v>26.5</v>
      </c>
      <c r="K34" s="3">
        <v>0</v>
      </c>
      <c r="L34" s="3">
        <v>0</v>
      </c>
      <c r="M34" s="3">
        <v>0</v>
      </c>
      <c r="O34" s="3">
        <v>26.5</v>
      </c>
      <c r="Q34" s="29">
        <v>-600</v>
      </c>
      <c r="R34" s="29">
        <v>0</v>
      </c>
      <c r="S34" s="31">
        <f t="shared" si="2"/>
        <v>600</v>
      </c>
      <c r="T34" s="29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29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Q34" s="3">
        <v>0</v>
      </c>
      <c r="CR34" s="3">
        <v>0</v>
      </c>
      <c r="CS34" s="3">
        <v>0</v>
      </c>
      <c r="CU34" s="3">
        <v>0</v>
      </c>
      <c r="CV34" s="3">
        <f t="shared" si="0"/>
        <v>600</v>
      </c>
      <c r="CW34" s="35">
        <f t="shared" si="1"/>
        <v>0</v>
      </c>
    </row>
    <row r="35" spans="1:102" s="57" customFormat="1" outlineLevel="1" x14ac:dyDescent="0.2">
      <c r="A35" s="57" t="s">
        <v>188</v>
      </c>
      <c r="B35" s="58" t="s">
        <v>189</v>
      </c>
      <c r="C35" s="57" t="s">
        <v>349</v>
      </c>
      <c r="D35" s="57">
        <v>0</v>
      </c>
      <c r="E35" s="57">
        <v>0</v>
      </c>
      <c r="F35" s="57">
        <v>0</v>
      </c>
      <c r="G35" s="57">
        <v>-278652.75</v>
      </c>
      <c r="H35" s="57">
        <v>0</v>
      </c>
      <c r="I35" s="57">
        <v>-278652.75</v>
      </c>
      <c r="K35" s="57">
        <v>-181948.64</v>
      </c>
      <c r="L35" s="57">
        <v>0</v>
      </c>
      <c r="M35" s="57">
        <v>-181948.64</v>
      </c>
      <c r="O35" s="57">
        <v>-446928.85</v>
      </c>
      <c r="Q35" s="59">
        <v>0</v>
      </c>
      <c r="R35" s="59">
        <v>0</v>
      </c>
      <c r="S35" s="55">
        <v>-465798.32</v>
      </c>
      <c r="T35" s="59"/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7">
        <v>0</v>
      </c>
      <c r="AM35" s="57">
        <v>0</v>
      </c>
      <c r="AN35" s="57">
        <v>0</v>
      </c>
      <c r="AO35" s="57">
        <v>0</v>
      </c>
      <c r="AP35" s="57">
        <v>0</v>
      </c>
      <c r="AQ35" s="57">
        <v>0</v>
      </c>
      <c r="AR35" s="57">
        <v>0</v>
      </c>
      <c r="AS35" s="57">
        <v>0</v>
      </c>
      <c r="AT35" s="57">
        <v>0</v>
      </c>
      <c r="AU35" s="57">
        <v>0</v>
      </c>
      <c r="AV35" s="57">
        <v>0</v>
      </c>
      <c r="AW35" s="57">
        <v>0</v>
      </c>
      <c r="AX35" s="57">
        <v>0</v>
      </c>
      <c r="AY35" s="57">
        <v>0</v>
      </c>
      <c r="AZ35" s="57">
        <v>0</v>
      </c>
      <c r="BA35" s="57">
        <v>0</v>
      </c>
      <c r="BB35" s="57">
        <v>0</v>
      </c>
      <c r="BC35" s="57">
        <v>0</v>
      </c>
      <c r="BD35" s="57">
        <v>0</v>
      </c>
      <c r="BE35" s="57">
        <v>0</v>
      </c>
      <c r="BF35" s="57">
        <v>0</v>
      </c>
      <c r="BG35" s="57">
        <v>0</v>
      </c>
      <c r="BH35" s="57">
        <v>0</v>
      </c>
      <c r="BI35" s="57">
        <v>0</v>
      </c>
      <c r="BJ35" s="57">
        <v>0</v>
      </c>
      <c r="BK35" s="57">
        <v>0</v>
      </c>
      <c r="BL35" s="57">
        <v>0</v>
      </c>
      <c r="BM35" s="57">
        <v>0</v>
      </c>
      <c r="BN35" s="57">
        <v>0</v>
      </c>
      <c r="BO35" s="57">
        <v>0</v>
      </c>
      <c r="BP35" s="57">
        <v>0</v>
      </c>
      <c r="BQ35" s="57">
        <v>0</v>
      </c>
      <c r="BR35" s="57">
        <v>0</v>
      </c>
      <c r="BS35" s="57">
        <v>0</v>
      </c>
      <c r="BT35" s="57">
        <v>0</v>
      </c>
      <c r="BU35" s="57">
        <v>0</v>
      </c>
      <c r="BV35" s="57">
        <v>0</v>
      </c>
      <c r="BW35" s="57">
        <v>0</v>
      </c>
      <c r="BX35" s="57">
        <v>0</v>
      </c>
      <c r="BY35" s="57">
        <v>0</v>
      </c>
      <c r="BZ35" s="57">
        <v>0</v>
      </c>
      <c r="CA35" s="57">
        <v>0</v>
      </c>
      <c r="CB35" s="57">
        <v>0</v>
      </c>
      <c r="CC35" s="57">
        <v>0</v>
      </c>
      <c r="CD35" s="57">
        <v>0</v>
      </c>
      <c r="CE35" s="57">
        <v>0</v>
      </c>
      <c r="CF35" s="57">
        <v>0</v>
      </c>
      <c r="CG35" s="57">
        <v>0</v>
      </c>
      <c r="CH35" s="57">
        <v>0</v>
      </c>
      <c r="CI35" s="59">
        <v>0</v>
      </c>
      <c r="CK35" s="57">
        <v>0</v>
      </c>
      <c r="CL35" s="57">
        <v>0</v>
      </c>
      <c r="CM35" s="57">
        <v>-146374.69</v>
      </c>
      <c r="CN35" s="57">
        <v>0</v>
      </c>
      <c r="CO35" s="57">
        <v>-146374.69</v>
      </c>
      <c r="CQ35" s="57">
        <v>-85766.94</v>
      </c>
      <c r="CR35" s="57">
        <v>0</v>
      </c>
      <c r="CS35" s="57">
        <v>-85766.94</v>
      </c>
      <c r="CU35" s="57">
        <v>-232141.63</v>
      </c>
      <c r="CV35" s="57">
        <f t="shared" si="0"/>
        <v>-233656.69</v>
      </c>
      <c r="CW35" s="60">
        <f t="shared" si="1"/>
        <v>0.49837369529370568</v>
      </c>
      <c r="CX35" s="60"/>
    </row>
    <row r="36" spans="1:102" s="57" customFormat="1" outlineLevel="1" x14ac:dyDescent="0.2">
      <c r="B36" s="58" t="s">
        <v>189</v>
      </c>
      <c r="C36" s="57" t="s">
        <v>350</v>
      </c>
      <c r="O36" s="57">
        <v>-13672.54</v>
      </c>
      <c r="Q36" s="59"/>
      <c r="R36" s="59"/>
      <c r="S36" s="55">
        <v>0</v>
      </c>
      <c r="T36" s="59"/>
      <c r="CI36" s="59">
        <v>0</v>
      </c>
      <c r="CO36" s="57">
        <v>0</v>
      </c>
      <c r="CS36" s="57">
        <v>0</v>
      </c>
      <c r="CU36" s="57">
        <v>0</v>
      </c>
      <c r="CV36" s="57">
        <f t="shared" si="0"/>
        <v>0</v>
      </c>
      <c r="CW36" s="60" t="str">
        <f t="shared" si="1"/>
        <v>n/a</v>
      </c>
      <c r="CX36" s="60"/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61">
        <v>7988443.6499999994</v>
      </c>
      <c r="P37" s="5"/>
      <c r="Q37" s="5">
        <v>-6659666</v>
      </c>
      <c r="R37" s="5">
        <v>0</v>
      </c>
      <c r="S37" s="61">
        <f>-1*(Q37+R37)</f>
        <v>6659666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47281.56</v>
      </c>
      <c r="CL37" s="5">
        <v>69841.099999999991</v>
      </c>
      <c r="CM37" s="5">
        <v>3096950.5900000003</v>
      </c>
      <c r="CN37" s="5">
        <v>300</v>
      </c>
      <c r="CO37" s="61">
        <v>3214373.25</v>
      </c>
      <c r="CP37" s="2"/>
      <c r="CQ37" s="5">
        <v>-42883.47</v>
      </c>
      <c r="CR37" s="5">
        <v>233477.68</v>
      </c>
      <c r="CS37" s="61">
        <v>190594.21000000002</v>
      </c>
      <c r="CU37" s="61">
        <v>3404967.46</v>
      </c>
      <c r="CV37" s="61">
        <f>S37-CU37</f>
        <v>3254698.54</v>
      </c>
      <c r="CW37" s="30">
        <f>IF(S37=0,"n/a",CU37/(S37))</f>
        <v>0.51128201624525915</v>
      </c>
      <c r="CX37" s="42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9"/>
      <c r="CX38" s="39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6659666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N39" si="5">CK11+CK37</f>
        <v>113990.31999999999</v>
      </c>
      <c r="CL39" s="5">
        <f t="shared" si="5"/>
        <v>153380.94</v>
      </c>
      <c r="CM39" s="5">
        <f t="shared" si="5"/>
        <v>4810288.5500000007</v>
      </c>
      <c r="CN39" s="5">
        <f t="shared" si="5"/>
        <v>300</v>
      </c>
      <c r="CO39" s="5">
        <f>CO11+CO37</f>
        <v>5077959.8100000005</v>
      </c>
      <c r="CP39" s="2"/>
      <c r="CQ39" s="5">
        <f t="shared" ref="CQ39:CR39" si="6">CQ11+CQ37</f>
        <v>-42883.47</v>
      </c>
      <c r="CR39" s="5">
        <f t="shared" si="6"/>
        <v>1015294.78</v>
      </c>
      <c r="CS39" s="5">
        <f>CS11+CS37</f>
        <v>972411.31</v>
      </c>
      <c r="CU39" s="5">
        <f>CU11+CU37</f>
        <v>6050371.1200000001</v>
      </c>
      <c r="CV39" s="5">
        <f>CV11+CV37</f>
        <v>3254698.54</v>
      </c>
      <c r="CW39" s="30">
        <f>IF(S39=0,"n/a",CU39/(S39))</f>
        <v>0.90850969402970061</v>
      </c>
      <c r="CX39" s="42"/>
    </row>
    <row r="40" spans="1:102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</row>
    <row r="41" spans="1:102" hidden="1" outlineLevel="1" x14ac:dyDescent="0.2">
      <c r="A41" s="3" t="s">
        <v>59</v>
      </c>
      <c r="B41" s="10" t="s">
        <v>351</v>
      </c>
      <c r="C41" s="3" t="s">
        <v>352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3">
        <v>236976.64000000001</v>
      </c>
      <c r="Q41" s="29">
        <v>0</v>
      </c>
      <c r="R41" s="29">
        <v>0</v>
      </c>
      <c r="S41" s="31"/>
      <c r="T41" s="29"/>
      <c r="U41" s="3">
        <v>89561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29">
        <v>239074</v>
      </c>
      <c r="CK41" s="3">
        <v>0</v>
      </c>
      <c r="CL41" s="3">
        <v>0</v>
      </c>
      <c r="CM41" s="3">
        <v>35239.050000000003</v>
      </c>
      <c r="CN41" s="3">
        <v>0</v>
      </c>
      <c r="CO41" s="3">
        <v>87114.18</v>
      </c>
      <c r="CQ41" s="3">
        <v>0</v>
      </c>
      <c r="CR41" s="3">
        <v>0</v>
      </c>
      <c r="CS41" s="3">
        <v>0</v>
      </c>
      <c r="CU41" s="3">
        <v>87114.18</v>
      </c>
      <c r="CV41" s="3">
        <f t="shared" ref="CV41:CV61" si="7">CI41-CU41</f>
        <v>151959.82</v>
      </c>
      <c r="CW41" s="35">
        <f t="shared" ref="CW41:CW61" si="8">IF(CI41=0,"n/a",CU41/(CI41))</f>
        <v>0.36438165588897159</v>
      </c>
    </row>
    <row r="42" spans="1:102" outlineLevel="1" x14ac:dyDescent="0.2">
      <c r="A42" s="3" t="s">
        <v>60</v>
      </c>
      <c r="B42" s="10" t="s">
        <v>191</v>
      </c>
      <c r="C42" s="3" t="s">
        <v>192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3">
        <v>0</v>
      </c>
      <c r="Q42" s="29">
        <v>0</v>
      </c>
      <c r="R42" s="29">
        <v>0</v>
      </c>
      <c r="S42" s="31"/>
      <c r="T42" s="29"/>
      <c r="U42" s="3">
        <v>0</v>
      </c>
      <c r="V42" s="3">
        <v>149513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29">
        <v>0</v>
      </c>
      <c r="CK42" s="3">
        <v>0</v>
      </c>
      <c r="CL42" s="3">
        <v>0</v>
      </c>
      <c r="CM42" s="3">
        <v>51875.130000000005</v>
      </c>
      <c r="CN42" s="3">
        <v>0</v>
      </c>
      <c r="CO42" s="3">
        <v>0</v>
      </c>
      <c r="CQ42" s="3">
        <v>0</v>
      </c>
      <c r="CR42" s="3">
        <v>0</v>
      </c>
      <c r="CS42" s="3">
        <v>0</v>
      </c>
      <c r="CU42" s="3">
        <v>0</v>
      </c>
      <c r="CV42" s="3">
        <f t="shared" si="7"/>
        <v>0</v>
      </c>
      <c r="CW42" s="35" t="str">
        <f t="shared" si="8"/>
        <v>n/a</v>
      </c>
    </row>
    <row r="43" spans="1:102" outlineLevel="1" x14ac:dyDescent="0.2">
      <c r="A43" s="3" t="s">
        <v>61</v>
      </c>
      <c r="B43" s="10" t="s">
        <v>193</v>
      </c>
      <c r="C43" s="3" t="s">
        <v>194</v>
      </c>
      <c r="D43" s="3">
        <v>0</v>
      </c>
      <c r="E43" s="3">
        <v>40840.32</v>
      </c>
      <c r="F43" s="3">
        <v>0</v>
      </c>
      <c r="G43" s="3">
        <v>1870846.24</v>
      </c>
      <c r="H43" s="3">
        <v>0</v>
      </c>
      <c r="I43" s="3">
        <v>1911686.56</v>
      </c>
      <c r="K43" s="3">
        <v>0</v>
      </c>
      <c r="L43" s="3">
        <v>0</v>
      </c>
      <c r="M43" s="3">
        <v>0</v>
      </c>
      <c r="O43" s="3">
        <v>1911686.56</v>
      </c>
      <c r="Q43" s="29">
        <v>0</v>
      </c>
      <c r="R43" s="29">
        <v>0</v>
      </c>
      <c r="S43" s="31"/>
      <c r="T43" s="29"/>
      <c r="U43" s="3">
        <v>0</v>
      </c>
      <c r="V43" s="3">
        <v>0</v>
      </c>
      <c r="W43" s="3">
        <v>2015574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29">
        <v>2015574</v>
      </c>
      <c r="CK43" s="3">
        <v>0</v>
      </c>
      <c r="CL43" s="3">
        <v>13802.53</v>
      </c>
      <c r="CM43" s="3">
        <v>629080.45000000007</v>
      </c>
      <c r="CN43" s="3">
        <v>0</v>
      </c>
      <c r="CO43" s="3">
        <v>642882.9800000001</v>
      </c>
      <c r="CQ43" s="3">
        <v>0</v>
      </c>
      <c r="CR43" s="3">
        <v>0</v>
      </c>
      <c r="CS43" s="3">
        <v>0</v>
      </c>
      <c r="CU43" s="3">
        <v>642882.98</v>
      </c>
      <c r="CV43" s="3">
        <f t="shared" si="7"/>
        <v>1372691.02</v>
      </c>
      <c r="CW43" s="35">
        <f t="shared" si="8"/>
        <v>0.31895776587711488</v>
      </c>
    </row>
    <row r="44" spans="1:102" outlineLevel="1" x14ac:dyDescent="0.2">
      <c r="A44" s="3" t="s">
        <v>62</v>
      </c>
      <c r="B44" s="10" t="s">
        <v>195</v>
      </c>
      <c r="C44" s="3" t="s">
        <v>196</v>
      </c>
      <c r="D44" s="3">
        <v>0</v>
      </c>
      <c r="E44" s="3">
        <v>606.27</v>
      </c>
      <c r="F44" s="3">
        <v>0</v>
      </c>
      <c r="G44" s="3">
        <v>39037.5</v>
      </c>
      <c r="H44" s="3">
        <v>0</v>
      </c>
      <c r="I44" s="3">
        <v>39643.769999999997</v>
      </c>
      <c r="K44" s="3">
        <v>0</v>
      </c>
      <c r="L44" s="3">
        <v>0</v>
      </c>
      <c r="M44" s="3">
        <v>0</v>
      </c>
      <c r="O44" s="3">
        <v>39643.770000000004</v>
      </c>
      <c r="Q44" s="29">
        <v>0</v>
      </c>
      <c r="R44" s="29">
        <v>0</v>
      </c>
      <c r="S44" s="31"/>
      <c r="T44" s="29"/>
      <c r="U44" s="3">
        <v>0</v>
      </c>
      <c r="V44" s="3">
        <v>0</v>
      </c>
      <c r="W44" s="3">
        <v>0</v>
      </c>
      <c r="X44" s="3">
        <v>22000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9">
        <v>22000</v>
      </c>
      <c r="CK44" s="3">
        <v>1800</v>
      </c>
      <c r="CL44" s="3">
        <v>696.88</v>
      </c>
      <c r="CM44" s="3">
        <v>15420</v>
      </c>
      <c r="CN44" s="3">
        <v>0</v>
      </c>
      <c r="CO44" s="3">
        <v>17916.88</v>
      </c>
      <c r="CQ44" s="3">
        <v>0</v>
      </c>
      <c r="CR44" s="3">
        <v>0</v>
      </c>
      <c r="CS44" s="3">
        <v>0</v>
      </c>
      <c r="CU44" s="3">
        <v>17916.88</v>
      </c>
      <c r="CV44" s="3">
        <f t="shared" si="7"/>
        <v>4083.119999999999</v>
      </c>
      <c r="CW44" s="35">
        <f t="shared" si="8"/>
        <v>0.81440363636363644</v>
      </c>
    </row>
    <row r="45" spans="1:102" outlineLevel="1" x14ac:dyDescent="0.2">
      <c r="A45" s="3" t="s">
        <v>63</v>
      </c>
      <c r="B45" s="10" t="s">
        <v>197</v>
      </c>
      <c r="C45" s="3" t="s">
        <v>198</v>
      </c>
      <c r="D45" s="3">
        <v>0</v>
      </c>
      <c r="E45" s="3">
        <v>0</v>
      </c>
      <c r="F45" s="3">
        <v>0</v>
      </c>
      <c r="G45" s="3">
        <v>46571</v>
      </c>
      <c r="H45" s="3">
        <v>0</v>
      </c>
      <c r="I45" s="3">
        <v>46571</v>
      </c>
      <c r="K45" s="3">
        <v>0</v>
      </c>
      <c r="L45" s="3">
        <v>0</v>
      </c>
      <c r="M45" s="3">
        <v>0</v>
      </c>
      <c r="O45" s="3">
        <v>46571</v>
      </c>
      <c r="Q45" s="29">
        <v>0</v>
      </c>
      <c r="R45" s="29">
        <v>0</v>
      </c>
      <c r="S45" s="31"/>
      <c r="T45" s="29"/>
      <c r="U45" s="3">
        <v>0</v>
      </c>
      <c r="V45" s="3">
        <v>0</v>
      </c>
      <c r="W45" s="3">
        <v>0</v>
      </c>
      <c r="X45" s="3">
        <v>0</v>
      </c>
      <c r="Y45" s="3">
        <v>46842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9">
        <v>46842</v>
      </c>
      <c r="CK45" s="3">
        <v>0</v>
      </c>
      <c r="CL45" s="3">
        <v>0</v>
      </c>
      <c r="CM45" s="3">
        <v>15557.25</v>
      </c>
      <c r="CN45" s="3">
        <v>0</v>
      </c>
      <c r="CO45" s="3">
        <v>15557.25</v>
      </c>
      <c r="CQ45" s="3">
        <v>0</v>
      </c>
      <c r="CR45" s="3">
        <v>0</v>
      </c>
      <c r="CS45" s="3">
        <v>0</v>
      </c>
      <c r="CU45" s="3">
        <v>15557.25</v>
      </c>
      <c r="CV45" s="3">
        <f t="shared" si="7"/>
        <v>31284.75</v>
      </c>
      <c r="CW45" s="35">
        <f t="shared" si="8"/>
        <v>0.33212181375688482</v>
      </c>
    </row>
    <row r="46" spans="1:102" outlineLevel="1" x14ac:dyDescent="0.2">
      <c r="A46" s="3" t="s">
        <v>64</v>
      </c>
      <c r="B46" s="10" t="s">
        <v>199</v>
      </c>
      <c r="C46" s="3" t="s">
        <v>200</v>
      </c>
      <c r="D46" s="3">
        <v>0</v>
      </c>
      <c r="E46" s="3">
        <v>0</v>
      </c>
      <c r="F46" s="3">
        <v>0</v>
      </c>
      <c r="G46" s="3">
        <v>48419</v>
      </c>
      <c r="H46" s="3">
        <v>0</v>
      </c>
      <c r="I46" s="3">
        <v>48419</v>
      </c>
      <c r="K46" s="3">
        <v>0</v>
      </c>
      <c r="L46" s="3">
        <v>0</v>
      </c>
      <c r="M46" s="3">
        <v>0</v>
      </c>
      <c r="O46" s="3">
        <v>48419</v>
      </c>
      <c r="Q46" s="29">
        <v>0</v>
      </c>
      <c r="R46" s="29">
        <v>0</v>
      </c>
      <c r="S46" s="31"/>
      <c r="T46" s="29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51474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9">
        <v>51474</v>
      </c>
      <c r="CK46" s="3">
        <v>0</v>
      </c>
      <c r="CL46" s="3">
        <v>0</v>
      </c>
      <c r="CM46" s="3">
        <v>15829.83</v>
      </c>
      <c r="CN46" s="3">
        <v>0</v>
      </c>
      <c r="CO46" s="3">
        <v>15829.83</v>
      </c>
      <c r="CQ46" s="3">
        <v>0</v>
      </c>
      <c r="CR46" s="3">
        <v>0</v>
      </c>
      <c r="CS46" s="3">
        <v>0</v>
      </c>
      <c r="CU46" s="3">
        <v>15829.83</v>
      </c>
      <c r="CV46" s="3">
        <f t="shared" si="7"/>
        <v>35644.17</v>
      </c>
      <c r="CW46" s="35">
        <f t="shared" si="8"/>
        <v>0.30753059797179161</v>
      </c>
    </row>
    <row r="47" spans="1:102" outlineLevel="1" x14ac:dyDescent="0.2">
      <c r="A47" s="3" t="s">
        <v>65</v>
      </c>
      <c r="B47" s="10" t="s">
        <v>201</v>
      </c>
      <c r="C47" s="3" t="s">
        <v>202</v>
      </c>
      <c r="D47" s="3">
        <v>0</v>
      </c>
      <c r="E47" s="3">
        <v>0</v>
      </c>
      <c r="F47" s="3">
        <v>0</v>
      </c>
      <c r="G47" s="3">
        <v>75717.75</v>
      </c>
      <c r="H47" s="3">
        <v>0</v>
      </c>
      <c r="I47" s="3">
        <v>75717.75</v>
      </c>
      <c r="K47" s="3">
        <v>0</v>
      </c>
      <c r="L47" s="3">
        <v>0</v>
      </c>
      <c r="M47" s="3">
        <v>0</v>
      </c>
      <c r="O47" s="3">
        <v>75717.75</v>
      </c>
      <c r="Q47" s="29">
        <v>0</v>
      </c>
      <c r="R47" s="29">
        <v>0</v>
      </c>
      <c r="S47" s="31"/>
      <c r="T47" s="29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76741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9">
        <v>76741</v>
      </c>
      <c r="CK47" s="3">
        <v>0</v>
      </c>
      <c r="CL47" s="3">
        <v>0</v>
      </c>
      <c r="CM47" s="3">
        <v>22776.69</v>
      </c>
      <c r="CN47" s="3">
        <v>0</v>
      </c>
      <c r="CO47" s="3">
        <v>22776.69</v>
      </c>
      <c r="CQ47" s="3">
        <v>0</v>
      </c>
      <c r="CR47" s="3">
        <v>0</v>
      </c>
      <c r="CS47" s="3">
        <v>0</v>
      </c>
      <c r="CU47" s="3">
        <v>22776.69</v>
      </c>
      <c r="CV47" s="3">
        <f t="shared" si="7"/>
        <v>53964.31</v>
      </c>
      <c r="CW47" s="35">
        <f t="shared" si="8"/>
        <v>0.29679949440325248</v>
      </c>
    </row>
    <row r="48" spans="1:102" outlineLevel="1" x14ac:dyDescent="0.2">
      <c r="A48" s="3" t="s">
        <v>66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36613.71</v>
      </c>
      <c r="H48" s="3">
        <v>0</v>
      </c>
      <c r="I48" s="3">
        <v>36613.71</v>
      </c>
      <c r="K48" s="3">
        <v>0</v>
      </c>
      <c r="L48" s="3">
        <v>0</v>
      </c>
      <c r="M48" s="3">
        <v>0</v>
      </c>
      <c r="O48" s="3">
        <v>36613.71</v>
      </c>
      <c r="Q48" s="29">
        <v>0</v>
      </c>
      <c r="R48" s="29">
        <v>0</v>
      </c>
      <c r="S48" s="31"/>
      <c r="T48" s="29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34652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9">
        <v>34652</v>
      </c>
      <c r="CK48" s="3">
        <v>0</v>
      </c>
      <c r="CL48" s="3">
        <v>0</v>
      </c>
      <c r="CM48" s="3">
        <v>9413.24</v>
      </c>
      <c r="CN48" s="3">
        <v>0</v>
      </c>
      <c r="CO48" s="3">
        <v>9413.24</v>
      </c>
      <c r="CQ48" s="3">
        <v>0</v>
      </c>
      <c r="CR48" s="3">
        <v>0</v>
      </c>
      <c r="CS48" s="3">
        <v>0</v>
      </c>
      <c r="CU48" s="3">
        <v>9413.24</v>
      </c>
      <c r="CV48" s="3">
        <f t="shared" si="7"/>
        <v>25238.760000000002</v>
      </c>
      <c r="CW48" s="35">
        <f t="shared" si="8"/>
        <v>0.27165069837238831</v>
      </c>
    </row>
    <row r="49" spans="1:102" outlineLevel="1" x14ac:dyDescent="0.2">
      <c r="A49" s="3" t="s">
        <v>67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28423.77</v>
      </c>
      <c r="H49" s="3">
        <v>0</v>
      </c>
      <c r="I49" s="3">
        <v>28423.77</v>
      </c>
      <c r="K49" s="3">
        <v>0</v>
      </c>
      <c r="L49" s="3">
        <v>0</v>
      </c>
      <c r="M49" s="3">
        <v>0</v>
      </c>
      <c r="O49" s="3">
        <v>28423.77</v>
      </c>
      <c r="Q49" s="29">
        <v>0</v>
      </c>
      <c r="R49" s="29">
        <v>0</v>
      </c>
      <c r="S49" s="31"/>
      <c r="T49" s="29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28437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9">
        <v>28437</v>
      </c>
      <c r="CK49" s="3">
        <v>0</v>
      </c>
      <c r="CL49" s="3">
        <v>0</v>
      </c>
      <c r="CM49" s="3">
        <v>9433.58</v>
      </c>
      <c r="CN49" s="3">
        <v>0</v>
      </c>
      <c r="CO49" s="3">
        <v>9433.58</v>
      </c>
      <c r="CQ49" s="3">
        <v>0</v>
      </c>
      <c r="CR49" s="3">
        <v>0</v>
      </c>
      <c r="CS49" s="3">
        <v>0</v>
      </c>
      <c r="CU49" s="3">
        <v>9433.58</v>
      </c>
      <c r="CV49" s="3">
        <f t="shared" si="7"/>
        <v>19003.419999999998</v>
      </c>
      <c r="CW49" s="35">
        <f t="shared" si="8"/>
        <v>0.33173611843724726</v>
      </c>
    </row>
    <row r="50" spans="1:102" outlineLevel="1" x14ac:dyDescent="0.2">
      <c r="A50" s="3" t="s">
        <v>68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27591.96</v>
      </c>
      <c r="H50" s="3">
        <v>0</v>
      </c>
      <c r="I50" s="3">
        <v>27591.96</v>
      </c>
      <c r="K50" s="3">
        <v>0</v>
      </c>
      <c r="L50" s="3">
        <v>0</v>
      </c>
      <c r="M50" s="3">
        <v>0</v>
      </c>
      <c r="O50" s="3">
        <v>27591.96</v>
      </c>
      <c r="Q50" s="29">
        <v>0</v>
      </c>
      <c r="R50" s="29">
        <v>0</v>
      </c>
      <c r="S50" s="31"/>
      <c r="T50" s="29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30420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9">
        <v>30420</v>
      </c>
      <c r="CK50" s="3">
        <v>0</v>
      </c>
      <c r="CL50" s="3">
        <v>0</v>
      </c>
      <c r="CM50" s="3">
        <v>6414.1900000000005</v>
      </c>
      <c r="CN50" s="3">
        <v>0</v>
      </c>
      <c r="CO50" s="3">
        <v>6414.1900000000005</v>
      </c>
      <c r="CQ50" s="3">
        <v>0</v>
      </c>
      <c r="CR50" s="3">
        <v>0</v>
      </c>
      <c r="CS50" s="3">
        <v>0</v>
      </c>
      <c r="CU50" s="3">
        <v>6414.1900000000005</v>
      </c>
      <c r="CV50" s="3">
        <f t="shared" si="7"/>
        <v>24005.809999999998</v>
      </c>
      <c r="CW50" s="35">
        <f t="shared" si="8"/>
        <v>0.21085437212360292</v>
      </c>
    </row>
    <row r="51" spans="1:102" outlineLevel="1" x14ac:dyDescent="0.2">
      <c r="A51" s="3" t="s">
        <v>69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54263.32</v>
      </c>
      <c r="H51" s="3">
        <v>0</v>
      </c>
      <c r="I51" s="3">
        <v>54263.32</v>
      </c>
      <c r="K51" s="3">
        <v>0</v>
      </c>
      <c r="L51" s="3">
        <v>0</v>
      </c>
      <c r="M51" s="3">
        <v>0</v>
      </c>
      <c r="O51" s="3">
        <v>54263.32</v>
      </c>
      <c r="Q51" s="29">
        <v>0</v>
      </c>
      <c r="R51" s="29">
        <v>0</v>
      </c>
      <c r="S51" s="31"/>
      <c r="T51" s="29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54595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9">
        <v>54595</v>
      </c>
      <c r="CK51" s="3">
        <v>0</v>
      </c>
      <c r="CL51" s="3">
        <v>0</v>
      </c>
      <c r="CM51" s="3">
        <v>17622.47</v>
      </c>
      <c r="CN51" s="3">
        <v>0</v>
      </c>
      <c r="CO51" s="3">
        <v>17622.47</v>
      </c>
      <c r="CQ51" s="3">
        <v>0</v>
      </c>
      <c r="CR51" s="3">
        <v>0</v>
      </c>
      <c r="CS51" s="3">
        <v>0</v>
      </c>
      <c r="CU51" s="3">
        <v>17622.47</v>
      </c>
      <c r="CV51" s="3">
        <f t="shared" si="7"/>
        <v>36972.53</v>
      </c>
      <c r="CW51" s="35">
        <f t="shared" si="8"/>
        <v>0.32278541991024823</v>
      </c>
    </row>
    <row r="52" spans="1:102" outlineLevel="1" x14ac:dyDescent="0.2">
      <c r="A52" s="3" t="s">
        <v>70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55420.07</v>
      </c>
      <c r="H52" s="3">
        <v>0</v>
      </c>
      <c r="I52" s="3">
        <v>55420.07</v>
      </c>
      <c r="K52" s="3">
        <v>0</v>
      </c>
      <c r="L52" s="3">
        <v>0</v>
      </c>
      <c r="M52" s="3">
        <v>0</v>
      </c>
      <c r="O52" s="3">
        <v>55420.07</v>
      </c>
      <c r="Q52" s="29">
        <v>0</v>
      </c>
      <c r="R52" s="29">
        <v>0</v>
      </c>
      <c r="S52" s="31"/>
      <c r="T52" s="29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57842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9">
        <v>57842</v>
      </c>
      <c r="CK52" s="3">
        <v>0</v>
      </c>
      <c r="CL52" s="3">
        <v>0</v>
      </c>
      <c r="CM52" s="3">
        <v>15329.37</v>
      </c>
      <c r="CN52" s="3">
        <v>0</v>
      </c>
      <c r="CO52" s="3">
        <v>15329.37</v>
      </c>
      <c r="CQ52" s="3">
        <v>0</v>
      </c>
      <c r="CR52" s="3">
        <v>0</v>
      </c>
      <c r="CS52" s="3">
        <v>0</v>
      </c>
      <c r="CU52" s="3">
        <v>15329.37</v>
      </c>
      <c r="CV52" s="3">
        <f t="shared" si="7"/>
        <v>42512.63</v>
      </c>
      <c r="CW52" s="35">
        <f t="shared" si="8"/>
        <v>0.26502143770962278</v>
      </c>
    </row>
    <row r="53" spans="1:102" outlineLevel="1" x14ac:dyDescent="0.2">
      <c r="A53" s="3" t="s">
        <v>71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134645.20000000001</v>
      </c>
      <c r="H53" s="3">
        <v>0</v>
      </c>
      <c r="I53" s="3">
        <v>134645.20000000001</v>
      </c>
      <c r="K53" s="3">
        <v>0</v>
      </c>
      <c r="L53" s="3">
        <v>0</v>
      </c>
      <c r="M53" s="3">
        <v>0</v>
      </c>
      <c r="O53" s="3">
        <v>134645.20000000001</v>
      </c>
      <c r="Q53" s="29">
        <v>0</v>
      </c>
      <c r="R53" s="29">
        <v>0</v>
      </c>
      <c r="S53" s="31"/>
      <c r="T53" s="29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145648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9">
        <v>145648</v>
      </c>
      <c r="CK53" s="3">
        <v>0</v>
      </c>
      <c r="CL53" s="3">
        <v>0</v>
      </c>
      <c r="CM53" s="3">
        <v>47172.24</v>
      </c>
      <c r="CN53" s="3">
        <v>0</v>
      </c>
      <c r="CO53" s="3">
        <v>47172.24</v>
      </c>
      <c r="CQ53" s="3">
        <v>0</v>
      </c>
      <c r="CR53" s="3">
        <v>0</v>
      </c>
      <c r="CS53" s="3">
        <v>0</v>
      </c>
      <c r="CU53" s="3">
        <v>47172.24</v>
      </c>
      <c r="CV53" s="3">
        <f t="shared" si="7"/>
        <v>98475.760000000009</v>
      </c>
      <c r="CW53" s="35">
        <f t="shared" si="8"/>
        <v>0.32387839173898714</v>
      </c>
    </row>
    <row r="54" spans="1:102" outlineLevel="1" x14ac:dyDescent="0.2">
      <c r="A54" s="3" t="s">
        <v>72</v>
      </c>
      <c r="B54" s="10" t="s">
        <v>215</v>
      </c>
      <c r="C54" s="3" t="s">
        <v>216</v>
      </c>
      <c r="D54" s="3">
        <v>0</v>
      </c>
      <c r="E54" s="3">
        <v>24381.040000000001</v>
      </c>
      <c r="F54" s="3">
        <v>0</v>
      </c>
      <c r="G54" s="3">
        <v>348242.41000000003</v>
      </c>
      <c r="H54" s="3">
        <v>0</v>
      </c>
      <c r="I54" s="3">
        <v>372623.45</v>
      </c>
      <c r="K54" s="3">
        <v>0</v>
      </c>
      <c r="L54" s="3">
        <v>0</v>
      </c>
      <c r="M54" s="3">
        <v>0</v>
      </c>
      <c r="O54" s="3">
        <v>372623.45</v>
      </c>
      <c r="Q54" s="29">
        <v>0</v>
      </c>
      <c r="R54" s="29">
        <v>0</v>
      </c>
      <c r="S54" s="31"/>
      <c r="T54" s="29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402048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9">
        <v>402048</v>
      </c>
      <c r="CK54" s="3">
        <v>0</v>
      </c>
      <c r="CL54" s="3">
        <v>9115.98</v>
      </c>
      <c r="CM54" s="3">
        <v>108787.72</v>
      </c>
      <c r="CN54" s="3">
        <v>0</v>
      </c>
      <c r="CO54" s="3">
        <v>117903.7</v>
      </c>
      <c r="CQ54" s="3">
        <v>0</v>
      </c>
      <c r="CR54" s="3">
        <v>0</v>
      </c>
      <c r="CS54" s="3">
        <v>0</v>
      </c>
      <c r="CU54" s="3">
        <v>117903.7</v>
      </c>
      <c r="CV54" s="3">
        <f t="shared" si="7"/>
        <v>284144.3</v>
      </c>
      <c r="CW54" s="35">
        <f t="shared" si="8"/>
        <v>0.29325777021649158</v>
      </c>
    </row>
    <row r="55" spans="1:102" outlineLevel="1" x14ac:dyDescent="0.2">
      <c r="A55" s="3" t="s">
        <v>217</v>
      </c>
      <c r="B55" s="10" t="s">
        <v>218</v>
      </c>
      <c r="C55" s="3" t="s">
        <v>219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3">
        <v>0</v>
      </c>
      <c r="L55" s="3">
        <v>0</v>
      </c>
      <c r="M55" s="3">
        <v>0</v>
      </c>
      <c r="O55" s="3">
        <v>0</v>
      </c>
      <c r="Q55" s="29">
        <v>0</v>
      </c>
      <c r="R55" s="29">
        <v>0</v>
      </c>
      <c r="S55" s="31"/>
      <c r="T55" s="29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9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Q55" s="3">
        <v>0</v>
      </c>
      <c r="CR55" s="3">
        <v>0</v>
      </c>
      <c r="CS55" s="3">
        <v>0</v>
      </c>
      <c r="CU55" s="3">
        <v>0</v>
      </c>
      <c r="CV55" s="3">
        <f t="shared" si="7"/>
        <v>0</v>
      </c>
      <c r="CW55" s="35" t="str">
        <f t="shared" si="8"/>
        <v>n/a</v>
      </c>
    </row>
    <row r="56" spans="1:102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23936</v>
      </c>
      <c r="H56" s="3">
        <v>0</v>
      </c>
      <c r="I56" s="3">
        <v>23936</v>
      </c>
      <c r="K56" s="3">
        <v>0</v>
      </c>
      <c r="L56" s="3">
        <v>0</v>
      </c>
      <c r="M56" s="3">
        <v>0</v>
      </c>
      <c r="O56" s="3">
        <v>23936</v>
      </c>
      <c r="Q56" s="29">
        <v>0</v>
      </c>
      <c r="R56" s="29">
        <v>0</v>
      </c>
      <c r="S56" s="31"/>
      <c r="T56" s="29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26919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9">
        <v>26919</v>
      </c>
      <c r="CK56" s="3">
        <v>0</v>
      </c>
      <c r="CL56" s="3">
        <v>0</v>
      </c>
      <c r="CM56" s="3">
        <v>7416.57</v>
      </c>
      <c r="CN56" s="3">
        <v>0</v>
      </c>
      <c r="CO56" s="3">
        <v>7416.57</v>
      </c>
      <c r="CQ56" s="3">
        <v>0</v>
      </c>
      <c r="CR56" s="3">
        <v>0</v>
      </c>
      <c r="CS56" s="3">
        <v>0</v>
      </c>
      <c r="CU56" s="3">
        <v>7416.57</v>
      </c>
      <c r="CV56" s="3">
        <f t="shared" si="7"/>
        <v>19502.43</v>
      </c>
      <c r="CW56" s="35">
        <f t="shared" si="8"/>
        <v>0.27551432073999776</v>
      </c>
    </row>
    <row r="57" spans="1:102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128670.3</v>
      </c>
      <c r="H57" s="3">
        <v>0</v>
      </c>
      <c r="I57" s="3">
        <v>128670.3</v>
      </c>
      <c r="K57" s="3">
        <v>0</v>
      </c>
      <c r="L57" s="3">
        <v>0</v>
      </c>
      <c r="M57" s="3">
        <v>0</v>
      </c>
      <c r="O57" s="3">
        <v>128670.3</v>
      </c>
      <c r="Q57" s="29">
        <v>0</v>
      </c>
      <c r="R57" s="29">
        <v>0</v>
      </c>
      <c r="S57" s="31"/>
      <c r="T57" s="29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167840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9">
        <v>167840</v>
      </c>
      <c r="CK57" s="3">
        <v>0</v>
      </c>
      <c r="CL57" s="3">
        <v>0</v>
      </c>
      <c r="CM57" s="3">
        <v>41153.020000000004</v>
      </c>
      <c r="CN57" s="3">
        <v>0</v>
      </c>
      <c r="CO57" s="3">
        <v>41153.020000000004</v>
      </c>
      <c r="CQ57" s="3">
        <v>0</v>
      </c>
      <c r="CR57" s="3">
        <v>0</v>
      </c>
      <c r="CS57" s="3">
        <v>0</v>
      </c>
      <c r="CU57" s="3">
        <v>41153.020000000004</v>
      </c>
      <c r="CV57" s="3">
        <f t="shared" si="7"/>
        <v>126686.98</v>
      </c>
      <c r="CW57" s="35">
        <f t="shared" si="8"/>
        <v>0.2451919685414681</v>
      </c>
    </row>
    <row r="58" spans="1:102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403.25</v>
      </c>
      <c r="F58" s="3">
        <v>0</v>
      </c>
      <c r="G58" s="3">
        <v>15725.15</v>
      </c>
      <c r="H58" s="3">
        <v>0</v>
      </c>
      <c r="I58" s="3">
        <v>16128.4</v>
      </c>
      <c r="K58" s="3">
        <v>0</v>
      </c>
      <c r="L58" s="3">
        <v>0</v>
      </c>
      <c r="M58" s="3">
        <v>0</v>
      </c>
      <c r="O58" s="3">
        <v>16128.4</v>
      </c>
      <c r="Q58" s="29">
        <v>0</v>
      </c>
      <c r="R58" s="29">
        <v>0</v>
      </c>
      <c r="S58" s="31"/>
      <c r="T58" s="29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22000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9">
        <v>22000</v>
      </c>
      <c r="CK58" s="3">
        <v>0</v>
      </c>
      <c r="CL58" s="3">
        <v>0</v>
      </c>
      <c r="CM58" s="3">
        <v>1788</v>
      </c>
      <c r="CN58" s="3">
        <v>0</v>
      </c>
      <c r="CO58" s="3">
        <v>1788</v>
      </c>
      <c r="CQ58" s="3">
        <v>0</v>
      </c>
      <c r="CR58" s="3">
        <v>0</v>
      </c>
      <c r="CS58" s="3">
        <v>0</v>
      </c>
      <c r="CU58" s="3">
        <v>1788</v>
      </c>
      <c r="CV58" s="3">
        <f t="shared" si="7"/>
        <v>20212</v>
      </c>
      <c r="CW58" s="35">
        <f t="shared" si="8"/>
        <v>8.1272727272727274E-2</v>
      </c>
    </row>
    <row r="59" spans="1:102" outlineLevel="1" x14ac:dyDescent="0.2">
      <c r="A59" s="3" t="s">
        <v>76</v>
      </c>
      <c r="B59" s="10" t="s">
        <v>226</v>
      </c>
      <c r="C59" s="3" t="s">
        <v>227</v>
      </c>
      <c r="D59" s="3">
        <v>6882</v>
      </c>
      <c r="E59" s="3">
        <v>500</v>
      </c>
      <c r="F59" s="3">
        <v>0</v>
      </c>
      <c r="G59" s="3">
        <v>3453.28</v>
      </c>
      <c r="H59" s="3">
        <v>0</v>
      </c>
      <c r="I59" s="3">
        <v>10835.28</v>
      </c>
      <c r="K59" s="3">
        <v>0</v>
      </c>
      <c r="L59" s="3">
        <v>0</v>
      </c>
      <c r="M59" s="3">
        <v>0</v>
      </c>
      <c r="O59" s="3">
        <v>10835.28</v>
      </c>
      <c r="Q59" s="29">
        <v>0</v>
      </c>
      <c r="R59" s="29">
        <v>0</v>
      </c>
      <c r="S59" s="31"/>
      <c r="T59" s="29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15000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9">
        <v>15000</v>
      </c>
      <c r="CK59" s="3">
        <v>800</v>
      </c>
      <c r="CL59" s="3">
        <v>0</v>
      </c>
      <c r="CM59" s="3">
        <v>0</v>
      </c>
      <c r="CN59" s="3">
        <v>0</v>
      </c>
      <c r="CO59" s="3">
        <v>800</v>
      </c>
      <c r="CQ59" s="3">
        <v>0</v>
      </c>
      <c r="CR59" s="3">
        <v>0</v>
      </c>
      <c r="CS59" s="3">
        <v>0</v>
      </c>
      <c r="CU59" s="3">
        <v>800</v>
      </c>
      <c r="CV59" s="3">
        <f t="shared" si="7"/>
        <v>14200</v>
      </c>
      <c r="CW59" s="35">
        <f t="shared" si="8"/>
        <v>5.3333333333333337E-2</v>
      </c>
    </row>
    <row r="60" spans="1:102" outlineLevel="1" x14ac:dyDescent="0.2">
      <c r="A60" s="3" t="s">
        <v>77</v>
      </c>
      <c r="B60" s="10" t="s">
        <v>228</v>
      </c>
      <c r="C60" s="3" t="s">
        <v>229</v>
      </c>
      <c r="D60" s="3">
        <v>1000</v>
      </c>
      <c r="E60" s="3">
        <v>0</v>
      </c>
      <c r="F60" s="3">
        <v>0</v>
      </c>
      <c r="G60" s="3">
        <v>273.68</v>
      </c>
      <c r="H60" s="3">
        <v>0</v>
      </c>
      <c r="I60" s="3">
        <v>1273.68</v>
      </c>
      <c r="K60" s="3">
        <v>0</v>
      </c>
      <c r="L60" s="3">
        <v>0</v>
      </c>
      <c r="M60" s="3">
        <v>0</v>
      </c>
      <c r="O60" s="3">
        <v>1273.68</v>
      </c>
      <c r="Q60" s="29">
        <v>0</v>
      </c>
      <c r="R60" s="29">
        <v>0</v>
      </c>
      <c r="S60" s="31"/>
      <c r="T60" s="29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1750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9">
        <v>1750</v>
      </c>
      <c r="CK60" s="3">
        <v>150</v>
      </c>
      <c r="CL60" s="3">
        <v>0</v>
      </c>
      <c r="CM60" s="3">
        <v>0</v>
      </c>
      <c r="CN60" s="3">
        <v>0</v>
      </c>
      <c r="CO60" s="3">
        <v>150</v>
      </c>
      <c r="CQ60" s="3">
        <v>0</v>
      </c>
      <c r="CR60" s="3">
        <v>0</v>
      </c>
      <c r="CS60" s="3">
        <v>0</v>
      </c>
      <c r="CU60" s="3">
        <v>150</v>
      </c>
      <c r="CV60" s="3">
        <f t="shared" si="7"/>
        <v>1600</v>
      </c>
      <c r="CW60" s="35">
        <f t="shared" si="8"/>
        <v>8.5714285714285715E-2</v>
      </c>
    </row>
    <row r="61" spans="1:102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K61" s="3">
        <v>0</v>
      </c>
      <c r="L61" s="3">
        <v>0</v>
      </c>
      <c r="M61" s="3">
        <v>0</v>
      </c>
      <c r="O61" s="3">
        <v>0</v>
      </c>
      <c r="Q61" s="29">
        <v>0</v>
      </c>
      <c r="R61" s="29">
        <v>0</v>
      </c>
      <c r="S61" s="31"/>
      <c r="T61" s="29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1750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9">
        <v>1750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Q61" s="3">
        <v>0</v>
      </c>
      <c r="CR61" s="3">
        <v>0</v>
      </c>
      <c r="CS61" s="3">
        <v>0</v>
      </c>
      <c r="CU61" s="3">
        <v>0</v>
      </c>
      <c r="CV61" s="3">
        <f t="shared" si="7"/>
        <v>1750</v>
      </c>
      <c r="CW61" s="35">
        <f t="shared" si="8"/>
        <v>0</v>
      </c>
    </row>
    <row r="62" spans="1:102" s="4" customFormat="1" x14ac:dyDescent="0.2">
      <c r="A62" s="6" t="s">
        <v>19</v>
      </c>
      <c r="B62" s="11"/>
      <c r="C62" s="2" t="s">
        <v>12</v>
      </c>
      <c r="D62" s="6">
        <v>7882</v>
      </c>
      <c r="E62" s="6">
        <v>66730.880000000005</v>
      </c>
      <c r="F62" s="6">
        <v>0</v>
      </c>
      <c r="G62" s="6">
        <v>3174826.9799999995</v>
      </c>
      <c r="H62" s="6">
        <v>0</v>
      </c>
      <c r="I62" s="6">
        <v>3249439.8599999994</v>
      </c>
      <c r="J62" s="7"/>
      <c r="K62" s="6">
        <v>0</v>
      </c>
      <c r="L62" s="6">
        <v>0</v>
      </c>
      <c r="M62" s="6">
        <v>0</v>
      </c>
      <c r="N62" s="7"/>
      <c r="O62" s="62">
        <v>3249439.8599999994</v>
      </c>
      <c r="P62" s="6"/>
      <c r="Q62" s="6">
        <v>0</v>
      </c>
      <c r="R62" s="6">
        <v>0</v>
      </c>
      <c r="S62" s="6"/>
      <c r="T62" s="7"/>
      <c r="U62" s="6">
        <v>89561</v>
      </c>
      <c r="V62" s="6">
        <v>149513</v>
      </c>
      <c r="W62" s="6">
        <v>2015574</v>
      </c>
      <c r="X62" s="6">
        <v>22000</v>
      </c>
      <c r="Y62" s="6">
        <v>46842</v>
      </c>
      <c r="Z62" s="6">
        <v>51474</v>
      </c>
      <c r="AA62" s="6">
        <v>76741</v>
      </c>
      <c r="AB62" s="6">
        <v>34652</v>
      </c>
      <c r="AC62" s="6">
        <v>28437</v>
      </c>
      <c r="AD62" s="6">
        <v>30420</v>
      </c>
      <c r="AE62" s="6">
        <v>54595</v>
      </c>
      <c r="AF62" s="6">
        <v>57842</v>
      </c>
      <c r="AG62" s="6">
        <v>145648</v>
      </c>
      <c r="AH62" s="6">
        <v>402048</v>
      </c>
      <c r="AI62" s="6">
        <v>26919</v>
      </c>
      <c r="AJ62" s="6">
        <v>167840</v>
      </c>
      <c r="AK62" s="6">
        <v>22000</v>
      </c>
      <c r="AL62" s="6">
        <v>15000</v>
      </c>
      <c r="AM62" s="6">
        <v>1750</v>
      </c>
      <c r="AN62" s="6">
        <v>1750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2">
        <v>3440606</v>
      </c>
      <c r="CJ62" s="7"/>
      <c r="CK62" s="6">
        <v>2750</v>
      </c>
      <c r="CL62" s="6">
        <v>23615.39</v>
      </c>
      <c r="CM62" s="6">
        <v>1050308.7999999998</v>
      </c>
      <c r="CN62" s="6">
        <v>0</v>
      </c>
      <c r="CO62" s="62">
        <v>1076674.1899999997</v>
      </c>
      <c r="CP62" s="2"/>
      <c r="CQ62" s="6">
        <v>0</v>
      </c>
      <c r="CR62" s="6">
        <v>0</v>
      </c>
      <c r="CS62" s="6">
        <v>0</v>
      </c>
      <c r="CU62" s="62">
        <v>1076674.19</v>
      </c>
      <c r="CV62" s="62">
        <f>CI62-CU62</f>
        <v>2363931.81</v>
      </c>
      <c r="CW62" s="40">
        <f>IF(CI62=0,"n/a",CU62/(CI62))</f>
        <v>0.31293155624328967</v>
      </c>
      <c r="CX62" s="38"/>
    </row>
    <row r="63" spans="1:102" s="4" customFormat="1" x14ac:dyDescent="0.2">
      <c r="B63" s="11"/>
      <c r="I63" s="7"/>
      <c r="J63" s="7"/>
      <c r="M63" s="7"/>
      <c r="N63" s="7"/>
      <c r="O63" s="7"/>
      <c r="P63" s="7"/>
      <c r="Q63" s="7"/>
      <c r="R63" s="7"/>
      <c r="S63" s="7"/>
      <c r="T63" s="7"/>
      <c r="CI63" s="7"/>
      <c r="CJ63" s="7"/>
      <c r="CO63" s="7"/>
      <c r="CS63" s="7"/>
      <c r="CW63" s="39"/>
      <c r="CX63" s="39"/>
    </row>
    <row r="64" spans="1:102" outlineLevel="1" x14ac:dyDescent="0.2">
      <c r="A64" s="3" t="s">
        <v>79</v>
      </c>
      <c r="B64" s="10" t="s">
        <v>232</v>
      </c>
      <c r="C64" s="3" t="s">
        <v>233</v>
      </c>
      <c r="D64" s="3">
        <v>1911.16</v>
      </c>
      <c r="E64" s="3">
        <v>15733.68</v>
      </c>
      <c r="F64" s="3">
        <v>0</v>
      </c>
      <c r="G64" s="3">
        <v>741833.70000000007</v>
      </c>
      <c r="H64" s="3">
        <v>0</v>
      </c>
      <c r="I64" s="3">
        <v>759478.54</v>
      </c>
      <c r="K64" s="3">
        <v>0</v>
      </c>
      <c r="L64" s="3">
        <v>0</v>
      </c>
      <c r="M64" s="3">
        <v>0</v>
      </c>
      <c r="O64" s="3">
        <v>759478.54</v>
      </c>
      <c r="Q64" s="29">
        <v>0</v>
      </c>
      <c r="R64" s="29">
        <v>0</v>
      </c>
      <c r="S64" s="31"/>
      <c r="T64" s="29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834706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29">
        <v>834706</v>
      </c>
      <c r="CK64" s="3">
        <v>618.25</v>
      </c>
      <c r="CL64" s="3">
        <v>5509.3</v>
      </c>
      <c r="CM64" s="3">
        <v>263181.89</v>
      </c>
      <c r="CN64" s="3">
        <v>0</v>
      </c>
      <c r="CO64" s="3">
        <v>269309.44</v>
      </c>
      <c r="CQ64" s="3">
        <v>0</v>
      </c>
      <c r="CR64" s="3">
        <v>0</v>
      </c>
      <c r="CS64" s="3">
        <v>0</v>
      </c>
      <c r="CU64" s="3">
        <v>269309.44</v>
      </c>
      <c r="CV64" s="3">
        <f>CI64-CU64</f>
        <v>565396.56000000006</v>
      </c>
      <c r="CW64" s="35">
        <f>IF(CI64=0,"n/a",CU64/(CI64))</f>
        <v>0.32263987559691676</v>
      </c>
    </row>
    <row r="65" spans="1:102" s="4" customFormat="1" x14ac:dyDescent="0.2">
      <c r="A65" s="6" t="s">
        <v>23</v>
      </c>
      <c r="B65" s="11"/>
      <c r="C65" s="2" t="s">
        <v>21</v>
      </c>
      <c r="D65" s="6">
        <v>1911.16</v>
      </c>
      <c r="E65" s="6">
        <v>15733.68</v>
      </c>
      <c r="F65" s="6">
        <v>0</v>
      </c>
      <c r="G65" s="6">
        <v>741833.70000000007</v>
      </c>
      <c r="H65" s="6">
        <v>0</v>
      </c>
      <c r="I65" s="6">
        <v>759478.54</v>
      </c>
      <c r="J65" s="7"/>
      <c r="K65" s="6">
        <v>0</v>
      </c>
      <c r="L65" s="6">
        <v>0</v>
      </c>
      <c r="M65" s="6">
        <v>0</v>
      </c>
      <c r="N65" s="7"/>
      <c r="O65" s="6">
        <v>759478.54</v>
      </c>
      <c r="P65" s="6"/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834706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834706</v>
      </c>
      <c r="CJ65" s="7"/>
      <c r="CK65" s="6">
        <v>618.25</v>
      </c>
      <c r="CL65" s="6">
        <v>5509.3</v>
      </c>
      <c r="CM65" s="6">
        <v>263181.89</v>
      </c>
      <c r="CN65" s="6">
        <v>0</v>
      </c>
      <c r="CO65" s="6">
        <v>269309.44</v>
      </c>
      <c r="CP65" s="2"/>
      <c r="CQ65" s="6">
        <v>0</v>
      </c>
      <c r="CR65" s="6">
        <v>0</v>
      </c>
      <c r="CS65" s="6">
        <v>0</v>
      </c>
      <c r="CU65" s="6">
        <v>269309.44</v>
      </c>
      <c r="CV65" s="6">
        <f>CI65-CU65</f>
        <v>565396.56000000006</v>
      </c>
      <c r="CW65" s="40">
        <f>IF(CI65=0,"n/a",CU65/(CI65))</f>
        <v>0.32263987559691676</v>
      </c>
      <c r="CX65" s="38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9"/>
      <c r="CX66" s="39"/>
    </row>
    <row r="67" spans="1:102" s="4" customFormat="1" x14ac:dyDescent="0.2">
      <c r="A67" s="5" t="s">
        <v>2</v>
      </c>
      <c r="B67" s="11"/>
      <c r="C67" s="2" t="s">
        <v>22</v>
      </c>
      <c r="D67" s="5">
        <f t="shared" ref="D67:H67" si="9">D62+D65</f>
        <v>9793.16</v>
      </c>
      <c r="E67" s="5">
        <f t="shared" si="9"/>
        <v>82464.56</v>
      </c>
      <c r="F67" s="5">
        <f t="shared" si="9"/>
        <v>0</v>
      </c>
      <c r="G67" s="5">
        <f t="shared" si="9"/>
        <v>3916660.6799999997</v>
      </c>
      <c r="H67" s="5">
        <f t="shared" si="9"/>
        <v>0</v>
      </c>
      <c r="I67" s="5">
        <f>I62+I65</f>
        <v>4008918.3999999994</v>
      </c>
      <c r="J67" s="7"/>
      <c r="K67" s="5">
        <f t="shared" ref="K67:L67" si="10">K62+K65</f>
        <v>0</v>
      </c>
      <c r="L67" s="5">
        <f t="shared" si="10"/>
        <v>0</v>
      </c>
      <c r="M67" s="5">
        <f>M62+M65</f>
        <v>0</v>
      </c>
      <c r="N67" s="7"/>
      <c r="O67" s="5">
        <f>O62+O65</f>
        <v>4008918.3999999994</v>
      </c>
      <c r="P67" s="5"/>
      <c r="Q67" s="5"/>
      <c r="R67" s="5"/>
      <c r="S67" s="5"/>
      <c r="T67" s="7"/>
      <c r="U67" s="5">
        <f t="shared" ref="U67:AZ67" si="11">U62+U65</f>
        <v>89561</v>
      </c>
      <c r="V67" s="5">
        <f t="shared" si="11"/>
        <v>149513</v>
      </c>
      <c r="W67" s="5">
        <f t="shared" si="11"/>
        <v>2015574</v>
      </c>
      <c r="X67" s="5">
        <f t="shared" si="11"/>
        <v>22000</v>
      </c>
      <c r="Y67" s="5">
        <f t="shared" si="11"/>
        <v>46842</v>
      </c>
      <c r="Z67" s="5">
        <f t="shared" si="11"/>
        <v>51474</v>
      </c>
      <c r="AA67" s="5">
        <f t="shared" si="11"/>
        <v>76741</v>
      </c>
      <c r="AB67" s="5">
        <f t="shared" si="11"/>
        <v>34652</v>
      </c>
      <c r="AC67" s="5">
        <f t="shared" si="11"/>
        <v>28437</v>
      </c>
      <c r="AD67" s="5">
        <f t="shared" si="11"/>
        <v>30420</v>
      </c>
      <c r="AE67" s="5">
        <f t="shared" si="11"/>
        <v>54595</v>
      </c>
      <c r="AF67" s="5">
        <f t="shared" si="11"/>
        <v>57842</v>
      </c>
      <c r="AG67" s="5">
        <f t="shared" si="11"/>
        <v>145648</v>
      </c>
      <c r="AH67" s="5">
        <f t="shared" si="11"/>
        <v>402048</v>
      </c>
      <c r="AI67" s="5">
        <f t="shared" si="11"/>
        <v>26919</v>
      </c>
      <c r="AJ67" s="5">
        <f t="shared" si="11"/>
        <v>167840</v>
      </c>
      <c r="AK67" s="5">
        <f t="shared" si="11"/>
        <v>22000</v>
      </c>
      <c r="AL67" s="5">
        <f t="shared" si="11"/>
        <v>15000</v>
      </c>
      <c r="AM67" s="5">
        <f t="shared" si="11"/>
        <v>1750</v>
      </c>
      <c r="AN67" s="5">
        <f t="shared" si="11"/>
        <v>1750</v>
      </c>
      <c r="AO67" s="5">
        <f t="shared" si="11"/>
        <v>834706</v>
      </c>
      <c r="AP67" s="5">
        <f t="shared" si="11"/>
        <v>0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si="11"/>
        <v>0</v>
      </c>
      <c r="BA67" s="5">
        <f t="shared" ref="BA67:CH67" si="12">BA62+BA65</f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 t="shared" si="12"/>
        <v>0</v>
      </c>
      <c r="CH67" s="5">
        <f t="shared" si="12"/>
        <v>0</v>
      </c>
      <c r="CI67" s="5">
        <f>CI62+CI65</f>
        <v>4275312</v>
      </c>
      <c r="CJ67" s="7"/>
      <c r="CK67" s="5">
        <f t="shared" ref="CK67:CN67" si="13">CK62+CK65</f>
        <v>3368.25</v>
      </c>
      <c r="CL67" s="5">
        <f t="shared" si="13"/>
        <v>29124.69</v>
      </c>
      <c r="CM67" s="5">
        <f t="shared" si="13"/>
        <v>1313490.69</v>
      </c>
      <c r="CN67" s="5">
        <f t="shared" si="13"/>
        <v>0</v>
      </c>
      <c r="CO67" s="5">
        <f>CO62+CO65</f>
        <v>1345983.6299999997</v>
      </c>
      <c r="CP67" s="2"/>
      <c r="CQ67" s="5">
        <f t="shared" ref="CQ67:CR67" si="14">CQ62+CQ65</f>
        <v>0</v>
      </c>
      <c r="CR67" s="5">
        <f t="shared" si="14"/>
        <v>0</v>
      </c>
      <c r="CS67" s="5">
        <f>CS62+CS65</f>
        <v>0</v>
      </c>
      <c r="CU67" s="5">
        <f>CU62+CU65</f>
        <v>1345983.63</v>
      </c>
      <c r="CV67" s="5">
        <f>CV62+CV65</f>
        <v>2929328.37</v>
      </c>
      <c r="CW67" s="41">
        <f>IF(CI67=0,"n/a",CU67/(CI67))</f>
        <v>0.31482699508246414</v>
      </c>
      <c r="CX67" s="38"/>
    </row>
    <row r="68" spans="1:102" s="4" customFormat="1" x14ac:dyDescent="0.2">
      <c r="B68" s="11"/>
      <c r="I68" s="7"/>
      <c r="J68" s="7"/>
      <c r="M68" s="7"/>
      <c r="N68" s="7"/>
      <c r="O68" s="7"/>
      <c r="P68" s="7"/>
      <c r="Q68" s="7"/>
      <c r="R68" s="7"/>
      <c r="S68" s="7"/>
      <c r="T68" s="7"/>
      <c r="CI68" s="7"/>
      <c r="CJ68" s="7"/>
      <c r="CO68" s="7"/>
      <c r="CS68" s="7"/>
      <c r="CW68" s="39"/>
      <c r="CX68" s="39"/>
    </row>
    <row r="69" spans="1:102" outlineLevel="1" x14ac:dyDescent="0.2">
      <c r="A69" s="3" t="s">
        <v>80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573.52</v>
      </c>
      <c r="H69" s="3">
        <v>0</v>
      </c>
      <c r="I69" s="3">
        <v>573.52</v>
      </c>
      <c r="K69" s="3">
        <v>0</v>
      </c>
      <c r="L69" s="3">
        <v>0</v>
      </c>
      <c r="M69" s="3">
        <v>0</v>
      </c>
      <c r="O69" s="3">
        <v>573.52</v>
      </c>
      <c r="Q69" s="29">
        <v>0</v>
      </c>
      <c r="R69" s="29">
        <v>0</v>
      </c>
      <c r="S69" s="31"/>
      <c r="T69" s="29"/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1428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29">
        <v>1428</v>
      </c>
      <c r="CK69" s="3">
        <v>0</v>
      </c>
      <c r="CL69" s="3">
        <v>0</v>
      </c>
      <c r="CM69" s="3">
        <v>374.28000000000003</v>
      </c>
      <c r="CN69" s="3">
        <v>0</v>
      </c>
      <c r="CO69" s="3">
        <v>374.28000000000003</v>
      </c>
      <c r="CQ69" s="3">
        <v>0</v>
      </c>
      <c r="CR69" s="3">
        <v>0</v>
      </c>
      <c r="CS69" s="3">
        <v>0</v>
      </c>
      <c r="CU69" s="3">
        <v>374.28000000000003</v>
      </c>
      <c r="CV69" s="3">
        <f>CI69-CU69</f>
        <v>1053.72</v>
      </c>
      <c r="CW69" s="35">
        <f t="shared" ref="CW69:CW98" si="15">IF(CI69=0,"n/a",CU69/(CI69))</f>
        <v>0.26210084033613446</v>
      </c>
    </row>
    <row r="70" spans="1:102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84.99</v>
      </c>
      <c r="F70" s="3">
        <v>0</v>
      </c>
      <c r="G70" s="3">
        <v>19399.45</v>
      </c>
      <c r="H70" s="3">
        <v>0</v>
      </c>
      <c r="I70" s="3">
        <v>19484.440000000002</v>
      </c>
      <c r="K70" s="3">
        <v>0</v>
      </c>
      <c r="L70" s="3">
        <v>0</v>
      </c>
      <c r="M70" s="3">
        <v>0</v>
      </c>
      <c r="O70" s="3">
        <v>19484.439999999999</v>
      </c>
      <c r="Q70" s="29">
        <v>0</v>
      </c>
      <c r="R70" s="29">
        <v>0</v>
      </c>
      <c r="S70" s="31"/>
      <c r="T70" s="29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20750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29">
        <v>20750</v>
      </c>
      <c r="CK70" s="3">
        <v>0</v>
      </c>
      <c r="CL70" s="3">
        <v>22</v>
      </c>
      <c r="CM70" s="3">
        <v>8429.98</v>
      </c>
      <c r="CN70" s="3">
        <v>0</v>
      </c>
      <c r="CO70" s="3">
        <v>8451.98</v>
      </c>
      <c r="CQ70" s="3">
        <v>0</v>
      </c>
      <c r="CR70" s="3">
        <v>0</v>
      </c>
      <c r="CS70" s="3">
        <v>0</v>
      </c>
      <c r="CU70" s="3">
        <v>8451.98</v>
      </c>
      <c r="CV70" s="3">
        <f>CI70-CU70</f>
        <v>12298.02</v>
      </c>
      <c r="CW70" s="35">
        <f t="shared" si="15"/>
        <v>0.40732433734939755</v>
      </c>
    </row>
    <row r="71" spans="1:102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67.5</v>
      </c>
      <c r="F71" s="3">
        <v>0</v>
      </c>
      <c r="G71" s="3">
        <v>978</v>
      </c>
      <c r="H71" s="3">
        <v>0</v>
      </c>
      <c r="I71" s="3">
        <v>1045.5</v>
      </c>
      <c r="K71" s="3">
        <v>0</v>
      </c>
      <c r="L71" s="3">
        <v>0</v>
      </c>
      <c r="M71" s="3">
        <v>0</v>
      </c>
      <c r="O71" s="3">
        <v>1045.5</v>
      </c>
      <c r="Q71" s="29">
        <v>0</v>
      </c>
      <c r="R71" s="29">
        <v>0</v>
      </c>
      <c r="S71" s="31"/>
      <c r="T71" s="29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1025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9">
        <v>1025</v>
      </c>
      <c r="CK71" s="3">
        <v>17</v>
      </c>
      <c r="CL71" s="3">
        <v>0</v>
      </c>
      <c r="CM71" s="3">
        <v>316</v>
      </c>
      <c r="CN71" s="3">
        <v>0</v>
      </c>
      <c r="CO71" s="3">
        <v>333</v>
      </c>
      <c r="CQ71" s="3">
        <v>0</v>
      </c>
      <c r="CR71" s="3">
        <v>0</v>
      </c>
      <c r="CS71" s="3">
        <v>0</v>
      </c>
      <c r="CU71" s="3">
        <v>333</v>
      </c>
      <c r="CV71" s="3">
        <f>CI71-CU71</f>
        <v>692</v>
      </c>
      <c r="CW71" s="35">
        <f t="shared" si="15"/>
        <v>0.32487804878048782</v>
      </c>
    </row>
    <row r="72" spans="1:102" outlineLevel="1" x14ac:dyDescent="0.2">
      <c r="A72" s="3" t="s">
        <v>83</v>
      </c>
      <c r="B72" s="10" t="s">
        <v>240</v>
      </c>
      <c r="C72" s="3" t="s">
        <v>241</v>
      </c>
      <c r="D72" s="3">
        <v>5378.54</v>
      </c>
      <c r="E72" s="3">
        <v>366.67</v>
      </c>
      <c r="F72" s="3">
        <v>0</v>
      </c>
      <c r="G72" s="3">
        <v>440.77</v>
      </c>
      <c r="H72" s="3">
        <v>0</v>
      </c>
      <c r="I72" s="3">
        <v>6185.98</v>
      </c>
      <c r="K72" s="3">
        <v>0</v>
      </c>
      <c r="L72" s="3">
        <v>0</v>
      </c>
      <c r="M72" s="3">
        <v>0</v>
      </c>
      <c r="O72" s="3">
        <v>6185.9800000000005</v>
      </c>
      <c r="Q72" s="29">
        <v>0</v>
      </c>
      <c r="R72" s="29">
        <v>0</v>
      </c>
      <c r="S72" s="31"/>
      <c r="T72" s="29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7311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9">
        <v>7311</v>
      </c>
      <c r="CK72" s="3">
        <v>2978.23</v>
      </c>
      <c r="CL72" s="3">
        <v>0</v>
      </c>
      <c r="CM72" s="3">
        <v>31.98</v>
      </c>
      <c r="CN72" s="3">
        <v>0</v>
      </c>
      <c r="CO72" s="3">
        <v>3010.21</v>
      </c>
      <c r="CQ72" s="3">
        <v>0</v>
      </c>
      <c r="CR72" s="3">
        <v>0</v>
      </c>
      <c r="CS72" s="3">
        <v>0</v>
      </c>
      <c r="CU72" s="3">
        <v>3010.21</v>
      </c>
      <c r="CV72" s="3">
        <f>CI72-CU72</f>
        <v>4300.79</v>
      </c>
      <c r="CW72" s="35">
        <f t="shared" si="15"/>
        <v>0.41173710846669404</v>
      </c>
    </row>
    <row r="73" spans="1:102" outlineLevel="1" x14ac:dyDescent="0.2">
      <c r="A73" s="3" t="s">
        <v>84</v>
      </c>
      <c r="B73" s="10" t="s">
        <v>242</v>
      </c>
      <c r="C73" s="3" t="s">
        <v>243</v>
      </c>
      <c r="D73" s="3">
        <v>8541.4600000000009</v>
      </c>
      <c r="E73" s="3">
        <v>0</v>
      </c>
      <c r="F73" s="3">
        <v>0</v>
      </c>
      <c r="G73" s="3">
        <v>0</v>
      </c>
      <c r="H73" s="3">
        <v>0</v>
      </c>
      <c r="I73" s="3">
        <v>8541.4600000000009</v>
      </c>
      <c r="K73" s="3">
        <v>0</v>
      </c>
      <c r="L73" s="3">
        <v>0</v>
      </c>
      <c r="M73" s="3">
        <v>0</v>
      </c>
      <c r="O73" s="3">
        <v>8541.4600000000009</v>
      </c>
      <c r="Q73" s="29">
        <v>0</v>
      </c>
      <c r="R73" s="29">
        <v>0</v>
      </c>
      <c r="S73" s="31"/>
      <c r="T73" s="29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8646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9">
        <v>8646</v>
      </c>
      <c r="CK73" s="3">
        <v>2171.9</v>
      </c>
      <c r="CL73" s="3">
        <v>0</v>
      </c>
      <c r="CM73" s="3">
        <v>0</v>
      </c>
      <c r="CN73" s="3">
        <v>0</v>
      </c>
      <c r="CO73" s="3">
        <v>2171.9</v>
      </c>
      <c r="CQ73" s="3">
        <v>0</v>
      </c>
      <c r="CR73" s="3">
        <v>0</v>
      </c>
      <c r="CS73" s="3">
        <v>0</v>
      </c>
      <c r="CU73" s="3">
        <v>2171.9</v>
      </c>
      <c r="CV73" s="3">
        <f>CI73-CU73</f>
        <v>6474.1</v>
      </c>
      <c r="CW73" s="35">
        <f t="shared" si="15"/>
        <v>0.25120286837844091</v>
      </c>
    </row>
    <row r="74" spans="1:102" outlineLevel="1" x14ac:dyDescent="0.2">
      <c r="A74" s="3" t="s">
        <v>85</v>
      </c>
      <c r="B74" s="10" t="s">
        <v>244</v>
      </c>
      <c r="C74" s="3" t="s">
        <v>245</v>
      </c>
      <c r="D74" s="3">
        <v>33091.64</v>
      </c>
      <c r="E74" s="3">
        <v>400</v>
      </c>
      <c r="F74" s="3">
        <v>0</v>
      </c>
      <c r="G74" s="3">
        <v>1151</v>
      </c>
      <c r="H74" s="3">
        <v>0</v>
      </c>
      <c r="I74" s="3">
        <v>34642.639999999999</v>
      </c>
      <c r="K74" s="3">
        <v>0</v>
      </c>
      <c r="L74" s="3">
        <v>0</v>
      </c>
      <c r="M74" s="3">
        <v>0</v>
      </c>
      <c r="O74" s="3">
        <v>34642.639999999999</v>
      </c>
      <c r="Q74" s="29">
        <v>0</v>
      </c>
      <c r="R74" s="29">
        <v>0</v>
      </c>
      <c r="S74" s="31"/>
      <c r="T74" s="29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34675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9">
        <v>34675</v>
      </c>
      <c r="CK74" s="3">
        <v>18900</v>
      </c>
      <c r="CL74" s="3">
        <v>0</v>
      </c>
      <c r="CM74" s="3">
        <v>0</v>
      </c>
      <c r="CN74" s="3">
        <v>0</v>
      </c>
      <c r="CO74" s="3">
        <v>18900</v>
      </c>
      <c r="CQ74" s="3">
        <v>0</v>
      </c>
      <c r="CR74" s="3">
        <v>0</v>
      </c>
      <c r="CS74" s="3">
        <v>0</v>
      </c>
      <c r="CU74" s="3">
        <v>18900</v>
      </c>
      <c r="CV74" s="3">
        <f>CI74-CU74</f>
        <v>15775</v>
      </c>
      <c r="CW74" s="35">
        <f t="shared" si="15"/>
        <v>0.54506128334534965</v>
      </c>
    </row>
    <row r="75" spans="1:102" outlineLevel="1" x14ac:dyDescent="0.2">
      <c r="A75" s="3" t="s">
        <v>86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K75" s="3">
        <v>0</v>
      </c>
      <c r="L75" s="3">
        <v>0</v>
      </c>
      <c r="M75" s="3">
        <v>0</v>
      </c>
      <c r="O75" s="3">
        <v>0</v>
      </c>
      <c r="Q75" s="29">
        <v>0</v>
      </c>
      <c r="R75" s="29">
        <v>0</v>
      </c>
      <c r="S75" s="31"/>
      <c r="T75" s="29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5221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9">
        <v>5221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Q75" s="3">
        <v>0</v>
      </c>
      <c r="CR75" s="3">
        <v>0</v>
      </c>
      <c r="CS75" s="3">
        <v>0</v>
      </c>
      <c r="CU75" s="3">
        <v>0</v>
      </c>
      <c r="CV75" s="3">
        <f t="shared" ref="CV69:CV98" si="16">CI75-CU75</f>
        <v>5221</v>
      </c>
      <c r="CW75" s="35">
        <f t="shared" si="15"/>
        <v>0</v>
      </c>
    </row>
    <row r="76" spans="1:102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1050</v>
      </c>
      <c r="H76" s="3">
        <v>0</v>
      </c>
      <c r="I76" s="3">
        <v>1050</v>
      </c>
      <c r="K76" s="3">
        <v>0</v>
      </c>
      <c r="L76" s="3">
        <v>0</v>
      </c>
      <c r="M76" s="3">
        <v>0</v>
      </c>
      <c r="O76" s="3">
        <v>1050</v>
      </c>
      <c r="Q76" s="29">
        <v>0</v>
      </c>
      <c r="R76" s="29">
        <v>0</v>
      </c>
      <c r="S76" s="31"/>
      <c r="T76" s="29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1224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9">
        <v>1224</v>
      </c>
      <c r="CK76" s="3">
        <v>0</v>
      </c>
      <c r="CL76" s="3">
        <v>0</v>
      </c>
      <c r="CM76" s="3">
        <v>35</v>
      </c>
      <c r="CN76" s="3">
        <v>0</v>
      </c>
      <c r="CO76" s="3">
        <v>35</v>
      </c>
      <c r="CQ76" s="3">
        <v>0</v>
      </c>
      <c r="CR76" s="3">
        <v>0</v>
      </c>
      <c r="CS76" s="3">
        <v>0</v>
      </c>
      <c r="CU76" s="3">
        <v>35</v>
      </c>
      <c r="CV76" s="3">
        <f t="shared" si="16"/>
        <v>1189</v>
      </c>
      <c r="CW76" s="35">
        <f t="shared" si="15"/>
        <v>2.8594771241830064E-2</v>
      </c>
    </row>
    <row r="77" spans="1:102" outlineLevel="1" x14ac:dyDescent="0.2">
      <c r="A77" s="3" t="s">
        <v>88</v>
      </c>
      <c r="B77" s="10" t="s">
        <v>250</v>
      </c>
      <c r="C77" s="3" t="s">
        <v>251</v>
      </c>
      <c r="D77" s="3">
        <v>748</v>
      </c>
      <c r="E77" s="3">
        <v>0</v>
      </c>
      <c r="F77" s="3">
        <v>0</v>
      </c>
      <c r="G77" s="3">
        <v>100381.89</v>
      </c>
      <c r="H77" s="3">
        <v>0</v>
      </c>
      <c r="I77" s="3">
        <v>101129.89</v>
      </c>
      <c r="K77" s="3">
        <v>0</v>
      </c>
      <c r="L77" s="3">
        <v>0</v>
      </c>
      <c r="M77" s="3">
        <v>0</v>
      </c>
      <c r="O77" s="3">
        <v>101129.89</v>
      </c>
      <c r="Q77" s="29">
        <v>0</v>
      </c>
      <c r="R77" s="29">
        <v>0</v>
      </c>
      <c r="S77" s="31"/>
      <c r="T77" s="29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142617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9">
        <v>142617</v>
      </c>
      <c r="CK77" s="3">
        <v>0</v>
      </c>
      <c r="CL77" s="3">
        <v>0</v>
      </c>
      <c r="CM77" s="3">
        <v>20554.510000000002</v>
      </c>
      <c r="CN77" s="3">
        <v>0</v>
      </c>
      <c r="CO77" s="3">
        <v>20554.510000000002</v>
      </c>
      <c r="CQ77" s="3">
        <v>0</v>
      </c>
      <c r="CR77" s="3">
        <v>0</v>
      </c>
      <c r="CS77" s="3">
        <v>0</v>
      </c>
      <c r="CU77" s="3">
        <v>20554.510000000002</v>
      </c>
      <c r="CV77" s="3">
        <f t="shared" si="16"/>
        <v>122062.48999999999</v>
      </c>
      <c r="CW77" s="35">
        <f t="shared" si="15"/>
        <v>0.14412384217870242</v>
      </c>
    </row>
    <row r="78" spans="1:102" hidden="1" outlineLevel="1" x14ac:dyDescent="0.2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3">
        <v>0</v>
      </c>
      <c r="Q78" s="29">
        <v>0</v>
      </c>
      <c r="R78" s="29">
        <v>0</v>
      </c>
      <c r="S78" s="31"/>
      <c r="T78" s="29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9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Q78" s="3">
        <v>0</v>
      </c>
      <c r="CR78" s="3">
        <v>0</v>
      </c>
      <c r="CS78" s="3">
        <v>0</v>
      </c>
      <c r="CU78" s="3">
        <v>0</v>
      </c>
      <c r="CV78" s="3">
        <f t="shared" si="16"/>
        <v>0</v>
      </c>
      <c r="CW78" s="35" t="str">
        <f t="shared" si="15"/>
        <v>n/a</v>
      </c>
    </row>
    <row r="79" spans="1:102" outlineLevel="1" x14ac:dyDescent="0.2">
      <c r="A79" s="3" t="s">
        <v>89</v>
      </c>
      <c r="B79" s="10" t="s">
        <v>255</v>
      </c>
      <c r="C79" s="3" t="s">
        <v>256</v>
      </c>
      <c r="D79" s="3">
        <v>30.400000000000002</v>
      </c>
      <c r="E79" s="3">
        <v>0</v>
      </c>
      <c r="F79" s="3">
        <v>0</v>
      </c>
      <c r="G79" s="3">
        <v>1128.69</v>
      </c>
      <c r="H79" s="3">
        <v>0</v>
      </c>
      <c r="I79" s="3">
        <v>1159.0900000000001</v>
      </c>
      <c r="K79" s="3">
        <v>0</v>
      </c>
      <c r="L79" s="3">
        <v>0</v>
      </c>
      <c r="M79" s="3">
        <v>0</v>
      </c>
      <c r="O79" s="3">
        <v>1159.0899999999999</v>
      </c>
      <c r="Q79" s="29">
        <v>0</v>
      </c>
      <c r="R79" s="29">
        <v>0</v>
      </c>
      <c r="S79" s="31"/>
      <c r="T79" s="29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1619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9">
        <v>1619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Q79" s="3">
        <v>0</v>
      </c>
      <c r="CR79" s="3">
        <v>0</v>
      </c>
      <c r="CS79" s="3">
        <v>0</v>
      </c>
      <c r="CU79" s="3">
        <v>0</v>
      </c>
      <c r="CV79" s="3">
        <f t="shared" si="16"/>
        <v>1619</v>
      </c>
      <c r="CW79" s="35">
        <f t="shared" si="15"/>
        <v>0</v>
      </c>
    </row>
    <row r="80" spans="1:102" outlineLevel="1" x14ac:dyDescent="0.2">
      <c r="A80" s="3" t="s">
        <v>90</v>
      </c>
      <c r="B80" s="10" t="s">
        <v>257</v>
      </c>
      <c r="C80" s="3" t="s">
        <v>258</v>
      </c>
      <c r="D80" s="3">
        <v>0</v>
      </c>
      <c r="E80" s="3">
        <v>0</v>
      </c>
      <c r="F80" s="3">
        <v>689.37</v>
      </c>
      <c r="G80" s="3">
        <v>8732.14</v>
      </c>
      <c r="H80" s="3">
        <v>0</v>
      </c>
      <c r="I80" s="3">
        <v>9421.51</v>
      </c>
      <c r="K80" s="3">
        <v>0</v>
      </c>
      <c r="L80" s="3">
        <v>0</v>
      </c>
      <c r="M80" s="3">
        <v>0</v>
      </c>
      <c r="O80" s="3">
        <v>9421.51</v>
      </c>
      <c r="Q80" s="29">
        <v>0</v>
      </c>
      <c r="R80" s="29">
        <v>0</v>
      </c>
      <c r="S80" s="31"/>
      <c r="T80" s="29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7956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9">
        <v>7956</v>
      </c>
      <c r="CK80" s="3">
        <v>0</v>
      </c>
      <c r="CL80" s="3">
        <v>0</v>
      </c>
      <c r="CM80" s="3">
        <v>722.97</v>
      </c>
      <c r="CN80" s="3">
        <v>0</v>
      </c>
      <c r="CO80" s="3">
        <v>722.97</v>
      </c>
      <c r="CQ80" s="3">
        <v>0</v>
      </c>
      <c r="CR80" s="3">
        <v>0</v>
      </c>
      <c r="CS80" s="3">
        <v>0</v>
      </c>
      <c r="CU80" s="3">
        <v>722.97</v>
      </c>
      <c r="CV80" s="3">
        <f t="shared" si="16"/>
        <v>7233.03</v>
      </c>
      <c r="CW80" s="35">
        <f t="shared" si="15"/>
        <v>9.0871040723981902E-2</v>
      </c>
    </row>
    <row r="81" spans="1:102" outlineLevel="1" x14ac:dyDescent="0.2">
      <c r="A81" s="3" t="s">
        <v>91</v>
      </c>
      <c r="B81" s="10" t="s">
        <v>259</v>
      </c>
      <c r="C81" s="3" t="s">
        <v>260</v>
      </c>
      <c r="D81" s="3">
        <v>0</v>
      </c>
      <c r="E81" s="3">
        <v>199</v>
      </c>
      <c r="F81" s="3">
        <v>0</v>
      </c>
      <c r="G81" s="3">
        <v>21553.63</v>
      </c>
      <c r="H81" s="3">
        <v>0</v>
      </c>
      <c r="I81" s="3">
        <v>21752.63</v>
      </c>
      <c r="K81" s="3">
        <v>0</v>
      </c>
      <c r="L81" s="3">
        <v>0</v>
      </c>
      <c r="M81" s="3">
        <v>0</v>
      </c>
      <c r="O81" s="3">
        <v>21752.63</v>
      </c>
      <c r="Q81" s="29">
        <v>0</v>
      </c>
      <c r="R81" s="29">
        <v>0</v>
      </c>
      <c r="S81" s="31"/>
      <c r="T81" s="29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17666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9">
        <v>17666</v>
      </c>
      <c r="CK81" s="3">
        <v>0</v>
      </c>
      <c r="CL81" s="3">
        <v>199</v>
      </c>
      <c r="CM81" s="3">
        <v>25747.73</v>
      </c>
      <c r="CN81" s="3">
        <v>0</v>
      </c>
      <c r="CO81" s="3">
        <v>25946.73</v>
      </c>
      <c r="CQ81" s="3">
        <v>0</v>
      </c>
      <c r="CR81" s="3">
        <v>0</v>
      </c>
      <c r="CS81" s="3">
        <v>0</v>
      </c>
      <c r="CU81" s="3">
        <v>25946.73</v>
      </c>
      <c r="CV81" s="3">
        <f t="shared" si="16"/>
        <v>-8280.73</v>
      </c>
      <c r="CW81" s="35">
        <f t="shared" si="15"/>
        <v>1.4687382542737462</v>
      </c>
    </row>
    <row r="82" spans="1:102" outlineLevel="1" x14ac:dyDescent="0.2">
      <c r="A82" s="3" t="s">
        <v>92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57669.03</v>
      </c>
      <c r="H82" s="3">
        <v>0</v>
      </c>
      <c r="I82" s="3">
        <v>57669.03</v>
      </c>
      <c r="K82" s="3">
        <v>0</v>
      </c>
      <c r="L82" s="3">
        <v>0</v>
      </c>
      <c r="M82" s="3">
        <v>0</v>
      </c>
      <c r="O82" s="3">
        <v>57669.03</v>
      </c>
      <c r="Q82" s="29">
        <v>0</v>
      </c>
      <c r="R82" s="29">
        <v>0</v>
      </c>
      <c r="S82" s="31"/>
      <c r="T82" s="29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80319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9">
        <v>80319</v>
      </c>
      <c r="CK82" s="3">
        <v>0</v>
      </c>
      <c r="CL82" s="3">
        <v>0</v>
      </c>
      <c r="CM82" s="3">
        <v>1023.35</v>
      </c>
      <c r="CN82" s="3">
        <v>0</v>
      </c>
      <c r="CO82" s="3">
        <v>1023.35</v>
      </c>
      <c r="CQ82" s="3">
        <v>0</v>
      </c>
      <c r="CR82" s="3">
        <v>0</v>
      </c>
      <c r="CS82" s="3">
        <v>0</v>
      </c>
      <c r="CU82" s="3">
        <v>1023.35</v>
      </c>
      <c r="CV82" s="3">
        <f t="shared" si="16"/>
        <v>79295.649999999994</v>
      </c>
      <c r="CW82" s="35">
        <f t="shared" si="15"/>
        <v>1.2741069983441029E-2</v>
      </c>
    </row>
    <row r="83" spans="1:102" outlineLevel="1" x14ac:dyDescent="0.2">
      <c r="A83" s="3" t="s">
        <v>93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4717.5</v>
      </c>
      <c r="H83" s="3">
        <v>0</v>
      </c>
      <c r="I83" s="3">
        <v>4717.5</v>
      </c>
      <c r="K83" s="3">
        <v>0</v>
      </c>
      <c r="L83" s="3">
        <v>0</v>
      </c>
      <c r="M83" s="3">
        <v>0</v>
      </c>
      <c r="O83" s="3">
        <v>4717.5</v>
      </c>
      <c r="Q83" s="29">
        <v>0</v>
      </c>
      <c r="R83" s="29">
        <v>0</v>
      </c>
      <c r="S83" s="31"/>
      <c r="T83" s="29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6229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9">
        <v>6229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Q83" s="3">
        <v>0</v>
      </c>
      <c r="CR83" s="3">
        <v>0</v>
      </c>
      <c r="CS83" s="3">
        <v>0</v>
      </c>
      <c r="CU83" s="3">
        <v>0</v>
      </c>
      <c r="CV83" s="3">
        <f t="shared" si="16"/>
        <v>6229</v>
      </c>
      <c r="CW83" s="35">
        <f t="shared" si="15"/>
        <v>0</v>
      </c>
    </row>
    <row r="84" spans="1:102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390</v>
      </c>
      <c r="H84" s="3">
        <v>0</v>
      </c>
      <c r="I84" s="3">
        <v>390</v>
      </c>
      <c r="K84" s="3">
        <v>0</v>
      </c>
      <c r="L84" s="3">
        <v>0</v>
      </c>
      <c r="M84" s="3">
        <v>0</v>
      </c>
      <c r="O84" s="3">
        <v>390</v>
      </c>
      <c r="Q84" s="29">
        <v>0</v>
      </c>
      <c r="R84" s="29">
        <v>0</v>
      </c>
      <c r="S84" s="31"/>
      <c r="T84" s="29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1020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9">
        <v>1020</v>
      </c>
      <c r="CK84" s="3">
        <v>0</v>
      </c>
      <c r="CL84" s="3">
        <v>0</v>
      </c>
      <c r="CM84" s="3">
        <v>414</v>
      </c>
      <c r="CN84" s="3">
        <v>0</v>
      </c>
      <c r="CO84" s="3">
        <v>414</v>
      </c>
      <c r="CQ84" s="3">
        <v>0</v>
      </c>
      <c r="CR84" s="3">
        <v>0</v>
      </c>
      <c r="CS84" s="3">
        <v>0</v>
      </c>
      <c r="CU84" s="3">
        <v>414</v>
      </c>
      <c r="CV84" s="3">
        <f t="shared" si="16"/>
        <v>606</v>
      </c>
      <c r="CW84" s="35">
        <f t="shared" si="15"/>
        <v>0.40588235294117647</v>
      </c>
    </row>
    <row r="85" spans="1:102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15546.5</v>
      </c>
      <c r="H85" s="3">
        <v>0</v>
      </c>
      <c r="I85" s="3">
        <v>15546.5</v>
      </c>
      <c r="K85" s="3">
        <v>0</v>
      </c>
      <c r="L85" s="3">
        <v>0</v>
      </c>
      <c r="M85" s="3">
        <v>0</v>
      </c>
      <c r="O85" s="3">
        <v>15546.5</v>
      </c>
      <c r="Q85" s="29">
        <v>0</v>
      </c>
      <c r="R85" s="29">
        <v>0</v>
      </c>
      <c r="S85" s="31"/>
      <c r="T85" s="29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21420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9">
        <v>21420</v>
      </c>
      <c r="CK85" s="3">
        <v>0</v>
      </c>
      <c r="CL85" s="3">
        <v>0</v>
      </c>
      <c r="CM85" s="3">
        <v>2065.0700000000002</v>
      </c>
      <c r="CN85" s="3">
        <v>0</v>
      </c>
      <c r="CO85" s="3">
        <v>2065.0700000000002</v>
      </c>
      <c r="CQ85" s="3">
        <v>0</v>
      </c>
      <c r="CR85" s="3">
        <v>0</v>
      </c>
      <c r="CS85" s="3">
        <v>0</v>
      </c>
      <c r="CU85" s="3">
        <v>2065.0700000000002</v>
      </c>
      <c r="CV85" s="3">
        <f t="shared" si="16"/>
        <v>19354.93</v>
      </c>
      <c r="CW85" s="35">
        <f t="shared" si="15"/>
        <v>9.6408496732026158E-2</v>
      </c>
    </row>
    <row r="86" spans="1:102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47167.72</v>
      </c>
      <c r="H86" s="3">
        <v>0</v>
      </c>
      <c r="I86" s="3">
        <v>47167.72</v>
      </c>
      <c r="K86" s="3">
        <v>0</v>
      </c>
      <c r="L86" s="3">
        <v>0</v>
      </c>
      <c r="M86" s="3">
        <v>0</v>
      </c>
      <c r="O86" s="3">
        <v>47167.72</v>
      </c>
      <c r="Q86" s="29">
        <v>0</v>
      </c>
      <c r="R86" s="29">
        <v>0</v>
      </c>
      <c r="S86" s="31"/>
      <c r="T86" s="29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50778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9">
        <v>50778</v>
      </c>
      <c r="CK86" s="3">
        <v>0</v>
      </c>
      <c r="CL86" s="3">
        <v>0</v>
      </c>
      <c r="CM86" s="3">
        <v>16087.7</v>
      </c>
      <c r="CN86" s="3">
        <v>0</v>
      </c>
      <c r="CO86" s="3">
        <v>16087.7</v>
      </c>
      <c r="CQ86" s="3">
        <v>0</v>
      </c>
      <c r="CR86" s="3">
        <v>0</v>
      </c>
      <c r="CS86" s="3">
        <v>0</v>
      </c>
      <c r="CU86" s="3">
        <v>16087.7</v>
      </c>
      <c r="CV86" s="3">
        <f t="shared" si="16"/>
        <v>34690.300000000003</v>
      </c>
      <c r="CW86" s="35">
        <f t="shared" si="15"/>
        <v>0.31682421521131199</v>
      </c>
    </row>
    <row r="87" spans="1:102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10885.37</v>
      </c>
      <c r="H87" s="3">
        <v>0</v>
      </c>
      <c r="I87" s="3">
        <v>10885.37</v>
      </c>
      <c r="K87" s="3">
        <v>0</v>
      </c>
      <c r="L87" s="3">
        <v>0</v>
      </c>
      <c r="M87" s="3">
        <v>0</v>
      </c>
      <c r="O87" s="3">
        <v>10885.37</v>
      </c>
      <c r="Q87" s="29">
        <v>0</v>
      </c>
      <c r="R87" s="29">
        <v>0</v>
      </c>
      <c r="S87" s="31"/>
      <c r="T87" s="29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12097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9">
        <v>12097</v>
      </c>
      <c r="CK87" s="3">
        <v>0</v>
      </c>
      <c r="CL87" s="3">
        <v>0</v>
      </c>
      <c r="CM87" s="3">
        <v>5747.86</v>
      </c>
      <c r="CN87" s="3">
        <v>0</v>
      </c>
      <c r="CO87" s="3">
        <v>5747.86</v>
      </c>
      <c r="CQ87" s="3">
        <v>0</v>
      </c>
      <c r="CR87" s="3">
        <v>0</v>
      </c>
      <c r="CS87" s="3">
        <v>0</v>
      </c>
      <c r="CU87" s="3">
        <v>5747.86</v>
      </c>
      <c r="CV87" s="3">
        <f t="shared" si="16"/>
        <v>6349.14</v>
      </c>
      <c r="CW87" s="35">
        <f t="shared" si="15"/>
        <v>0.47514755724559804</v>
      </c>
    </row>
    <row r="88" spans="1:102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18325.420000000002</v>
      </c>
      <c r="H88" s="3">
        <v>0</v>
      </c>
      <c r="I88" s="3">
        <v>18325.420000000002</v>
      </c>
      <c r="K88" s="3">
        <v>0</v>
      </c>
      <c r="L88" s="3">
        <v>0</v>
      </c>
      <c r="M88" s="3">
        <v>0</v>
      </c>
      <c r="O88" s="3">
        <v>18325.420000000002</v>
      </c>
      <c r="Q88" s="29">
        <v>0</v>
      </c>
      <c r="R88" s="29">
        <v>0</v>
      </c>
      <c r="S88" s="31"/>
      <c r="T88" s="29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17111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9">
        <v>17111</v>
      </c>
      <c r="CK88" s="3">
        <v>0</v>
      </c>
      <c r="CL88" s="3">
        <v>0</v>
      </c>
      <c r="CM88" s="3">
        <v>5688.47</v>
      </c>
      <c r="CN88" s="3">
        <v>0</v>
      </c>
      <c r="CO88" s="3">
        <v>5688.47</v>
      </c>
      <c r="CQ88" s="3">
        <v>0</v>
      </c>
      <c r="CR88" s="3">
        <v>0</v>
      </c>
      <c r="CS88" s="3">
        <v>0</v>
      </c>
      <c r="CU88" s="3">
        <v>5688.47</v>
      </c>
      <c r="CV88" s="3">
        <f t="shared" si="16"/>
        <v>11422.529999999999</v>
      </c>
      <c r="CW88" s="35">
        <f t="shared" si="15"/>
        <v>0.33244521068318628</v>
      </c>
    </row>
    <row r="89" spans="1:102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306.78000000000003</v>
      </c>
      <c r="H89" s="3">
        <v>0</v>
      </c>
      <c r="I89" s="3">
        <v>306.78000000000003</v>
      </c>
      <c r="K89" s="3">
        <v>0</v>
      </c>
      <c r="L89" s="3">
        <v>0</v>
      </c>
      <c r="M89" s="3">
        <v>0</v>
      </c>
      <c r="O89" s="3">
        <v>306.78000000000003</v>
      </c>
      <c r="Q89" s="29">
        <v>0</v>
      </c>
      <c r="R89" s="29">
        <v>0</v>
      </c>
      <c r="S89" s="31"/>
      <c r="T89" s="29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520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9">
        <v>520</v>
      </c>
      <c r="CK89" s="3">
        <v>0</v>
      </c>
      <c r="CL89" s="3">
        <v>0</v>
      </c>
      <c r="CM89" s="3">
        <v>255.03</v>
      </c>
      <c r="CN89" s="3">
        <v>0</v>
      </c>
      <c r="CO89" s="3">
        <v>255.03</v>
      </c>
      <c r="CQ89" s="3">
        <v>0</v>
      </c>
      <c r="CR89" s="3">
        <v>0</v>
      </c>
      <c r="CS89" s="3">
        <v>0</v>
      </c>
      <c r="CU89" s="3">
        <v>255.03</v>
      </c>
      <c r="CV89" s="3">
        <f t="shared" si="16"/>
        <v>264.97000000000003</v>
      </c>
      <c r="CW89" s="35">
        <f t="shared" si="15"/>
        <v>0.49044230769230768</v>
      </c>
    </row>
    <row r="90" spans="1:102" outlineLevel="1" x14ac:dyDescent="0.2">
      <c r="A90" s="3" t="s">
        <v>100</v>
      </c>
      <c r="B90" s="10" t="s">
        <v>277</v>
      </c>
      <c r="C90" s="3" t="s">
        <v>278</v>
      </c>
      <c r="D90" s="3">
        <v>2977.5</v>
      </c>
      <c r="E90" s="3">
        <v>184</v>
      </c>
      <c r="F90" s="3">
        <v>0</v>
      </c>
      <c r="G90" s="3">
        <v>48327.200000000004</v>
      </c>
      <c r="H90" s="3">
        <v>0</v>
      </c>
      <c r="I90" s="3">
        <v>51488.700000000004</v>
      </c>
      <c r="K90" s="3">
        <v>80279.540000000008</v>
      </c>
      <c r="L90" s="3">
        <v>0</v>
      </c>
      <c r="M90" s="3">
        <v>80279.540000000008</v>
      </c>
      <c r="O90" s="3">
        <v>131768.24</v>
      </c>
      <c r="Q90" s="29">
        <v>0</v>
      </c>
      <c r="R90" s="29">
        <v>0</v>
      </c>
      <c r="S90" s="31"/>
      <c r="T90" s="29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36096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9">
        <v>36096</v>
      </c>
      <c r="CK90" s="3">
        <v>826</v>
      </c>
      <c r="CL90" s="3">
        <v>0</v>
      </c>
      <c r="CM90" s="3">
        <v>8656.93</v>
      </c>
      <c r="CN90" s="3">
        <v>0</v>
      </c>
      <c r="CO90" s="3">
        <v>9482.93</v>
      </c>
      <c r="CQ90" s="3">
        <v>0</v>
      </c>
      <c r="CR90" s="3">
        <v>0</v>
      </c>
      <c r="CS90" s="3">
        <v>0</v>
      </c>
      <c r="CU90" s="3">
        <v>9482.93</v>
      </c>
      <c r="CV90" s="3">
        <f t="shared" si="16"/>
        <v>26613.07</v>
      </c>
      <c r="CW90" s="35">
        <f t="shared" si="15"/>
        <v>0.26271415115248226</v>
      </c>
    </row>
    <row r="91" spans="1:102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457.3</v>
      </c>
      <c r="F91" s="3">
        <v>0</v>
      </c>
      <c r="G91" s="3">
        <v>18958.189999999999</v>
      </c>
      <c r="H91" s="3">
        <v>0</v>
      </c>
      <c r="I91" s="3">
        <v>19415.489999999998</v>
      </c>
      <c r="K91" s="3">
        <v>0</v>
      </c>
      <c r="L91" s="3">
        <v>0</v>
      </c>
      <c r="M91" s="3">
        <v>0</v>
      </c>
      <c r="O91" s="3">
        <v>19415.490000000002</v>
      </c>
      <c r="Q91" s="29">
        <v>0</v>
      </c>
      <c r="R91" s="29">
        <v>0</v>
      </c>
      <c r="S91" s="31"/>
      <c r="T91" s="29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25000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9">
        <v>25000</v>
      </c>
      <c r="CK91" s="3">
        <v>0</v>
      </c>
      <c r="CL91" s="3">
        <v>0</v>
      </c>
      <c r="CM91" s="3">
        <v>14977.51</v>
      </c>
      <c r="CN91" s="3">
        <v>0</v>
      </c>
      <c r="CO91" s="3">
        <v>14977.51</v>
      </c>
      <c r="CQ91" s="3">
        <v>0</v>
      </c>
      <c r="CR91" s="3">
        <v>0</v>
      </c>
      <c r="CS91" s="3">
        <v>0</v>
      </c>
      <c r="CU91" s="3">
        <v>14977.51</v>
      </c>
      <c r="CV91" s="3">
        <f t="shared" si="16"/>
        <v>10022.49</v>
      </c>
      <c r="CW91" s="35">
        <f t="shared" si="15"/>
        <v>0.59910039999999998</v>
      </c>
    </row>
    <row r="92" spans="1:102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169.37</v>
      </c>
      <c r="F92" s="3">
        <v>0</v>
      </c>
      <c r="G92" s="3">
        <v>9106.6</v>
      </c>
      <c r="H92" s="3">
        <v>0</v>
      </c>
      <c r="I92" s="3">
        <v>9275.9700000000012</v>
      </c>
      <c r="K92" s="3">
        <v>0</v>
      </c>
      <c r="L92" s="3">
        <v>0</v>
      </c>
      <c r="M92" s="3">
        <v>0</v>
      </c>
      <c r="O92" s="3">
        <v>9275.9699999999993</v>
      </c>
      <c r="Q92" s="29">
        <v>0</v>
      </c>
      <c r="R92" s="29">
        <v>0</v>
      </c>
      <c r="S92" s="31"/>
      <c r="T92" s="29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8517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9">
        <v>8517</v>
      </c>
      <c r="CK92" s="3">
        <v>0</v>
      </c>
      <c r="CL92" s="3">
        <v>42.36</v>
      </c>
      <c r="CM92" s="3">
        <v>2154.75</v>
      </c>
      <c r="CN92" s="3">
        <v>0</v>
      </c>
      <c r="CO92" s="3">
        <v>2197.11</v>
      </c>
      <c r="CQ92" s="3">
        <v>0</v>
      </c>
      <c r="CR92" s="3">
        <v>0</v>
      </c>
      <c r="CS92" s="3">
        <v>0</v>
      </c>
      <c r="CU92" s="3">
        <v>2197.11</v>
      </c>
      <c r="CV92" s="3">
        <f t="shared" si="16"/>
        <v>6319.8899999999994</v>
      </c>
      <c r="CW92" s="35">
        <f t="shared" si="15"/>
        <v>0.25796759422331811</v>
      </c>
    </row>
    <row r="93" spans="1:102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K93" s="3">
        <v>0</v>
      </c>
      <c r="L93" s="3">
        <v>0</v>
      </c>
      <c r="M93" s="3">
        <v>0</v>
      </c>
      <c r="O93" s="3">
        <v>0</v>
      </c>
      <c r="Q93" s="29">
        <v>0</v>
      </c>
      <c r="R93" s="29">
        <v>0</v>
      </c>
      <c r="S93" s="31"/>
      <c r="T93" s="29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510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9">
        <v>510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Q93" s="3">
        <v>0</v>
      </c>
      <c r="CR93" s="3">
        <v>0</v>
      </c>
      <c r="CS93" s="3">
        <v>0</v>
      </c>
      <c r="CU93" s="3">
        <v>0</v>
      </c>
      <c r="CV93" s="3">
        <f t="shared" si="16"/>
        <v>510</v>
      </c>
      <c r="CW93" s="35">
        <f t="shared" si="15"/>
        <v>0</v>
      </c>
    </row>
    <row r="94" spans="1:102" s="57" customFormat="1" outlineLevel="1" x14ac:dyDescent="0.2">
      <c r="A94" s="57" t="s">
        <v>104</v>
      </c>
      <c r="B94" s="58" t="s">
        <v>285</v>
      </c>
      <c r="C94" s="57" t="s">
        <v>353</v>
      </c>
      <c r="D94" s="57">
        <v>0</v>
      </c>
      <c r="E94" s="57">
        <v>0</v>
      </c>
      <c r="F94" s="57">
        <v>0</v>
      </c>
      <c r="G94" s="57">
        <v>264718.40000000002</v>
      </c>
      <c r="H94" s="57">
        <v>0</v>
      </c>
      <c r="I94" s="57">
        <v>264718.40000000002</v>
      </c>
      <c r="K94" s="57">
        <v>0</v>
      </c>
      <c r="L94" s="57">
        <v>145000</v>
      </c>
      <c r="M94" s="57">
        <v>145000</v>
      </c>
      <c r="O94" s="57">
        <v>145000</v>
      </c>
      <c r="Q94" s="59">
        <v>0</v>
      </c>
      <c r="R94" s="59">
        <v>0</v>
      </c>
      <c r="S94" s="55"/>
      <c r="T94" s="59"/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7">
        <v>0</v>
      </c>
      <c r="AG94" s="57">
        <v>0</v>
      </c>
      <c r="AH94" s="57">
        <v>0</v>
      </c>
      <c r="AI94" s="57">
        <v>0</v>
      </c>
      <c r="AJ94" s="57">
        <v>0</v>
      </c>
      <c r="AK94" s="57">
        <v>0</v>
      </c>
      <c r="AL94" s="57">
        <v>0</v>
      </c>
      <c r="AM94" s="57">
        <v>0</v>
      </c>
      <c r="AN94" s="57">
        <v>0</v>
      </c>
      <c r="AO94" s="57">
        <v>0</v>
      </c>
      <c r="AP94" s="57">
        <v>0</v>
      </c>
      <c r="AQ94" s="57">
        <v>0</v>
      </c>
      <c r="AR94" s="57">
        <v>0</v>
      </c>
      <c r="AS94" s="57">
        <v>0</v>
      </c>
      <c r="AT94" s="57">
        <v>0</v>
      </c>
      <c r="AU94" s="57">
        <v>0</v>
      </c>
      <c r="AV94" s="57">
        <v>0</v>
      </c>
      <c r="AW94" s="57">
        <v>0</v>
      </c>
      <c r="AX94" s="57">
        <v>0</v>
      </c>
      <c r="AY94" s="57">
        <v>0</v>
      </c>
      <c r="AZ94" s="57">
        <v>0</v>
      </c>
      <c r="BA94" s="57">
        <v>0</v>
      </c>
      <c r="BB94" s="57">
        <v>0</v>
      </c>
      <c r="BC94" s="57">
        <v>0</v>
      </c>
      <c r="BD94" s="57">
        <v>0</v>
      </c>
      <c r="BE94" s="57">
        <v>0</v>
      </c>
      <c r="BF94" s="57">
        <v>0</v>
      </c>
      <c r="BG94" s="57">
        <v>0</v>
      </c>
      <c r="BH94" s="57">
        <v>0</v>
      </c>
      <c r="BI94" s="57">
        <v>0</v>
      </c>
      <c r="BJ94" s="57">
        <v>0</v>
      </c>
      <c r="BK94" s="57">
        <v>0</v>
      </c>
      <c r="BL94" s="57">
        <v>0</v>
      </c>
      <c r="BM94" s="57">
        <v>0</v>
      </c>
      <c r="BN94" s="57">
        <v>388827</v>
      </c>
      <c r="BO94" s="57">
        <v>0</v>
      </c>
      <c r="BP94" s="57">
        <v>0</v>
      </c>
      <c r="BQ94" s="57">
        <v>0</v>
      </c>
      <c r="BR94" s="57">
        <v>0</v>
      </c>
      <c r="BS94" s="57">
        <v>0</v>
      </c>
      <c r="BT94" s="57">
        <v>0</v>
      </c>
      <c r="BU94" s="57">
        <v>0</v>
      </c>
      <c r="BV94" s="57">
        <v>0</v>
      </c>
      <c r="BW94" s="57">
        <v>0</v>
      </c>
      <c r="BX94" s="57">
        <v>0</v>
      </c>
      <c r="BY94" s="57">
        <v>0</v>
      </c>
      <c r="BZ94" s="57">
        <v>0</v>
      </c>
      <c r="CA94" s="57">
        <v>0</v>
      </c>
      <c r="CB94" s="57">
        <v>0</v>
      </c>
      <c r="CC94" s="57">
        <v>0</v>
      </c>
      <c r="CD94" s="57">
        <v>0</v>
      </c>
      <c r="CE94" s="57">
        <v>0</v>
      </c>
      <c r="CF94" s="57">
        <v>0</v>
      </c>
      <c r="CG94" s="57">
        <v>0</v>
      </c>
      <c r="CH94" s="57">
        <v>0</v>
      </c>
      <c r="CI94" s="59">
        <v>150000</v>
      </c>
      <c r="CK94" s="57">
        <v>0</v>
      </c>
      <c r="CL94" s="57">
        <v>0</v>
      </c>
      <c r="CM94" s="57">
        <v>30651.38</v>
      </c>
      <c r="CN94" s="57">
        <v>0</v>
      </c>
      <c r="CO94" s="57">
        <v>0</v>
      </c>
      <c r="CQ94" s="57">
        <v>0</v>
      </c>
      <c r="CR94" s="57">
        <v>0</v>
      </c>
      <c r="CS94" s="57">
        <v>0</v>
      </c>
      <c r="CU94" s="57">
        <v>0</v>
      </c>
      <c r="CV94" s="57">
        <f>CI94-CU94</f>
        <v>150000</v>
      </c>
      <c r="CW94" s="60">
        <f t="shared" si="15"/>
        <v>0</v>
      </c>
      <c r="CX94" s="60"/>
    </row>
    <row r="95" spans="1:102" s="57" customFormat="1" outlineLevel="1" x14ac:dyDescent="0.2">
      <c r="B95" s="58" t="s">
        <v>285</v>
      </c>
      <c r="C95" s="57" t="s">
        <v>354</v>
      </c>
      <c r="O95" s="57">
        <v>264718.40000000002</v>
      </c>
      <c r="Q95" s="59"/>
      <c r="R95" s="59"/>
      <c r="S95" s="55"/>
      <c r="T95" s="59"/>
      <c r="CI95" s="59">
        <v>238826.76</v>
      </c>
      <c r="CO95" s="57">
        <v>30651.38</v>
      </c>
      <c r="CS95" s="57">
        <v>0</v>
      </c>
      <c r="CU95" s="57">
        <v>30651.38</v>
      </c>
      <c r="CV95" s="57">
        <f>CI95-CU95</f>
        <v>208175.38</v>
      </c>
      <c r="CW95" s="60">
        <f t="shared" si="15"/>
        <v>0.1283414806615473</v>
      </c>
      <c r="CX95" s="60"/>
    </row>
    <row r="96" spans="1:102" s="57" customFormat="1" outlineLevel="1" x14ac:dyDescent="0.2">
      <c r="A96" s="57" t="s">
        <v>105</v>
      </c>
      <c r="B96" s="58" t="s">
        <v>287</v>
      </c>
      <c r="C96" s="57" t="s">
        <v>355</v>
      </c>
      <c r="D96" s="57">
        <v>0</v>
      </c>
      <c r="E96" s="57">
        <v>0</v>
      </c>
      <c r="F96" s="57">
        <v>0</v>
      </c>
      <c r="G96" s="57">
        <v>33851.49</v>
      </c>
      <c r="H96" s="57">
        <v>0</v>
      </c>
      <c r="I96" s="57">
        <v>33851.49</v>
      </c>
      <c r="K96" s="57">
        <v>0</v>
      </c>
      <c r="L96" s="57">
        <v>318901</v>
      </c>
      <c r="M96" s="57">
        <v>318901</v>
      </c>
      <c r="O96" s="57">
        <v>318901</v>
      </c>
      <c r="Q96" s="59">
        <v>0</v>
      </c>
      <c r="R96" s="59">
        <v>0</v>
      </c>
      <c r="S96" s="55"/>
      <c r="T96" s="59"/>
      <c r="U96" s="57">
        <v>0</v>
      </c>
      <c r="V96" s="57">
        <v>0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0</v>
      </c>
      <c r="AD96" s="57">
        <v>0</v>
      </c>
      <c r="AE96" s="57">
        <v>0</v>
      </c>
      <c r="AF96" s="57">
        <v>0</v>
      </c>
      <c r="AG96" s="57">
        <v>0</v>
      </c>
      <c r="AH96" s="57">
        <v>0</v>
      </c>
      <c r="AI96" s="57">
        <v>0</v>
      </c>
      <c r="AJ96" s="57">
        <v>0</v>
      </c>
      <c r="AK96" s="57">
        <v>0</v>
      </c>
      <c r="AL96" s="57">
        <v>0</v>
      </c>
      <c r="AM96" s="57">
        <v>0</v>
      </c>
      <c r="AN96" s="57">
        <v>0</v>
      </c>
      <c r="AO96" s="57">
        <v>0</v>
      </c>
      <c r="AP96" s="57">
        <v>0</v>
      </c>
      <c r="AQ96" s="57">
        <v>0</v>
      </c>
      <c r="AR96" s="57">
        <v>0</v>
      </c>
      <c r="AS96" s="57">
        <v>0</v>
      </c>
      <c r="AT96" s="57">
        <v>0</v>
      </c>
      <c r="AU96" s="57">
        <v>0</v>
      </c>
      <c r="AV96" s="57">
        <v>0</v>
      </c>
      <c r="AW96" s="57">
        <v>0</v>
      </c>
      <c r="AX96" s="57">
        <v>0</v>
      </c>
      <c r="AY96" s="57">
        <v>0</v>
      </c>
      <c r="AZ96" s="57">
        <v>0</v>
      </c>
      <c r="BA96" s="57">
        <v>0</v>
      </c>
      <c r="BB96" s="57">
        <v>0</v>
      </c>
      <c r="BC96" s="57">
        <v>0</v>
      </c>
      <c r="BD96" s="57">
        <v>0</v>
      </c>
      <c r="BE96" s="57">
        <v>0</v>
      </c>
      <c r="BF96" s="57">
        <v>0</v>
      </c>
      <c r="BG96" s="57">
        <v>0</v>
      </c>
      <c r="BH96" s="57">
        <v>0</v>
      </c>
      <c r="BI96" s="57">
        <v>0</v>
      </c>
      <c r="BJ96" s="57">
        <v>0</v>
      </c>
      <c r="BK96" s="57">
        <v>0</v>
      </c>
      <c r="BL96" s="57">
        <v>0</v>
      </c>
      <c r="BM96" s="57">
        <v>0</v>
      </c>
      <c r="BN96" s="57">
        <v>0</v>
      </c>
      <c r="BO96" s="57">
        <v>385352</v>
      </c>
      <c r="BP96" s="57">
        <v>0</v>
      </c>
      <c r="BQ96" s="57">
        <v>0</v>
      </c>
      <c r="BR96" s="57">
        <v>0</v>
      </c>
      <c r="BS96" s="57">
        <v>0</v>
      </c>
      <c r="BT96" s="57">
        <v>0</v>
      </c>
      <c r="BU96" s="57">
        <v>0</v>
      </c>
      <c r="BV96" s="57">
        <v>0</v>
      </c>
      <c r="BW96" s="57">
        <v>0</v>
      </c>
      <c r="BX96" s="57">
        <v>0</v>
      </c>
      <c r="BY96" s="57">
        <v>0</v>
      </c>
      <c r="BZ96" s="57">
        <v>0</v>
      </c>
      <c r="CA96" s="57">
        <v>0</v>
      </c>
      <c r="CB96" s="57">
        <v>0</v>
      </c>
      <c r="CC96" s="57">
        <v>0</v>
      </c>
      <c r="CD96" s="57">
        <v>0</v>
      </c>
      <c r="CE96" s="57">
        <v>0</v>
      </c>
      <c r="CF96" s="57">
        <v>0</v>
      </c>
      <c r="CG96" s="57">
        <v>0</v>
      </c>
      <c r="CH96" s="57">
        <v>0</v>
      </c>
      <c r="CI96" s="59">
        <v>314740</v>
      </c>
      <c r="CK96" s="57">
        <v>0</v>
      </c>
      <c r="CL96" s="57">
        <v>0</v>
      </c>
      <c r="CM96" s="57">
        <v>24144.22</v>
      </c>
      <c r="CN96" s="57">
        <v>0</v>
      </c>
      <c r="CO96" s="57">
        <v>0</v>
      </c>
      <c r="CQ96" s="57">
        <v>0</v>
      </c>
      <c r="CR96" s="57">
        <v>157370</v>
      </c>
      <c r="CS96" s="57">
        <v>157370</v>
      </c>
      <c r="CU96" s="57">
        <v>157370</v>
      </c>
      <c r="CV96" s="57">
        <f>CI96-CU96</f>
        <v>157370</v>
      </c>
      <c r="CW96" s="60">
        <f t="shared" si="15"/>
        <v>0.5</v>
      </c>
      <c r="CX96" s="60"/>
    </row>
    <row r="97" spans="1:102" s="57" customFormat="1" outlineLevel="1" x14ac:dyDescent="0.2">
      <c r="B97" s="58" t="s">
        <v>287</v>
      </c>
      <c r="C97" s="57" t="s">
        <v>356</v>
      </c>
      <c r="O97" s="57">
        <v>33851.49</v>
      </c>
      <c r="Q97" s="59"/>
      <c r="R97" s="59"/>
      <c r="S97" s="55"/>
      <c r="T97" s="59"/>
      <c r="CI97" s="59">
        <v>70612.3</v>
      </c>
      <c r="CO97" s="57">
        <v>24144.22</v>
      </c>
      <c r="CS97" s="57">
        <v>0</v>
      </c>
      <c r="CU97" s="57">
        <v>24144.22</v>
      </c>
      <c r="CV97" s="57">
        <f>CI97-CU97</f>
        <v>46468.08</v>
      </c>
      <c r="CW97" s="60">
        <f t="shared" si="15"/>
        <v>0.34192654820760687</v>
      </c>
      <c r="CX97" s="60"/>
    </row>
    <row r="98" spans="1:102" outlineLevel="1" x14ac:dyDescent="0.2">
      <c r="A98" s="3" t="s">
        <v>124</v>
      </c>
      <c r="B98" s="10" t="s">
        <v>289</v>
      </c>
      <c r="C98" s="3" t="s">
        <v>357</v>
      </c>
      <c r="D98" s="3">
        <v>0</v>
      </c>
      <c r="E98" s="3">
        <v>0</v>
      </c>
      <c r="F98" s="3">
        <v>0</v>
      </c>
      <c r="G98" s="3">
        <v>628510.26</v>
      </c>
      <c r="H98" s="3">
        <v>0</v>
      </c>
      <c r="I98" s="3">
        <v>628510.26</v>
      </c>
      <c r="K98" s="3">
        <v>0</v>
      </c>
      <c r="L98" s="3">
        <v>0</v>
      </c>
      <c r="M98" s="3">
        <v>0</v>
      </c>
      <c r="O98" s="3">
        <v>628510.26</v>
      </c>
      <c r="Q98" s="29">
        <v>0</v>
      </c>
      <c r="R98" s="29">
        <v>0</v>
      </c>
      <c r="S98" s="31"/>
      <c r="T98" s="29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587640</v>
      </c>
      <c r="CI98" s="29">
        <v>587640</v>
      </c>
      <c r="CK98" s="3">
        <v>0</v>
      </c>
      <c r="CL98" s="3">
        <v>0</v>
      </c>
      <c r="CM98" s="3">
        <v>353557.7</v>
      </c>
      <c r="CN98" s="3">
        <v>0</v>
      </c>
      <c r="CO98" s="3">
        <v>353557.7</v>
      </c>
      <c r="CQ98" s="3">
        <v>0</v>
      </c>
      <c r="CR98" s="3">
        <v>0</v>
      </c>
      <c r="CS98" s="3">
        <v>0</v>
      </c>
      <c r="CU98" s="3">
        <v>353557.7</v>
      </c>
      <c r="CV98" s="3">
        <f>CI98-CU98</f>
        <v>234082.3</v>
      </c>
      <c r="CW98" s="35">
        <f t="shared" si="15"/>
        <v>0.60165696685045267</v>
      </c>
    </row>
    <row r="99" spans="1:102" s="4" customFormat="1" x14ac:dyDescent="0.2">
      <c r="A99" s="5" t="s">
        <v>20</v>
      </c>
      <c r="B99" s="11"/>
      <c r="C99" s="2" t="s">
        <v>13</v>
      </c>
      <c r="D99" s="5">
        <v>50767.54</v>
      </c>
      <c r="E99" s="5">
        <v>1928.83</v>
      </c>
      <c r="F99" s="5">
        <v>689.37</v>
      </c>
      <c r="G99" s="5">
        <v>1313869.55</v>
      </c>
      <c r="H99" s="5">
        <v>0</v>
      </c>
      <c r="I99" s="5">
        <v>1367255.29</v>
      </c>
      <c r="J99" s="7"/>
      <c r="K99" s="5">
        <v>80279.540000000008</v>
      </c>
      <c r="L99" s="5">
        <v>463901</v>
      </c>
      <c r="M99" s="5">
        <v>544180.54</v>
      </c>
      <c r="N99" s="7"/>
      <c r="O99" s="61">
        <v>1911435.8299999996</v>
      </c>
      <c r="P99" s="5"/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1428</v>
      </c>
      <c r="AQ99" s="5">
        <v>20750</v>
      </c>
      <c r="AR99" s="5">
        <v>1025</v>
      </c>
      <c r="AS99" s="5">
        <v>7311</v>
      </c>
      <c r="AT99" s="5">
        <v>8646</v>
      </c>
      <c r="AU99" s="5">
        <v>34675</v>
      </c>
      <c r="AV99" s="5">
        <v>5221</v>
      </c>
      <c r="AW99" s="5">
        <v>1224</v>
      </c>
      <c r="AX99" s="5">
        <v>142617</v>
      </c>
      <c r="AY99" s="5">
        <v>1619</v>
      </c>
      <c r="AZ99" s="5">
        <v>7956</v>
      </c>
      <c r="BA99" s="5">
        <v>17666</v>
      </c>
      <c r="BB99" s="5">
        <v>80319</v>
      </c>
      <c r="BC99" s="5">
        <v>6229</v>
      </c>
      <c r="BD99" s="5">
        <v>1020</v>
      </c>
      <c r="BE99" s="5">
        <v>21420</v>
      </c>
      <c r="BF99" s="5">
        <v>50778</v>
      </c>
      <c r="BG99" s="5">
        <v>12097</v>
      </c>
      <c r="BH99" s="5">
        <v>17111</v>
      </c>
      <c r="BI99" s="5">
        <v>520</v>
      </c>
      <c r="BJ99" s="5">
        <v>36096</v>
      </c>
      <c r="BK99" s="5">
        <v>25000</v>
      </c>
      <c r="BL99" s="5">
        <v>8517</v>
      </c>
      <c r="BM99" s="5">
        <v>510</v>
      </c>
      <c r="BN99" s="5">
        <v>388827</v>
      </c>
      <c r="BO99" s="5">
        <v>385352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587640</v>
      </c>
      <c r="CI99" s="61">
        <v>1871574</v>
      </c>
      <c r="CJ99" s="7"/>
      <c r="CK99" s="5">
        <v>24893.13</v>
      </c>
      <c r="CL99" s="5">
        <v>263.36</v>
      </c>
      <c r="CM99" s="5">
        <v>521636.42</v>
      </c>
      <c r="CN99" s="5">
        <v>0</v>
      </c>
      <c r="CO99" s="61">
        <v>546792.91</v>
      </c>
      <c r="CP99" s="2"/>
      <c r="CQ99" s="5">
        <v>0</v>
      </c>
      <c r="CR99" s="5">
        <v>157370</v>
      </c>
      <c r="CS99" s="61">
        <v>157370</v>
      </c>
      <c r="CU99" s="61">
        <v>704162.91</v>
      </c>
      <c r="CV99" s="61">
        <f>CI99-CU99</f>
        <v>1167411.0899999999</v>
      </c>
      <c r="CW99" s="41">
        <f>IF(CI99=0,"n/a",CU99/(CI99))</f>
        <v>0.37624101959099671</v>
      </c>
      <c r="CX99" s="38"/>
    </row>
    <row r="100" spans="1:102" x14ac:dyDescent="0.2">
      <c r="I100" s="7"/>
      <c r="J100" s="7"/>
      <c r="M100" s="7"/>
      <c r="N100" s="7"/>
      <c r="O100" s="7"/>
      <c r="P100" s="7"/>
      <c r="Q100" s="7"/>
      <c r="R100" s="7"/>
      <c r="S100" s="7"/>
      <c r="T100" s="7"/>
      <c r="CI100" s="7"/>
      <c r="CJ100" s="7"/>
      <c r="CO100" s="7"/>
      <c r="CS100" s="7"/>
    </row>
    <row r="101" spans="1:102" outlineLevel="1" x14ac:dyDescent="0.2">
      <c r="A101" s="3" t="s">
        <v>106</v>
      </c>
      <c r="B101" s="10" t="s">
        <v>290</v>
      </c>
      <c r="C101" s="3" t="s">
        <v>291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K101" s="3">
        <v>0</v>
      </c>
      <c r="L101" s="3">
        <v>0</v>
      </c>
      <c r="M101" s="3">
        <v>0</v>
      </c>
      <c r="O101" s="3">
        <v>0</v>
      </c>
      <c r="Q101" s="29">
        <v>0</v>
      </c>
      <c r="R101" s="29">
        <v>0</v>
      </c>
      <c r="S101" s="31"/>
      <c r="T101" s="29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1530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29">
        <v>1530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Q101" s="3">
        <v>0</v>
      </c>
      <c r="CR101" s="3">
        <v>0</v>
      </c>
      <c r="CS101" s="3">
        <v>0</v>
      </c>
      <c r="CU101" s="3">
        <v>0</v>
      </c>
      <c r="CV101" s="3">
        <f t="shared" ref="CV101:CV118" si="17">CI101-CU101</f>
        <v>1530</v>
      </c>
      <c r="CW101" s="35">
        <f t="shared" ref="CW101:CW118" si="18">IF(CI101=0,"n/a",CU101/(CI101))</f>
        <v>0</v>
      </c>
    </row>
    <row r="102" spans="1:102" outlineLevel="1" x14ac:dyDescent="0.2">
      <c r="A102" s="3" t="s">
        <v>107</v>
      </c>
      <c r="B102" s="10" t="s">
        <v>292</v>
      </c>
      <c r="C102" s="3" t="s">
        <v>293</v>
      </c>
      <c r="D102" s="3">
        <v>3443.62</v>
      </c>
      <c r="E102" s="3">
        <v>0</v>
      </c>
      <c r="F102" s="3">
        <v>0</v>
      </c>
      <c r="G102" s="3">
        <v>7847.82</v>
      </c>
      <c r="H102" s="3">
        <v>0</v>
      </c>
      <c r="I102" s="3">
        <v>11291.439999999999</v>
      </c>
      <c r="K102" s="3">
        <v>0</v>
      </c>
      <c r="L102" s="3">
        <v>0</v>
      </c>
      <c r="M102" s="3">
        <v>0</v>
      </c>
      <c r="O102" s="3">
        <v>11291.44</v>
      </c>
      <c r="Q102" s="29">
        <v>0</v>
      </c>
      <c r="R102" s="29">
        <v>0</v>
      </c>
      <c r="S102" s="31"/>
      <c r="T102" s="29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13770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29">
        <v>13770</v>
      </c>
      <c r="CK102" s="3">
        <v>2726.05</v>
      </c>
      <c r="CL102" s="3">
        <v>49.5</v>
      </c>
      <c r="CM102" s="3">
        <v>3419.37</v>
      </c>
      <c r="CN102" s="3">
        <v>0</v>
      </c>
      <c r="CO102" s="3">
        <v>6194.92</v>
      </c>
      <c r="CQ102" s="3">
        <v>0</v>
      </c>
      <c r="CR102" s="3">
        <v>0</v>
      </c>
      <c r="CS102" s="3">
        <v>0</v>
      </c>
      <c r="CU102" s="3">
        <v>6194.92</v>
      </c>
      <c r="CV102" s="3">
        <f t="shared" si="17"/>
        <v>7575.08</v>
      </c>
      <c r="CW102" s="35">
        <f t="shared" si="18"/>
        <v>0.44988525780682642</v>
      </c>
    </row>
    <row r="103" spans="1:102" outlineLevel="1" x14ac:dyDescent="0.2">
      <c r="A103" s="3" t="s">
        <v>108</v>
      </c>
      <c r="B103" s="10" t="s">
        <v>294</v>
      </c>
      <c r="C103" s="3" t="s">
        <v>295</v>
      </c>
      <c r="D103" s="3">
        <v>11414.16</v>
      </c>
      <c r="E103" s="3">
        <v>0</v>
      </c>
      <c r="F103" s="3">
        <v>0</v>
      </c>
      <c r="G103" s="3">
        <v>0</v>
      </c>
      <c r="H103" s="3">
        <v>0</v>
      </c>
      <c r="I103" s="3">
        <v>11414.16</v>
      </c>
      <c r="K103" s="3">
        <v>0</v>
      </c>
      <c r="L103" s="3">
        <v>0</v>
      </c>
      <c r="M103" s="3">
        <v>0</v>
      </c>
      <c r="O103" s="3">
        <v>11414.16</v>
      </c>
      <c r="Q103" s="29">
        <v>0</v>
      </c>
      <c r="R103" s="29">
        <v>0</v>
      </c>
      <c r="S103" s="31"/>
      <c r="T103" s="29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18797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29">
        <v>18797</v>
      </c>
      <c r="CK103" s="3">
        <v>8753.5</v>
      </c>
      <c r="CL103" s="3">
        <v>0</v>
      </c>
      <c r="CM103" s="3">
        <v>0</v>
      </c>
      <c r="CN103" s="3">
        <v>0</v>
      </c>
      <c r="CO103" s="3">
        <v>8753.5</v>
      </c>
      <c r="CQ103" s="3">
        <v>0</v>
      </c>
      <c r="CR103" s="3">
        <v>0</v>
      </c>
      <c r="CS103" s="3">
        <v>0</v>
      </c>
      <c r="CU103" s="3">
        <v>8753.5</v>
      </c>
      <c r="CV103" s="3">
        <f t="shared" si="17"/>
        <v>10043.5</v>
      </c>
      <c r="CW103" s="35">
        <f t="shared" si="18"/>
        <v>0.46568601372559448</v>
      </c>
    </row>
    <row r="104" spans="1:102" outlineLevel="1" x14ac:dyDescent="0.2">
      <c r="A104" s="3" t="s">
        <v>109</v>
      </c>
      <c r="B104" s="10" t="s">
        <v>296</v>
      </c>
      <c r="C104" s="3" t="s">
        <v>297</v>
      </c>
      <c r="D104" s="3">
        <v>0</v>
      </c>
      <c r="E104" s="3">
        <v>0</v>
      </c>
      <c r="F104" s="3">
        <v>0</v>
      </c>
      <c r="G104" s="3">
        <v>1401.22</v>
      </c>
      <c r="H104" s="3">
        <v>0</v>
      </c>
      <c r="I104" s="3">
        <v>1401.22</v>
      </c>
      <c r="K104" s="3">
        <v>0</v>
      </c>
      <c r="L104" s="3">
        <v>0</v>
      </c>
      <c r="M104" s="3">
        <v>0</v>
      </c>
      <c r="O104" s="3">
        <v>1401.22</v>
      </c>
      <c r="Q104" s="29">
        <v>0</v>
      </c>
      <c r="R104" s="29">
        <v>0</v>
      </c>
      <c r="S104" s="31"/>
      <c r="T104" s="29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3121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29">
        <v>3121</v>
      </c>
      <c r="CK104" s="3">
        <v>0</v>
      </c>
      <c r="CL104" s="3">
        <v>0</v>
      </c>
      <c r="CM104" s="3">
        <v>620.71</v>
      </c>
      <c r="CN104" s="3">
        <v>0</v>
      </c>
      <c r="CO104" s="3">
        <v>620.71</v>
      </c>
      <c r="CQ104" s="3">
        <v>0</v>
      </c>
      <c r="CR104" s="3">
        <v>0</v>
      </c>
      <c r="CS104" s="3">
        <v>0</v>
      </c>
      <c r="CU104" s="3">
        <v>620.71</v>
      </c>
      <c r="CV104" s="3">
        <f t="shared" si="17"/>
        <v>2500.29</v>
      </c>
      <c r="CW104" s="35">
        <f t="shared" si="18"/>
        <v>0.19888176866388979</v>
      </c>
    </row>
    <row r="105" spans="1:102" outlineLevel="1" x14ac:dyDescent="0.2">
      <c r="A105" s="3" t="s">
        <v>110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11719.51</v>
      </c>
      <c r="H105" s="3">
        <v>0</v>
      </c>
      <c r="I105" s="3">
        <v>11719.51</v>
      </c>
      <c r="K105" s="3">
        <v>0</v>
      </c>
      <c r="L105" s="3">
        <v>0</v>
      </c>
      <c r="M105" s="3">
        <v>0</v>
      </c>
      <c r="O105" s="3">
        <v>11719.51</v>
      </c>
      <c r="Q105" s="29">
        <v>0</v>
      </c>
      <c r="R105" s="29">
        <v>0</v>
      </c>
      <c r="S105" s="31"/>
      <c r="T105" s="29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9843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29">
        <v>9843</v>
      </c>
      <c r="CK105" s="3">
        <v>0</v>
      </c>
      <c r="CL105" s="3">
        <v>0</v>
      </c>
      <c r="CM105" s="3">
        <v>5197.8500000000004</v>
      </c>
      <c r="CN105" s="3">
        <v>0</v>
      </c>
      <c r="CO105" s="3">
        <v>5197.8500000000004</v>
      </c>
      <c r="CQ105" s="3">
        <v>0</v>
      </c>
      <c r="CR105" s="3">
        <v>0</v>
      </c>
      <c r="CS105" s="3">
        <v>0</v>
      </c>
      <c r="CU105" s="3">
        <v>5197.8500000000004</v>
      </c>
      <c r="CV105" s="3">
        <f t="shared" si="17"/>
        <v>4645.1499999999996</v>
      </c>
      <c r="CW105" s="35">
        <f t="shared" si="18"/>
        <v>0.52807578990145287</v>
      </c>
    </row>
    <row r="106" spans="1:102" outlineLevel="1" x14ac:dyDescent="0.2">
      <c r="A106" s="3" t="s">
        <v>300</v>
      </c>
      <c r="B106" s="10" t="s">
        <v>301</v>
      </c>
      <c r="C106" s="3" t="s">
        <v>302</v>
      </c>
      <c r="D106" s="3">
        <v>0</v>
      </c>
      <c r="E106" s="3">
        <v>0</v>
      </c>
      <c r="F106" s="3">
        <v>0</v>
      </c>
      <c r="G106" s="3">
        <v>143.13</v>
      </c>
      <c r="H106" s="3">
        <v>0</v>
      </c>
      <c r="I106" s="3">
        <v>143.13</v>
      </c>
      <c r="K106" s="3">
        <v>0</v>
      </c>
      <c r="L106" s="3">
        <v>0</v>
      </c>
      <c r="M106" s="3">
        <v>0</v>
      </c>
      <c r="O106" s="3">
        <v>143.13</v>
      </c>
      <c r="Q106" s="29">
        <v>0</v>
      </c>
      <c r="R106" s="29">
        <v>0</v>
      </c>
      <c r="S106" s="31"/>
      <c r="T106" s="29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29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Q106" s="3">
        <v>0</v>
      </c>
      <c r="CR106" s="3">
        <v>0</v>
      </c>
      <c r="CS106" s="3">
        <v>0</v>
      </c>
      <c r="CU106" s="3">
        <v>0</v>
      </c>
      <c r="CV106" s="3">
        <f t="shared" si="17"/>
        <v>0</v>
      </c>
      <c r="CW106" s="35" t="str">
        <f t="shared" si="18"/>
        <v>n/a</v>
      </c>
    </row>
    <row r="107" spans="1:102" outlineLevel="1" x14ac:dyDescent="0.2">
      <c r="A107" s="3" t="s">
        <v>111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781.89</v>
      </c>
      <c r="H107" s="3">
        <v>0</v>
      </c>
      <c r="I107" s="3">
        <v>781.89</v>
      </c>
      <c r="K107" s="3">
        <v>0</v>
      </c>
      <c r="L107" s="3">
        <v>0</v>
      </c>
      <c r="M107" s="3">
        <v>0</v>
      </c>
      <c r="O107" s="3">
        <v>781.89</v>
      </c>
      <c r="Q107" s="29">
        <v>0</v>
      </c>
      <c r="R107" s="29">
        <v>0</v>
      </c>
      <c r="S107" s="31"/>
      <c r="T107" s="29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1148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29">
        <v>1148</v>
      </c>
      <c r="CK107" s="3">
        <v>0</v>
      </c>
      <c r="CL107" s="3">
        <v>0</v>
      </c>
      <c r="CM107" s="3">
        <v>132.12</v>
      </c>
      <c r="CN107" s="3">
        <v>0</v>
      </c>
      <c r="CO107" s="3">
        <v>132.12</v>
      </c>
      <c r="CQ107" s="3">
        <v>0</v>
      </c>
      <c r="CR107" s="3">
        <v>0</v>
      </c>
      <c r="CS107" s="3">
        <v>0</v>
      </c>
      <c r="CU107" s="3">
        <v>132.12</v>
      </c>
      <c r="CV107" s="3">
        <f t="shared" si="17"/>
        <v>1015.88</v>
      </c>
      <c r="CW107" s="35">
        <f t="shared" si="18"/>
        <v>0.11508710801393729</v>
      </c>
    </row>
    <row r="108" spans="1:102" outlineLevel="1" x14ac:dyDescent="0.2">
      <c r="A108" s="3" t="s">
        <v>112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16990.189999999999</v>
      </c>
      <c r="H108" s="3">
        <v>0</v>
      </c>
      <c r="I108" s="3">
        <v>16990.189999999999</v>
      </c>
      <c r="K108" s="3">
        <v>0</v>
      </c>
      <c r="L108" s="3">
        <v>0</v>
      </c>
      <c r="M108" s="3">
        <v>0</v>
      </c>
      <c r="O108" s="3">
        <v>16990.189999999999</v>
      </c>
      <c r="Q108" s="29">
        <v>0</v>
      </c>
      <c r="R108" s="29">
        <v>0</v>
      </c>
      <c r="S108" s="31"/>
      <c r="T108" s="29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20400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29">
        <v>20400</v>
      </c>
      <c r="CK108" s="3">
        <v>0</v>
      </c>
      <c r="CL108" s="3">
        <v>0</v>
      </c>
      <c r="CM108" s="3">
        <v>5640.74</v>
      </c>
      <c r="CN108" s="3">
        <v>0</v>
      </c>
      <c r="CO108" s="3">
        <v>5640.74</v>
      </c>
      <c r="CQ108" s="3">
        <v>0</v>
      </c>
      <c r="CR108" s="3">
        <v>0</v>
      </c>
      <c r="CS108" s="3">
        <v>0</v>
      </c>
      <c r="CU108" s="3">
        <v>5640.74</v>
      </c>
      <c r="CV108" s="3">
        <f t="shared" si="17"/>
        <v>14759.26</v>
      </c>
      <c r="CW108" s="35">
        <f t="shared" si="18"/>
        <v>0.276506862745098</v>
      </c>
    </row>
    <row r="109" spans="1:102" outlineLevel="1" x14ac:dyDescent="0.2">
      <c r="A109" s="3" t="s">
        <v>113</v>
      </c>
      <c r="B109" s="10" t="s">
        <v>307</v>
      </c>
      <c r="C109" s="3" t="s">
        <v>308</v>
      </c>
      <c r="D109" s="3">
        <v>861.65</v>
      </c>
      <c r="E109" s="3">
        <v>1202.06</v>
      </c>
      <c r="F109" s="3">
        <v>0</v>
      </c>
      <c r="G109" s="3">
        <v>79659.11</v>
      </c>
      <c r="H109" s="3">
        <v>472.05</v>
      </c>
      <c r="I109" s="3">
        <v>82194.87000000001</v>
      </c>
      <c r="K109" s="3">
        <v>0</v>
      </c>
      <c r="L109" s="3">
        <v>0</v>
      </c>
      <c r="M109" s="3">
        <v>0</v>
      </c>
      <c r="O109" s="3">
        <v>82194.87</v>
      </c>
      <c r="Q109" s="29">
        <v>0</v>
      </c>
      <c r="R109" s="29">
        <v>0</v>
      </c>
      <c r="S109" s="31"/>
      <c r="T109" s="29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107233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29">
        <v>107233</v>
      </c>
      <c r="CK109" s="3">
        <v>0</v>
      </c>
      <c r="CL109" s="3">
        <v>195.96</v>
      </c>
      <c r="CM109" s="3">
        <v>20082.38</v>
      </c>
      <c r="CN109" s="3">
        <v>0</v>
      </c>
      <c r="CO109" s="3">
        <v>20278.34</v>
      </c>
      <c r="CQ109" s="3">
        <v>0</v>
      </c>
      <c r="CR109" s="3">
        <v>0</v>
      </c>
      <c r="CS109" s="3">
        <v>0</v>
      </c>
      <c r="CU109" s="3">
        <v>20278.34</v>
      </c>
      <c r="CV109" s="3">
        <f t="shared" si="17"/>
        <v>86954.66</v>
      </c>
      <c r="CW109" s="35">
        <f t="shared" si="18"/>
        <v>0.18910540598509787</v>
      </c>
    </row>
    <row r="110" spans="1:102" outlineLevel="1" x14ac:dyDescent="0.2">
      <c r="A110" s="3" t="s">
        <v>114</v>
      </c>
      <c r="B110" s="10" t="s">
        <v>309</v>
      </c>
      <c r="C110" s="3" t="s">
        <v>310</v>
      </c>
      <c r="D110" s="3">
        <v>0</v>
      </c>
      <c r="E110" s="3">
        <v>0</v>
      </c>
      <c r="F110" s="3">
        <v>0</v>
      </c>
      <c r="G110" s="3">
        <v>63781.270000000004</v>
      </c>
      <c r="H110" s="3">
        <v>0</v>
      </c>
      <c r="I110" s="3">
        <v>63781.270000000004</v>
      </c>
      <c r="K110" s="3">
        <v>0</v>
      </c>
      <c r="L110" s="3">
        <v>0</v>
      </c>
      <c r="M110" s="3">
        <v>0</v>
      </c>
      <c r="O110" s="3">
        <v>63781.270000000004</v>
      </c>
      <c r="Q110" s="29">
        <v>0</v>
      </c>
      <c r="R110" s="29">
        <v>0</v>
      </c>
      <c r="S110" s="31"/>
      <c r="T110" s="29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35906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29">
        <v>35906</v>
      </c>
      <c r="CK110" s="3">
        <v>0</v>
      </c>
      <c r="CL110" s="3">
        <v>0</v>
      </c>
      <c r="CM110" s="3">
        <v>37131.279999999999</v>
      </c>
      <c r="CN110" s="3">
        <v>0</v>
      </c>
      <c r="CO110" s="3">
        <v>37131.279999999999</v>
      </c>
      <c r="CQ110" s="3">
        <v>0</v>
      </c>
      <c r="CR110" s="3">
        <v>0</v>
      </c>
      <c r="CS110" s="3">
        <v>0</v>
      </c>
      <c r="CU110" s="3">
        <v>37131.279999999999</v>
      </c>
      <c r="CV110" s="3">
        <f t="shared" si="17"/>
        <v>-1225.2799999999988</v>
      </c>
      <c r="CW110" s="35">
        <f t="shared" si="18"/>
        <v>1.034124658831393</v>
      </c>
    </row>
    <row r="111" spans="1:102" outlineLevel="1" x14ac:dyDescent="0.2">
      <c r="A111" s="3" t="s">
        <v>115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36080.300000000003</v>
      </c>
      <c r="H111" s="3">
        <v>27.95</v>
      </c>
      <c r="I111" s="3">
        <v>36108.25</v>
      </c>
      <c r="K111" s="3">
        <v>0</v>
      </c>
      <c r="L111" s="3">
        <v>0</v>
      </c>
      <c r="M111" s="3">
        <v>0</v>
      </c>
      <c r="O111" s="3">
        <v>36108.25</v>
      </c>
      <c r="Q111" s="29">
        <v>0</v>
      </c>
      <c r="R111" s="29">
        <v>0</v>
      </c>
      <c r="S111" s="31"/>
      <c r="T111" s="29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13495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29">
        <v>13495</v>
      </c>
      <c r="CK111" s="3">
        <v>0</v>
      </c>
      <c r="CL111" s="3">
        <v>20.11</v>
      </c>
      <c r="CM111" s="3">
        <v>11538.44</v>
      </c>
      <c r="CN111" s="3">
        <v>0</v>
      </c>
      <c r="CO111" s="3">
        <v>11558.550000000001</v>
      </c>
      <c r="CQ111" s="3">
        <v>0</v>
      </c>
      <c r="CR111" s="3">
        <v>0</v>
      </c>
      <c r="CS111" s="3">
        <v>0</v>
      </c>
      <c r="CU111" s="3">
        <v>11558.550000000001</v>
      </c>
      <c r="CV111" s="3">
        <f t="shared" si="17"/>
        <v>1936.4499999999989</v>
      </c>
      <c r="CW111" s="35">
        <f t="shared" si="18"/>
        <v>0.85650611337532423</v>
      </c>
    </row>
    <row r="112" spans="1:102" outlineLevel="1" x14ac:dyDescent="0.2">
      <c r="A112" s="3" t="s">
        <v>116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21965.29</v>
      </c>
      <c r="H112" s="3">
        <v>0</v>
      </c>
      <c r="I112" s="3">
        <v>21965.29</v>
      </c>
      <c r="K112" s="3">
        <v>0</v>
      </c>
      <c r="L112" s="3">
        <v>0</v>
      </c>
      <c r="M112" s="3">
        <v>0</v>
      </c>
      <c r="O112" s="3">
        <v>21965.29</v>
      </c>
      <c r="Q112" s="29">
        <v>0</v>
      </c>
      <c r="R112" s="29">
        <v>0</v>
      </c>
      <c r="S112" s="31"/>
      <c r="T112" s="29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29761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29">
        <v>29761</v>
      </c>
      <c r="CK112" s="3">
        <v>0</v>
      </c>
      <c r="CL112" s="3">
        <v>0</v>
      </c>
      <c r="CM112" s="3">
        <v>7261.32</v>
      </c>
      <c r="CN112" s="3">
        <v>0</v>
      </c>
      <c r="CO112" s="3">
        <v>7261.32</v>
      </c>
      <c r="CQ112" s="3">
        <v>0</v>
      </c>
      <c r="CR112" s="3">
        <v>0</v>
      </c>
      <c r="CS112" s="3">
        <v>0</v>
      </c>
      <c r="CU112" s="3">
        <v>7261.32</v>
      </c>
      <c r="CV112" s="3">
        <f t="shared" si="17"/>
        <v>22499.68</v>
      </c>
      <c r="CW112" s="35">
        <f t="shared" si="18"/>
        <v>0.24398776922818452</v>
      </c>
    </row>
    <row r="113" spans="1:102" outlineLevel="1" x14ac:dyDescent="0.2">
      <c r="A113" s="3" t="s">
        <v>117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3395.9900000000002</v>
      </c>
      <c r="H113" s="3">
        <v>0</v>
      </c>
      <c r="I113" s="3">
        <v>3395.9900000000002</v>
      </c>
      <c r="K113" s="3">
        <v>0</v>
      </c>
      <c r="L113" s="3">
        <v>0</v>
      </c>
      <c r="M113" s="3">
        <v>0</v>
      </c>
      <c r="O113" s="3">
        <v>3395.9900000000002</v>
      </c>
      <c r="Q113" s="29">
        <v>0</v>
      </c>
      <c r="R113" s="29">
        <v>0</v>
      </c>
      <c r="S113" s="31"/>
      <c r="T113" s="29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3368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29">
        <v>3368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Q113" s="3">
        <v>0</v>
      </c>
      <c r="CR113" s="3">
        <v>0</v>
      </c>
      <c r="CS113" s="3">
        <v>0</v>
      </c>
      <c r="CU113" s="3">
        <v>0</v>
      </c>
      <c r="CV113" s="3">
        <f t="shared" si="17"/>
        <v>3368</v>
      </c>
      <c r="CW113" s="35">
        <f t="shared" si="18"/>
        <v>0</v>
      </c>
    </row>
    <row r="114" spans="1:102" outlineLevel="1" x14ac:dyDescent="0.2">
      <c r="A114" s="3" t="s">
        <v>118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55.61</v>
      </c>
      <c r="H114" s="3">
        <v>0</v>
      </c>
      <c r="I114" s="3">
        <v>55.61</v>
      </c>
      <c r="K114" s="3">
        <v>0</v>
      </c>
      <c r="L114" s="3">
        <v>0</v>
      </c>
      <c r="M114" s="3">
        <v>0</v>
      </c>
      <c r="O114" s="3">
        <v>55.61</v>
      </c>
      <c r="Q114" s="29">
        <v>0</v>
      </c>
      <c r="R114" s="29">
        <v>0</v>
      </c>
      <c r="S114" s="31"/>
      <c r="T114" s="29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522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29">
        <v>522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Q114" s="3">
        <v>0</v>
      </c>
      <c r="CR114" s="3">
        <v>0</v>
      </c>
      <c r="CS114" s="3">
        <v>0</v>
      </c>
      <c r="CU114" s="3">
        <v>0</v>
      </c>
      <c r="CV114" s="3">
        <f t="shared" si="17"/>
        <v>522</v>
      </c>
      <c r="CW114" s="35">
        <f t="shared" si="18"/>
        <v>0</v>
      </c>
    </row>
    <row r="115" spans="1:102" outlineLevel="1" x14ac:dyDescent="0.2">
      <c r="A115" s="3" t="s">
        <v>119</v>
      </c>
      <c r="B115" s="10" t="s">
        <v>319</v>
      </c>
      <c r="C115" s="3" t="s">
        <v>320</v>
      </c>
      <c r="D115" s="3">
        <v>1016.16</v>
      </c>
      <c r="E115" s="3">
        <v>0</v>
      </c>
      <c r="F115" s="3">
        <v>0</v>
      </c>
      <c r="G115" s="3">
        <v>18382.760000000002</v>
      </c>
      <c r="H115" s="3">
        <v>0</v>
      </c>
      <c r="I115" s="3">
        <v>19398.920000000002</v>
      </c>
      <c r="K115" s="3">
        <v>0</v>
      </c>
      <c r="L115" s="3">
        <v>0</v>
      </c>
      <c r="M115" s="3">
        <v>0</v>
      </c>
      <c r="O115" s="3">
        <v>19398.920000000002</v>
      </c>
      <c r="Q115" s="29">
        <v>0</v>
      </c>
      <c r="R115" s="29">
        <v>0</v>
      </c>
      <c r="S115" s="31"/>
      <c r="T115" s="29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22236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29">
        <v>22236</v>
      </c>
      <c r="CK115" s="3">
        <v>99.92</v>
      </c>
      <c r="CL115" s="3">
        <v>0</v>
      </c>
      <c r="CM115" s="3">
        <v>18693.650000000001</v>
      </c>
      <c r="CN115" s="3">
        <v>0</v>
      </c>
      <c r="CO115" s="3">
        <v>18793.57</v>
      </c>
      <c r="CQ115" s="3">
        <v>0</v>
      </c>
      <c r="CR115" s="3">
        <v>0</v>
      </c>
      <c r="CS115" s="3">
        <v>0</v>
      </c>
      <c r="CU115" s="3">
        <v>18793.57</v>
      </c>
      <c r="CV115" s="3">
        <f t="shared" si="17"/>
        <v>3442.4300000000003</v>
      </c>
      <c r="CW115" s="35">
        <f t="shared" si="18"/>
        <v>0.84518663428674223</v>
      </c>
    </row>
    <row r="116" spans="1:102" outlineLevel="1" x14ac:dyDescent="0.2">
      <c r="A116" s="3" t="s">
        <v>120</v>
      </c>
      <c r="B116" s="10" t="s">
        <v>321</v>
      </c>
      <c r="C116" s="3" t="s">
        <v>322</v>
      </c>
      <c r="D116" s="3">
        <v>0</v>
      </c>
      <c r="E116" s="3">
        <v>0</v>
      </c>
      <c r="F116" s="3">
        <v>0</v>
      </c>
      <c r="G116" s="3">
        <v>2523.9299999999998</v>
      </c>
      <c r="H116" s="3">
        <v>0</v>
      </c>
      <c r="I116" s="3">
        <v>2523.9299999999998</v>
      </c>
      <c r="K116" s="3">
        <v>0</v>
      </c>
      <c r="L116" s="3">
        <v>0</v>
      </c>
      <c r="M116" s="3">
        <v>0</v>
      </c>
      <c r="O116" s="3">
        <v>2523.9299999999998</v>
      </c>
      <c r="Q116" s="29">
        <v>0</v>
      </c>
      <c r="R116" s="29">
        <v>0</v>
      </c>
      <c r="S116" s="31"/>
      <c r="T116" s="29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2550</v>
      </c>
      <c r="CE116" s="3">
        <v>0</v>
      </c>
      <c r="CF116" s="3">
        <v>0</v>
      </c>
      <c r="CG116" s="3">
        <v>0</v>
      </c>
      <c r="CH116" s="3">
        <v>0</v>
      </c>
      <c r="CI116" s="29">
        <v>2550</v>
      </c>
      <c r="CK116" s="3">
        <v>0</v>
      </c>
      <c r="CL116" s="3">
        <v>0</v>
      </c>
      <c r="CM116" s="3">
        <v>1182.9100000000001</v>
      </c>
      <c r="CN116" s="3">
        <v>0</v>
      </c>
      <c r="CO116" s="3">
        <v>1182.9100000000001</v>
      </c>
      <c r="CQ116" s="3">
        <v>0</v>
      </c>
      <c r="CR116" s="3">
        <v>0</v>
      </c>
      <c r="CS116" s="3">
        <v>0</v>
      </c>
      <c r="CU116" s="3">
        <v>1182.9100000000001</v>
      </c>
      <c r="CV116" s="3">
        <f t="shared" si="17"/>
        <v>1367.09</v>
      </c>
      <c r="CW116" s="35">
        <f t="shared" si="18"/>
        <v>0.46388627450980396</v>
      </c>
    </row>
    <row r="117" spans="1:102" outlineLevel="1" x14ac:dyDescent="0.2">
      <c r="A117" s="3" t="s">
        <v>121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K117" s="3">
        <v>0</v>
      </c>
      <c r="L117" s="3">
        <v>0</v>
      </c>
      <c r="M117" s="3">
        <v>0</v>
      </c>
      <c r="O117" s="3">
        <v>0</v>
      </c>
      <c r="Q117" s="29">
        <v>0</v>
      </c>
      <c r="R117" s="29">
        <v>0</v>
      </c>
      <c r="S117" s="31"/>
      <c r="T117" s="29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510</v>
      </c>
      <c r="CF117" s="3">
        <v>0</v>
      </c>
      <c r="CG117" s="3">
        <v>0</v>
      </c>
      <c r="CH117" s="3">
        <v>0</v>
      </c>
      <c r="CI117" s="29">
        <v>510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Q117" s="3">
        <v>0</v>
      </c>
      <c r="CR117" s="3">
        <v>0</v>
      </c>
      <c r="CS117" s="3">
        <v>0</v>
      </c>
      <c r="CU117" s="3">
        <v>0</v>
      </c>
      <c r="CV117" s="3">
        <f t="shared" si="17"/>
        <v>510</v>
      </c>
      <c r="CW117" s="35">
        <f t="shared" si="18"/>
        <v>0</v>
      </c>
    </row>
    <row r="118" spans="1:102" outlineLevel="1" x14ac:dyDescent="0.2">
      <c r="A118" s="3" t="s">
        <v>122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29.72</v>
      </c>
      <c r="H118" s="3">
        <v>0</v>
      </c>
      <c r="I118" s="3">
        <v>29.72</v>
      </c>
      <c r="K118" s="3">
        <v>0</v>
      </c>
      <c r="L118" s="3">
        <v>0</v>
      </c>
      <c r="M118" s="3">
        <v>0</v>
      </c>
      <c r="O118" s="3">
        <v>29.72</v>
      </c>
      <c r="Q118" s="29">
        <v>0</v>
      </c>
      <c r="R118" s="29">
        <v>0</v>
      </c>
      <c r="S118" s="31"/>
      <c r="T118" s="29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510</v>
      </c>
      <c r="CG118" s="3">
        <v>0</v>
      </c>
      <c r="CH118" s="3">
        <v>0</v>
      </c>
      <c r="CI118" s="29">
        <v>510</v>
      </c>
      <c r="CK118" s="3">
        <v>0</v>
      </c>
      <c r="CL118" s="3">
        <v>0</v>
      </c>
      <c r="CM118" s="3">
        <v>162.92000000000002</v>
      </c>
      <c r="CN118" s="3">
        <v>0</v>
      </c>
      <c r="CO118" s="3">
        <v>162.92000000000002</v>
      </c>
      <c r="CQ118" s="3">
        <v>0</v>
      </c>
      <c r="CR118" s="3">
        <v>0</v>
      </c>
      <c r="CS118" s="3">
        <v>0</v>
      </c>
      <c r="CU118" s="3">
        <v>162.92000000000002</v>
      </c>
      <c r="CV118" s="3">
        <f t="shared" si="17"/>
        <v>347.08</v>
      </c>
      <c r="CW118" s="35">
        <f t="shared" si="18"/>
        <v>0.31945098039215691</v>
      </c>
    </row>
    <row r="119" spans="1:102" s="4" customFormat="1" x14ac:dyDescent="0.2">
      <c r="A119" s="5" t="s">
        <v>24</v>
      </c>
      <c r="B119" s="11"/>
      <c r="C119" s="2" t="s">
        <v>14</v>
      </c>
      <c r="D119" s="5">
        <v>16735.59</v>
      </c>
      <c r="E119" s="5">
        <v>1202.06</v>
      </c>
      <c r="F119" s="5">
        <v>0</v>
      </c>
      <c r="G119" s="5">
        <v>264757.73999999993</v>
      </c>
      <c r="H119" s="5">
        <v>500</v>
      </c>
      <c r="I119" s="5">
        <v>283195.38999999996</v>
      </c>
      <c r="J119" s="7"/>
      <c r="K119" s="5">
        <v>0</v>
      </c>
      <c r="L119" s="5">
        <v>0</v>
      </c>
      <c r="M119" s="5">
        <v>0</v>
      </c>
      <c r="N119" s="7"/>
      <c r="O119" s="61">
        <v>283195.39</v>
      </c>
      <c r="P119" s="5"/>
      <c r="Q119" s="5">
        <v>0</v>
      </c>
      <c r="R119" s="5">
        <v>0</v>
      </c>
      <c r="S119" s="5"/>
      <c r="T119" s="7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1530</v>
      </c>
      <c r="BQ119" s="5">
        <v>13770</v>
      </c>
      <c r="BR119" s="5">
        <v>18797</v>
      </c>
      <c r="BS119" s="5">
        <v>3121</v>
      </c>
      <c r="BT119" s="5">
        <v>9843</v>
      </c>
      <c r="BU119" s="5">
        <v>1148</v>
      </c>
      <c r="BV119" s="5">
        <v>20400</v>
      </c>
      <c r="BW119" s="5">
        <v>107233</v>
      </c>
      <c r="BX119" s="5">
        <v>35906</v>
      </c>
      <c r="BY119" s="5">
        <v>13495</v>
      </c>
      <c r="BZ119" s="5">
        <v>29761</v>
      </c>
      <c r="CA119" s="5">
        <v>3368</v>
      </c>
      <c r="CB119" s="5">
        <v>522</v>
      </c>
      <c r="CC119" s="5">
        <v>22236</v>
      </c>
      <c r="CD119" s="5">
        <v>2550</v>
      </c>
      <c r="CE119" s="5">
        <v>510</v>
      </c>
      <c r="CF119" s="5">
        <v>510</v>
      </c>
      <c r="CG119" s="5">
        <v>0</v>
      </c>
      <c r="CH119" s="5">
        <v>0</v>
      </c>
      <c r="CI119" s="61">
        <v>284700</v>
      </c>
      <c r="CJ119" s="7"/>
      <c r="CK119" s="5">
        <v>11579.47</v>
      </c>
      <c r="CL119" s="5">
        <v>265.57</v>
      </c>
      <c r="CM119" s="5">
        <v>111063.68999999999</v>
      </c>
      <c r="CN119" s="5">
        <v>0</v>
      </c>
      <c r="CO119" s="61">
        <v>122908.73</v>
      </c>
      <c r="CP119" s="2"/>
      <c r="CQ119" s="5">
        <v>0</v>
      </c>
      <c r="CR119" s="5">
        <v>0</v>
      </c>
      <c r="CS119" s="5">
        <v>0</v>
      </c>
      <c r="CU119" s="61">
        <v>122908.73000000003</v>
      </c>
      <c r="CV119" s="61">
        <f>CI119-CU119</f>
        <v>161791.26999999996</v>
      </c>
      <c r="CW119" s="41">
        <f>IF(CI119=0,"n/a",CU119/(CI119))</f>
        <v>0.43171313663505451</v>
      </c>
      <c r="CX119" s="38"/>
    </row>
    <row r="120" spans="1:102" s="4" customFormat="1" x14ac:dyDescent="0.2">
      <c r="B120" s="11"/>
      <c r="I120" s="7"/>
      <c r="J120" s="7"/>
      <c r="M120" s="7"/>
      <c r="N120" s="7"/>
      <c r="O120" s="7"/>
      <c r="P120" s="7"/>
      <c r="Q120" s="7"/>
      <c r="R120" s="7"/>
      <c r="S120" s="7"/>
      <c r="T120" s="7"/>
      <c r="CI120" s="7"/>
      <c r="CJ120" s="7"/>
      <c r="CO120" s="7"/>
      <c r="CS120" s="7"/>
      <c r="CW120" s="39"/>
      <c r="CX120" s="39"/>
    </row>
    <row r="121" spans="1:102" outlineLevel="1" x14ac:dyDescent="0.2">
      <c r="A121" s="3" t="s">
        <v>123</v>
      </c>
      <c r="B121" s="10" t="s">
        <v>327</v>
      </c>
      <c r="C121" s="3" t="s">
        <v>328</v>
      </c>
      <c r="D121" s="3">
        <v>0</v>
      </c>
      <c r="E121" s="3">
        <v>0</v>
      </c>
      <c r="F121" s="3">
        <v>0</v>
      </c>
      <c r="G121" s="3">
        <v>461102.5</v>
      </c>
      <c r="H121" s="3">
        <v>0</v>
      </c>
      <c r="I121" s="3">
        <v>461102.5</v>
      </c>
      <c r="K121" s="3">
        <v>1253281.46</v>
      </c>
      <c r="L121" s="3">
        <v>0</v>
      </c>
      <c r="M121" s="3">
        <v>1253281.46</v>
      </c>
      <c r="O121" s="3">
        <v>1714383.96</v>
      </c>
      <c r="Q121" s="29">
        <v>0</v>
      </c>
      <c r="R121" s="29">
        <v>0</v>
      </c>
      <c r="S121" s="31"/>
      <c r="T121" s="29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150000</v>
      </c>
      <c r="CH121" s="3">
        <v>0</v>
      </c>
      <c r="CI121" s="29">
        <v>150000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Q121" s="3">
        <v>0</v>
      </c>
      <c r="CR121" s="3">
        <v>0</v>
      </c>
      <c r="CS121" s="3">
        <v>0</v>
      </c>
      <c r="CU121" s="3">
        <v>0</v>
      </c>
      <c r="CV121" s="3">
        <f>CI121-CU121</f>
        <v>150000</v>
      </c>
      <c r="CW121" s="35">
        <f>IF(CI121=0,"n/a",CU121/(CI121))</f>
        <v>0</v>
      </c>
    </row>
    <row r="122" spans="1:102" s="4" customFormat="1" x14ac:dyDescent="0.2">
      <c r="A122" s="5" t="s">
        <v>25</v>
      </c>
      <c r="B122" s="11"/>
      <c r="C122" s="2" t="s">
        <v>15</v>
      </c>
      <c r="D122" s="5">
        <v>0</v>
      </c>
      <c r="E122" s="5">
        <v>0</v>
      </c>
      <c r="F122" s="5">
        <v>0</v>
      </c>
      <c r="G122" s="5">
        <v>461102.5</v>
      </c>
      <c r="H122" s="5">
        <v>0</v>
      </c>
      <c r="I122" s="5">
        <v>461102.5</v>
      </c>
      <c r="J122" s="7"/>
      <c r="K122" s="5">
        <v>1253281.46</v>
      </c>
      <c r="L122" s="5">
        <v>0</v>
      </c>
      <c r="M122" s="5">
        <v>1253281.46</v>
      </c>
      <c r="N122" s="7"/>
      <c r="O122" s="5">
        <v>1714383.96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150000</v>
      </c>
      <c r="CH122" s="5">
        <v>0</v>
      </c>
      <c r="CI122" s="5">
        <v>150000</v>
      </c>
      <c r="CJ122" s="7"/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2"/>
      <c r="CQ122" s="5">
        <v>0</v>
      </c>
      <c r="CR122" s="5">
        <v>0</v>
      </c>
      <c r="CS122" s="5">
        <v>0</v>
      </c>
      <c r="CU122" s="5">
        <v>0</v>
      </c>
      <c r="CV122" s="5">
        <f>CI122-CU122</f>
        <v>150000</v>
      </c>
      <c r="CW122" s="41">
        <f>IF(CI122=0,"n/a",CU122/(CI122))</f>
        <v>0</v>
      </c>
      <c r="CX122" s="38"/>
    </row>
    <row r="123" spans="1:102" x14ac:dyDescent="0.2">
      <c r="I123" s="9"/>
      <c r="J123" s="7"/>
      <c r="M123" s="9"/>
      <c r="N123" s="7"/>
      <c r="O123" s="7"/>
      <c r="P123" s="7"/>
      <c r="Q123" s="7"/>
      <c r="R123" s="7"/>
      <c r="S123" s="7"/>
      <c r="T123" s="7"/>
      <c r="CI123" s="7"/>
      <c r="CJ123" s="7"/>
      <c r="CO123" s="9"/>
      <c r="CS123" s="9"/>
    </row>
    <row r="124" spans="1:102" x14ac:dyDescent="0.2">
      <c r="A124" s="5" t="s">
        <v>2</v>
      </c>
      <c r="C124" s="1" t="s">
        <v>16</v>
      </c>
      <c r="D124" s="5">
        <f t="shared" ref="D124:H124" si="19">D67+D99+D119+D122</f>
        <v>77296.289999999994</v>
      </c>
      <c r="E124" s="5">
        <f t="shared" si="19"/>
        <v>85595.45</v>
      </c>
      <c r="F124" s="5">
        <f t="shared" si="19"/>
        <v>689.37</v>
      </c>
      <c r="G124" s="5">
        <f t="shared" si="19"/>
        <v>5956390.4699999997</v>
      </c>
      <c r="H124" s="5">
        <f t="shared" si="19"/>
        <v>500</v>
      </c>
      <c r="I124" s="5">
        <f>I67+I99+I119+I122</f>
        <v>6120471.5799999991</v>
      </c>
      <c r="J124" s="7"/>
      <c r="K124" s="5">
        <f t="shared" ref="K124:L124" si="20">K67+K99+K119+K122</f>
        <v>1333561</v>
      </c>
      <c r="L124" s="5">
        <f t="shared" si="20"/>
        <v>463901</v>
      </c>
      <c r="M124" s="5">
        <f>M67+M99+M119+M122</f>
        <v>1797462</v>
      </c>
      <c r="N124" s="7"/>
      <c r="O124" s="5">
        <f>O67+O99+O119+O122</f>
        <v>7917933.5799999982</v>
      </c>
      <c r="P124" s="5"/>
      <c r="Q124" s="5"/>
      <c r="R124" s="5"/>
      <c r="S124" s="5"/>
      <c r="T124" s="7"/>
      <c r="U124" s="5">
        <f t="shared" ref="U124:AZ124" si="21">U67+U99+U119+U122</f>
        <v>89561</v>
      </c>
      <c r="V124" s="5">
        <f t="shared" si="21"/>
        <v>149513</v>
      </c>
      <c r="W124" s="5">
        <f t="shared" si="21"/>
        <v>2015574</v>
      </c>
      <c r="X124" s="5">
        <f t="shared" si="21"/>
        <v>22000</v>
      </c>
      <c r="Y124" s="5">
        <f t="shared" si="21"/>
        <v>46842</v>
      </c>
      <c r="Z124" s="5">
        <f t="shared" si="21"/>
        <v>51474</v>
      </c>
      <c r="AA124" s="5">
        <f t="shared" si="21"/>
        <v>76741</v>
      </c>
      <c r="AB124" s="5">
        <f t="shared" si="21"/>
        <v>34652</v>
      </c>
      <c r="AC124" s="5">
        <f t="shared" si="21"/>
        <v>28437</v>
      </c>
      <c r="AD124" s="5">
        <f t="shared" si="21"/>
        <v>30420</v>
      </c>
      <c r="AE124" s="5">
        <f t="shared" si="21"/>
        <v>54595</v>
      </c>
      <c r="AF124" s="5">
        <f t="shared" si="21"/>
        <v>57842</v>
      </c>
      <c r="AG124" s="5">
        <f t="shared" si="21"/>
        <v>145648</v>
      </c>
      <c r="AH124" s="5">
        <f t="shared" si="21"/>
        <v>402048</v>
      </c>
      <c r="AI124" s="5">
        <f t="shared" si="21"/>
        <v>26919</v>
      </c>
      <c r="AJ124" s="5">
        <f t="shared" si="21"/>
        <v>167840</v>
      </c>
      <c r="AK124" s="5">
        <f t="shared" si="21"/>
        <v>22000</v>
      </c>
      <c r="AL124" s="5">
        <f t="shared" si="21"/>
        <v>15000</v>
      </c>
      <c r="AM124" s="5">
        <f t="shared" si="21"/>
        <v>1750</v>
      </c>
      <c r="AN124" s="5">
        <f t="shared" si="21"/>
        <v>1750</v>
      </c>
      <c r="AO124" s="5">
        <f t="shared" si="21"/>
        <v>834706</v>
      </c>
      <c r="AP124" s="5">
        <f t="shared" si="21"/>
        <v>1428</v>
      </c>
      <c r="AQ124" s="5">
        <f t="shared" si="21"/>
        <v>20750</v>
      </c>
      <c r="AR124" s="5">
        <f t="shared" si="21"/>
        <v>1025</v>
      </c>
      <c r="AS124" s="5">
        <f t="shared" si="21"/>
        <v>7311</v>
      </c>
      <c r="AT124" s="5">
        <f t="shared" si="21"/>
        <v>8646</v>
      </c>
      <c r="AU124" s="5">
        <f t="shared" si="21"/>
        <v>34675</v>
      </c>
      <c r="AV124" s="5">
        <f t="shared" si="21"/>
        <v>5221</v>
      </c>
      <c r="AW124" s="5">
        <f t="shared" si="21"/>
        <v>1224</v>
      </c>
      <c r="AX124" s="5">
        <f t="shared" si="21"/>
        <v>142617</v>
      </c>
      <c r="AY124" s="5">
        <f t="shared" si="21"/>
        <v>1619</v>
      </c>
      <c r="AZ124" s="5">
        <f t="shared" si="21"/>
        <v>7956</v>
      </c>
      <c r="BA124" s="5">
        <f t="shared" ref="BA124:CH124" si="22">BA67+BA99+BA119+BA122</f>
        <v>17666</v>
      </c>
      <c r="BB124" s="5">
        <f t="shared" si="22"/>
        <v>80319</v>
      </c>
      <c r="BC124" s="5">
        <f t="shared" si="22"/>
        <v>6229</v>
      </c>
      <c r="BD124" s="5">
        <f t="shared" si="22"/>
        <v>1020</v>
      </c>
      <c r="BE124" s="5">
        <f t="shared" si="22"/>
        <v>21420</v>
      </c>
      <c r="BF124" s="5">
        <f t="shared" si="22"/>
        <v>50778</v>
      </c>
      <c r="BG124" s="5">
        <f t="shared" si="22"/>
        <v>12097</v>
      </c>
      <c r="BH124" s="5">
        <f t="shared" si="22"/>
        <v>17111</v>
      </c>
      <c r="BI124" s="5">
        <f t="shared" si="22"/>
        <v>520</v>
      </c>
      <c r="BJ124" s="5">
        <f t="shared" si="22"/>
        <v>36096</v>
      </c>
      <c r="BK124" s="5">
        <f t="shared" si="22"/>
        <v>25000</v>
      </c>
      <c r="BL124" s="5">
        <f t="shared" si="22"/>
        <v>8517</v>
      </c>
      <c r="BM124" s="5">
        <f t="shared" si="22"/>
        <v>510</v>
      </c>
      <c r="BN124" s="5">
        <f t="shared" si="22"/>
        <v>388827</v>
      </c>
      <c r="BO124" s="5">
        <f t="shared" si="22"/>
        <v>385352</v>
      </c>
      <c r="BP124" s="5">
        <f t="shared" si="22"/>
        <v>1530</v>
      </c>
      <c r="BQ124" s="5">
        <f t="shared" si="22"/>
        <v>13770</v>
      </c>
      <c r="BR124" s="5">
        <f t="shared" si="22"/>
        <v>18797</v>
      </c>
      <c r="BS124" s="5">
        <f t="shared" si="22"/>
        <v>3121</v>
      </c>
      <c r="BT124" s="5">
        <f t="shared" si="22"/>
        <v>9843</v>
      </c>
      <c r="BU124" s="5">
        <f t="shared" si="22"/>
        <v>1148</v>
      </c>
      <c r="BV124" s="5">
        <f t="shared" si="22"/>
        <v>20400</v>
      </c>
      <c r="BW124" s="5">
        <f t="shared" si="22"/>
        <v>107233</v>
      </c>
      <c r="BX124" s="5">
        <f t="shared" si="22"/>
        <v>35906</v>
      </c>
      <c r="BY124" s="5">
        <f t="shared" si="22"/>
        <v>13495</v>
      </c>
      <c r="BZ124" s="5">
        <f t="shared" si="22"/>
        <v>29761</v>
      </c>
      <c r="CA124" s="5">
        <f t="shared" si="22"/>
        <v>3368</v>
      </c>
      <c r="CB124" s="5">
        <f t="shared" si="22"/>
        <v>522</v>
      </c>
      <c r="CC124" s="5">
        <f t="shared" si="22"/>
        <v>22236</v>
      </c>
      <c r="CD124" s="5">
        <f t="shared" si="22"/>
        <v>2550</v>
      </c>
      <c r="CE124" s="5">
        <f t="shared" si="22"/>
        <v>510</v>
      </c>
      <c r="CF124" s="5">
        <f t="shared" si="22"/>
        <v>510</v>
      </c>
      <c r="CG124" s="5">
        <f t="shared" si="22"/>
        <v>150000</v>
      </c>
      <c r="CH124" s="5">
        <f t="shared" si="22"/>
        <v>587640</v>
      </c>
      <c r="CI124" s="5">
        <f>CI67+CI99+CI119+CI122</f>
        <v>6581586</v>
      </c>
      <c r="CJ124" s="7"/>
      <c r="CK124" s="5">
        <f t="shared" ref="CK124:CN124" si="23">CK67+CK99+CK119+CK122</f>
        <v>39840.85</v>
      </c>
      <c r="CL124" s="5">
        <f t="shared" si="23"/>
        <v>29653.62</v>
      </c>
      <c r="CM124" s="5">
        <f t="shared" si="23"/>
        <v>1946190.7999999998</v>
      </c>
      <c r="CN124" s="5">
        <f t="shared" si="23"/>
        <v>0</v>
      </c>
      <c r="CO124" s="5">
        <f>CO67+CO99+CO119+CO122</f>
        <v>2015685.2699999996</v>
      </c>
      <c r="CP124" s="1"/>
      <c r="CQ124" s="5">
        <f t="shared" ref="CQ124:CR124" si="24">CQ67+CQ99+CQ119+CQ122</f>
        <v>0</v>
      </c>
      <c r="CR124" s="5">
        <f t="shared" si="24"/>
        <v>157370</v>
      </c>
      <c r="CS124" s="5">
        <f>CS67+CS99+CS119+CS122</f>
        <v>157370</v>
      </c>
      <c r="CU124" s="5">
        <f>CU67+CU99+CU119+CU122</f>
        <v>2173055.27</v>
      </c>
      <c r="CV124" s="5"/>
      <c r="CW124" s="41"/>
      <c r="CX124" s="38"/>
    </row>
    <row r="125" spans="1:102" x14ac:dyDescent="0.2">
      <c r="I125" s="6"/>
      <c r="J125" s="7"/>
      <c r="M125" s="6"/>
      <c r="N125" s="7"/>
      <c r="O125" s="7"/>
      <c r="P125" s="7"/>
      <c r="Q125" s="7"/>
      <c r="R125" s="7"/>
      <c r="S125" s="7"/>
      <c r="T125" s="7"/>
      <c r="CI125" s="7"/>
      <c r="CJ125" s="7"/>
      <c r="CO125" s="6"/>
      <c r="CS125" s="6"/>
    </row>
    <row r="126" spans="1:102" ht="13.5" thickBot="1" x14ac:dyDescent="0.25">
      <c r="A126" s="8" t="s">
        <v>2</v>
      </c>
      <c r="C126" s="1" t="s">
        <v>46</v>
      </c>
      <c r="D126" s="8">
        <f t="shared" ref="D126:H126" si="25">D39-D124</f>
        <v>6118.0500000000029</v>
      </c>
      <c r="E126" s="8">
        <f t="shared" si="25"/>
        <v>24735.400000000009</v>
      </c>
      <c r="F126" s="8">
        <f t="shared" si="25"/>
        <v>-689.37</v>
      </c>
      <c r="G126" s="8">
        <f t="shared" si="25"/>
        <v>42958.770000000484</v>
      </c>
      <c r="H126" s="8">
        <f t="shared" si="25"/>
        <v>0</v>
      </c>
      <c r="I126" s="5">
        <f>I39-I124</f>
        <v>2648016.4400000004</v>
      </c>
      <c r="J126" s="7"/>
      <c r="K126" s="8">
        <f t="shared" ref="K126:L126" si="26">K39-K124</f>
        <v>0</v>
      </c>
      <c r="L126" s="8">
        <f t="shared" si="26"/>
        <v>-2612.7799999999697</v>
      </c>
      <c r="M126" s="5">
        <f>M39-M124</f>
        <v>-2612.7799999997951</v>
      </c>
      <c r="N126" s="7"/>
      <c r="O126" s="5">
        <f>O39-O124</f>
        <v>2645403.66</v>
      </c>
      <c r="P126"/>
      <c r="Q126" s="8"/>
      <c r="R126" s="8"/>
      <c r="S126" s="5"/>
      <c r="T126" s="7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5"/>
      <c r="CJ126" s="7"/>
      <c r="CK126" s="8">
        <f t="shared" ref="CK126:CN126" si="27">CK39-CK124</f>
        <v>74149.47</v>
      </c>
      <c r="CL126" s="8">
        <f t="shared" si="27"/>
        <v>123727.32</v>
      </c>
      <c r="CM126" s="8">
        <f t="shared" si="27"/>
        <v>2864097.7500000009</v>
      </c>
      <c r="CN126" s="8">
        <f t="shared" si="27"/>
        <v>300</v>
      </c>
      <c r="CO126" s="5">
        <f>CO39-CO124</f>
        <v>3062274.540000001</v>
      </c>
      <c r="CP126" s="1"/>
      <c r="CQ126" s="8">
        <f t="shared" ref="CQ126:CR126" si="28">CQ39-CQ124</f>
        <v>-42883.47</v>
      </c>
      <c r="CR126" s="8">
        <f t="shared" si="28"/>
        <v>857924.78</v>
      </c>
      <c r="CS126" s="5">
        <f>CS39-CS124</f>
        <v>815041.31</v>
      </c>
      <c r="CU126" s="5">
        <f>CU39-CU124</f>
        <v>3877315.85</v>
      </c>
      <c r="CV126" s="5"/>
      <c r="CW126" s="41"/>
      <c r="CX126" s="38"/>
    </row>
    <row r="127" spans="1:102" ht="13.5" thickTop="1" x14ac:dyDescent="0.2"/>
    <row r="128" spans="1:102" x14ac:dyDescent="0.2">
      <c r="A128" s="3" t="s">
        <v>48</v>
      </c>
      <c r="C128" s="1" t="s">
        <v>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K128" s="3">
        <v>0</v>
      </c>
      <c r="L128" s="3">
        <v>0</v>
      </c>
      <c r="M128" s="3">
        <v>0</v>
      </c>
      <c r="O128" s="3">
        <v>0</v>
      </c>
      <c r="Q128" s="3">
        <v>0</v>
      </c>
      <c r="R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1"/>
      <c r="CQ128" s="3">
        <v>0</v>
      </c>
      <c r="CR128" s="3">
        <v>0</v>
      </c>
      <c r="CS128" s="3">
        <v>0</v>
      </c>
      <c r="CU128" s="3">
        <v>0</v>
      </c>
    </row>
    <row r="130" spans="1:101" x14ac:dyDescent="0.2">
      <c r="A130" s="3" t="s">
        <v>49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1"/>
      <c r="CQ130" s="3">
        <v>0</v>
      </c>
      <c r="CR130" s="3">
        <v>0</v>
      </c>
      <c r="CS130" s="3">
        <v>0</v>
      </c>
      <c r="CU130" s="3">
        <v>0</v>
      </c>
    </row>
    <row r="132" spans="1:101" x14ac:dyDescent="0.2">
      <c r="B132" s="45"/>
      <c r="C132" s="46" t="s">
        <v>51</v>
      </c>
      <c r="I132" s="47"/>
      <c r="J132" s="47"/>
      <c r="M132" s="47"/>
      <c r="N132" s="47"/>
      <c r="O132" s="47"/>
      <c r="P132" s="47"/>
      <c r="Q132" s="47"/>
      <c r="R132" s="47"/>
      <c r="S132" s="47"/>
      <c r="T132" s="47"/>
      <c r="CI132" s="47"/>
      <c r="CJ132" s="47"/>
      <c r="CO132" s="47"/>
      <c r="CP132" s="47"/>
      <c r="CS132" s="47"/>
      <c r="CT132" s="47"/>
      <c r="CU132" s="47"/>
      <c r="CV132" s="47"/>
      <c r="CW132" s="48"/>
    </row>
    <row r="134" spans="1:101" ht="13.5" thickBot="1" x14ac:dyDescent="0.25">
      <c r="C134" s="1" t="s">
        <v>47</v>
      </c>
      <c r="I134" s="43">
        <f>I126-I128-I130-I132</f>
        <v>2648016.4400000004</v>
      </c>
      <c r="M134" s="43">
        <f>M126-M128-M130-M132</f>
        <v>-2612.7799999997951</v>
      </c>
      <c r="O134" s="43">
        <f>O126-O128-O130-O132</f>
        <v>2645403.66</v>
      </c>
      <c r="S134"/>
      <c r="T134"/>
      <c r="CI134"/>
      <c r="CO134" s="43">
        <f>CO126-CO128-CO130-CO132</f>
        <v>3062274.540000001</v>
      </c>
      <c r="CS134" s="43">
        <f>CS126-CS128-CS130-CS132</f>
        <v>815041.31</v>
      </c>
      <c r="CU134" s="43">
        <f>CU126-CU128-CU130-CU132</f>
        <v>3877315.85</v>
      </c>
    </row>
    <row r="135" spans="1:101" ht="13.5" thickTop="1" x14ac:dyDescent="0.2"/>
  </sheetData>
  <phoneticPr fontId="0" type="noConversion"/>
  <printOptions horizontalCentered="1" gridLines="1"/>
  <pageMargins left="0.25" right="0.25" top="0.75" bottom="0.75" header="0.3" footer="0.3"/>
  <pageSetup paperSize="5" scale="75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2017-11-06T20:07:14Z</cp:lastPrinted>
  <dcterms:created xsi:type="dcterms:W3CDTF">1997-12-11T19:58:58Z</dcterms:created>
  <dcterms:modified xsi:type="dcterms:W3CDTF">2017-11-06T20:11:41Z</dcterms:modified>
</cp:coreProperties>
</file>