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 Courtney\Desktop\December 10 2018\"/>
    </mc:Choice>
  </mc:AlternateContent>
  <bookViews>
    <workbookView xWindow="0" yWindow="0" windowWidth="20490" windowHeight="7755" tabRatio="294"/>
  </bookViews>
  <sheets>
    <sheet name="Sheet1" sheetId="1" r:id="rId1"/>
  </sheets>
  <definedNames>
    <definedName name="NvsASD">"V2018-11-30"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"https://jcspa.jeffco.k12.co.us/psp/PA92PRD_newwin/EMPLOYEE/PSFT_EP/c/REPORT_BOOKS.IC_RUN_DRILLDOWN.GBL?Action=A&amp;NVS_INSTANCE=5419082_8149449"</definedName>
    <definedName name="NvsElapsedTime">0.0000231481462833472</definedName>
    <definedName name="NvsEndTime">43437.6512384259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"V2018-11-30"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Sheet1!$CX$4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G128" i="1" l="1"/>
  <c r="CS93" i="1"/>
  <c r="CT93" i="1"/>
  <c r="CS91" i="1"/>
  <c r="CT91" i="1"/>
  <c r="CT40" i="1"/>
  <c r="CS40" i="1"/>
  <c r="CT24" i="1"/>
  <c r="CS24" i="1"/>
  <c r="CT118" i="1" l="1"/>
  <c r="CS118" i="1"/>
  <c r="CT117" i="1"/>
  <c r="CS117" i="1"/>
  <c r="CT116" i="1"/>
  <c r="CS116" i="1"/>
  <c r="CT114" i="1"/>
  <c r="CS114" i="1"/>
  <c r="CT113" i="1"/>
  <c r="CS113" i="1"/>
  <c r="CT112" i="1"/>
  <c r="CS112" i="1"/>
  <c r="CT111" i="1"/>
  <c r="CS111" i="1"/>
  <c r="CT110" i="1"/>
  <c r="CS110" i="1"/>
  <c r="CT109" i="1"/>
  <c r="CS109" i="1"/>
  <c r="CT108" i="1"/>
  <c r="CS108" i="1"/>
  <c r="CT107" i="1"/>
  <c r="CS107" i="1"/>
  <c r="CT106" i="1"/>
  <c r="CS106" i="1"/>
  <c r="CT105" i="1"/>
  <c r="CS105" i="1"/>
  <c r="CT104" i="1"/>
  <c r="CS104" i="1"/>
  <c r="CT103" i="1"/>
  <c r="CS103" i="1"/>
  <c r="CT102" i="1"/>
  <c r="CS102" i="1"/>
  <c r="CT101" i="1"/>
  <c r="CS101" i="1"/>
  <c r="CT100" i="1"/>
  <c r="CS100" i="1"/>
  <c r="CT99" i="1"/>
  <c r="CS99" i="1"/>
  <c r="CT98" i="1"/>
  <c r="CS98" i="1"/>
  <c r="CT97" i="1"/>
  <c r="CS97" i="1"/>
  <c r="CT95" i="1"/>
  <c r="CS95" i="1"/>
  <c r="CT94" i="1"/>
  <c r="CS94" i="1"/>
  <c r="CT92" i="1"/>
  <c r="CS92" i="1"/>
  <c r="CT90" i="1"/>
  <c r="CS90" i="1"/>
  <c r="CT89" i="1"/>
  <c r="CS89" i="1"/>
  <c r="CT88" i="1"/>
  <c r="CS88" i="1"/>
  <c r="CT87" i="1"/>
  <c r="CS87" i="1"/>
  <c r="CT86" i="1"/>
  <c r="CS86" i="1"/>
  <c r="CT85" i="1"/>
  <c r="CS85" i="1"/>
  <c r="CT84" i="1"/>
  <c r="CS84" i="1"/>
  <c r="CT83" i="1"/>
  <c r="CS83" i="1"/>
  <c r="CT82" i="1"/>
  <c r="CS82" i="1"/>
  <c r="CT81" i="1"/>
  <c r="CS81" i="1"/>
  <c r="CT80" i="1"/>
  <c r="CS80" i="1"/>
  <c r="CT79" i="1"/>
  <c r="CS79" i="1"/>
  <c r="CT78" i="1"/>
  <c r="CS78" i="1"/>
  <c r="CT77" i="1"/>
  <c r="CS77" i="1"/>
  <c r="CT76" i="1"/>
  <c r="CS76" i="1"/>
  <c r="CT75" i="1"/>
  <c r="CS75" i="1"/>
  <c r="CT74" i="1"/>
  <c r="CS74" i="1"/>
  <c r="CT73" i="1"/>
  <c r="CS73" i="1"/>
  <c r="CT72" i="1"/>
  <c r="CS72" i="1"/>
  <c r="CT71" i="1"/>
  <c r="CS71" i="1"/>
  <c r="CT70" i="1"/>
  <c r="CS70" i="1"/>
  <c r="CT69" i="1"/>
  <c r="CS69" i="1"/>
  <c r="CT68" i="1"/>
  <c r="CS68" i="1"/>
  <c r="CT67" i="1"/>
  <c r="CS67" i="1"/>
  <c r="CR65" i="1"/>
  <c r="CR120" i="1" s="1"/>
  <c r="CP65" i="1"/>
  <c r="CP120" i="1" s="1"/>
  <c r="CO65" i="1"/>
  <c r="CO120" i="1" s="1"/>
  <c r="CN65" i="1"/>
  <c r="CN120" i="1" s="1"/>
  <c r="CL65" i="1"/>
  <c r="CL120" i="1" s="1"/>
  <c r="CK65" i="1"/>
  <c r="CK120" i="1" s="1"/>
  <c r="CJ65" i="1"/>
  <c r="CJ120" i="1" s="1"/>
  <c r="CI65" i="1"/>
  <c r="CI120" i="1" s="1"/>
  <c r="CG65" i="1"/>
  <c r="CT65" i="1" s="1"/>
  <c r="CF65" i="1"/>
  <c r="CF120" i="1" s="1"/>
  <c r="CE65" i="1"/>
  <c r="CE120" i="1" s="1"/>
  <c r="CD65" i="1"/>
  <c r="CD120" i="1" s="1"/>
  <c r="CC65" i="1"/>
  <c r="CC120" i="1" s="1"/>
  <c r="CB65" i="1"/>
  <c r="CB120" i="1" s="1"/>
  <c r="CA65" i="1"/>
  <c r="CA120" i="1" s="1"/>
  <c r="BZ65" i="1"/>
  <c r="BZ120" i="1" s="1"/>
  <c r="BY65" i="1"/>
  <c r="BY120" i="1" s="1"/>
  <c r="BX65" i="1"/>
  <c r="BX120" i="1" s="1"/>
  <c r="BW65" i="1"/>
  <c r="BW120" i="1" s="1"/>
  <c r="BV65" i="1"/>
  <c r="BV120" i="1" s="1"/>
  <c r="BU65" i="1"/>
  <c r="BU120" i="1" s="1"/>
  <c r="BT65" i="1"/>
  <c r="BT120" i="1" s="1"/>
  <c r="BS65" i="1"/>
  <c r="BS120" i="1" s="1"/>
  <c r="BR65" i="1"/>
  <c r="BR120" i="1" s="1"/>
  <c r="BQ65" i="1"/>
  <c r="BQ120" i="1" s="1"/>
  <c r="BP65" i="1"/>
  <c r="BP120" i="1" s="1"/>
  <c r="BO65" i="1"/>
  <c r="BO120" i="1" s="1"/>
  <c r="BN65" i="1"/>
  <c r="BN120" i="1" s="1"/>
  <c r="BM65" i="1"/>
  <c r="BM120" i="1" s="1"/>
  <c r="BL65" i="1"/>
  <c r="BL120" i="1" s="1"/>
  <c r="BK65" i="1"/>
  <c r="BK120" i="1" s="1"/>
  <c r="BJ65" i="1"/>
  <c r="BJ120" i="1" s="1"/>
  <c r="BI65" i="1"/>
  <c r="BI120" i="1" s="1"/>
  <c r="BH65" i="1"/>
  <c r="BH120" i="1" s="1"/>
  <c r="BG65" i="1"/>
  <c r="BG120" i="1" s="1"/>
  <c r="BF65" i="1"/>
  <c r="BF120" i="1" s="1"/>
  <c r="BE65" i="1"/>
  <c r="BE120" i="1" s="1"/>
  <c r="BD65" i="1"/>
  <c r="BD120" i="1" s="1"/>
  <c r="BC65" i="1"/>
  <c r="BC120" i="1" s="1"/>
  <c r="BB65" i="1"/>
  <c r="BB120" i="1" s="1"/>
  <c r="BA65" i="1"/>
  <c r="BA120" i="1" s="1"/>
  <c r="AZ65" i="1"/>
  <c r="AZ120" i="1" s="1"/>
  <c r="AY65" i="1"/>
  <c r="AY120" i="1" s="1"/>
  <c r="AX65" i="1"/>
  <c r="AX120" i="1" s="1"/>
  <c r="AW65" i="1"/>
  <c r="AW120" i="1" s="1"/>
  <c r="AV65" i="1"/>
  <c r="AV120" i="1" s="1"/>
  <c r="AU65" i="1"/>
  <c r="AU120" i="1" s="1"/>
  <c r="AT65" i="1"/>
  <c r="AT120" i="1" s="1"/>
  <c r="AS65" i="1"/>
  <c r="AS120" i="1" s="1"/>
  <c r="AR65" i="1"/>
  <c r="AR120" i="1" s="1"/>
  <c r="AQ65" i="1"/>
  <c r="AQ120" i="1" s="1"/>
  <c r="AP65" i="1"/>
  <c r="AP120" i="1" s="1"/>
  <c r="AO65" i="1"/>
  <c r="AO120" i="1" s="1"/>
  <c r="AN65" i="1"/>
  <c r="AN120" i="1" s="1"/>
  <c r="AM65" i="1"/>
  <c r="AM120" i="1" s="1"/>
  <c r="AL65" i="1"/>
  <c r="AL120" i="1" s="1"/>
  <c r="AK65" i="1"/>
  <c r="AK120" i="1" s="1"/>
  <c r="AJ65" i="1"/>
  <c r="AJ120" i="1" s="1"/>
  <c r="AI65" i="1"/>
  <c r="AI120" i="1" s="1"/>
  <c r="AH65" i="1"/>
  <c r="AH120" i="1" s="1"/>
  <c r="AG65" i="1"/>
  <c r="AG120" i="1" s="1"/>
  <c r="AF65" i="1"/>
  <c r="AF120" i="1" s="1"/>
  <c r="AE65" i="1"/>
  <c r="AE120" i="1" s="1"/>
  <c r="AD65" i="1"/>
  <c r="AD120" i="1" s="1"/>
  <c r="AC65" i="1"/>
  <c r="AC120" i="1" s="1"/>
  <c r="AB65" i="1"/>
  <c r="AB120" i="1" s="1"/>
  <c r="AA65" i="1"/>
  <c r="AA120" i="1" s="1"/>
  <c r="Z65" i="1"/>
  <c r="Z120" i="1" s="1"/>
  <c r="Y65" i="1"/>
  <c r="Y120" i="1" s="1"/>
  <c r="X65" i="1"/>
  <c r="X120" i="1" s="1"/>
  <c r="W65" i="1"/>
  <c r="W120" i="1" s="1"/>
  <c r="V65" i="1"/>
  <c r="V120" i="1" s="1"/>
  <c r="U65" i="1"/>
  <c r="U120" i="1" s="1"/>
  <c r="T65" i="1"/>
  <c r="T120" i="1" s="1"/>
  <c r="N65" i="1"/>
  <c r="N120" i="1" s="1"/>
  <c r="L65" i="1"/>
  <c r="L120" i="1" s="1"/>
  <c r="K65" i="1"/>
  <c r="K120" i="1" s="1"/>
  <c r="J65" i="1"/>
  <c r="J120" i="1" s="1"/>
  <c r="H65" i="1"/>
  <c r="H120" i="1" s="1"/>
  <c r="G65" i="1"/>
  <c r="G120" i="1" s="1"/>
  <c r="F65" i="1"/>
  <c r="F120" i="1" s="1"/>
  <c r="E65" i="1"/>
  <c r="E120" i="1" s="1"/>
  <c r="D65" i="1"/>
  <c r="D120" i="1" s="1"/>
  <c r="CT63" i="1"/>
  <c r="CS63" i="1"/>
  <c r="CT62" i="1"/>
  <c r="CS62" i="1"/>
  <c r="CT60" i="1"/>
  <c r="CS60" i="1"/>
  <c r="CS65" i="1" s="1"/>
  <c r="CT59" i="1"/>
  <c r="CS59" i="1"/>
  <c r="CT58" i="1"/>
  <c r="CS58" i="1"/>
  <c r="CT57" i="1"/>
  <c r="CS57" i="1"/>
  <c r="CT56" i="1"/>
  <c r="CS56" i="1"/>
  <c r="CT55" i="1"/>
  <c r="CS55" i="1"/>
  <c r="CT54" i="1"/>
  <c r="CS54" i="1"/>
  <c r="CT53" i="1"/>
  <c r="CS53" i="1"/>
  <c r="CT52" i="1"/>
  <c r="CS52" i="1"/>
  <c r="CT51" i="1"/>
  <c r="CS51" i="1"/>
  <c r="CT50" i="1"/>
  <c r="CS50" i="1"/>
  <c r="CT49" i="1"/>
  <c r="CS49" i="1"/>
  <c r="CT48" i="1"/>
  <c r="CS48" i="1"/>
  <c r="CT47" i="1"/>
  <c r="CS47" i="1"/>
  <c r="CT46" i="1"/>
  <c r="CS46" i="1"/>
  <c r="CT45" i="1"/>
  <c r="CS45" i="1"/>
  <c r="CT44" i="1"/>
  <c r="CS44" i="1"/>
  <c r="CT43" i="1"/>
  <c r="CS43" i="1"/>
  <c r="CT42" i="1"/>
  <c r="CS42" i="1"/>
  <c r="CT41" i="1"/>
  <c r="CS41" i="1"/>
  <c r="CT39" i="1"/>
  <c r="CS39" i="1"/>
  <c r="CT38" i="1"/>
  <c r="CS38" i="1"/>
  <c r="CR36" i="1"/>
  <c r="CR122" i="1" s="1"/>
  <c r="CR130" i="1" s="1"/>
  <c r="CP36" i="1"/>
  <c r="CO36" i="1"/>
  <c r="CN36" i="1"/>
  <c r="CL36" i="1"/>
  <c r="CL122" i="1" s="1"/>
  <c r="CL130" i="1" s="1"/>
  <c r="CK36" i="1"/>
  <c r="CJ36" i="1"/>
  <c r="CI36" i="1"/>
  <c r="N36" i="1"/>
  <c r="L36" i="1"/>
  <c r="K36" i="1"/>
  <c r="K122" i="1" s="1"/>
  <c r="J36" i="1"/>
  <c r="J122" i="1" s="1"/>
  <c r="H36" i="1"/>
  <c r="H122" i="1" s="1"/>
  <c r="H130" i="1" s="1"/>
  <c r="G36" i="1"/>
  <c r="F36" i="1"/>
  <c r="F122" i="1" s="1"/>
  <c r="E36" i="1"/>
  <c r="E122" i="1" s="1"/>
  <c r="D36" i="1"/>
  <c r="D122" i="1" s="1"/>
  <c r="R34" i="1"/>
  <c r="R36" i="1" s="1"/>
  <c r="CS33" i="1"/>
  <c r="R32" i="1"/>
  <c r="CT32" i="1" s="1"/>
  <c r="R31" i="1"/>
  <c r="CS31" i="1" s="1"/>
  <c r="R30" i="1"/>
  <c r="CT30" i="1" s="1"/>
  <c r="R29" i="1"/>
  <c r="CS29" i="1" s="1"/>
  <c r="R28" i="1"/>
  <c r="CT28" i="1" s="1"/>
  <c r="R27" i="1"/>
  <c r="CS27" i="1" s="1"/>
  <c r="R26" i="1"/>
  <c r="CT26" i="1" s="1"/>
  <c r="R25" i="1"/>
  <c r="CS25" i="1" s="1"/>
  <c r="R23" i="1"/>
  <c r="CT23" i="1" s="1"/>
  <c r="R22" i="1"/>
  <c r="CS22" i="1" s="1"/>
  <c r="R21" i="1"/>
  <c r="CT21" i="1" s="1"/>
  <c r="R20" i="1"/>
  <c r="CS20" i="1" s="1"/>
  <c r="R19" i="1"/>
  <c r="CT19" i="1" s="1"/>
  <c r="R18" i="1"/>
  <c r="CS18" i="1" s="1"/>
  <c r="R17" i="1"/>
  <c r="CT17" i="1" s="1"/>
  <c r="R16" i="1"/>
  <c r="CT16" i="1" s="1"/>
  <c r="R15" i="1"/>
  <c r="CT15" i="1" s="1"/>
  <c r="R14" i="1"/>
  <c r="CS14" i="1" s="1"/>
  <c r="R13" i="1"/>
  <c r="CT13" i="1" s="1"/>
  <c r="B5" i="1"/>
  <c r="CS19" i="1" l="1"/>
  <c r="CS17" i="1"/>
  <c r="CS32" i="1"/>
  <c r="CS30" i="1"/>
  <c r="CS15" i="1"/>
  <c r="CT22" i="1"/>
  <c r="CS28" i="1"/>
  <c r="CI122" i="1"/>
  <c r="CN122" i="1"/>
  <c r="CS13" i="1"/>
  <c r="CT18" i="1"/>
  <c r="CS26" i="1"/>
  <c r="CT31" i="1"/>
  <c r="CT36" i="1"/>
  <c r="CJ122" i="1"/>
  <c r="CO122" i="1"/>
  <c r="CS21" i="1"/>
  <c r="CS23" i="1"/>
  <c r="CS34" i="1"/>
  <c r="CS36" i="1" s="1"/>
  <c r="G122" i="1"/>
  <c r="L122" i="1"/>
  <c r="L130" i="1" s="1"/>
  <c r="CK122" i="1"/>
  <c r="CP122" i="1"/>
  <c r="CP130" i="1" s="1"/>
  <c r="N122" i="1"/>
  <c r="N130" i="1" s="1"/>
  <c r="CT14" i="1"/>
  <c r="CT20" i="1"/>
  <c r="CT25" i="1"/>
  <c r="CT27" i="1"/>
  <c r="CT29" i="1"/>
  <c r="CT33" i="1"/>
  <c r="CS16" i="1"/>
  <c r="CT34" i="1"/>
  <c r="CG120" i="1"/>
</calcChain>
</file>

<file path=xl/sharedStrings.xml><?xml version="1.0" encoding="utf-8"?>
<sst xmlns="http://schemas.openxmlformats.org/spreadsheetml/2006/main" count="507" uniqueCount="346">
  <si>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</si>
  <si>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</si>
  <si>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</si>
  <si>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</si>
  <si>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</si>
  <si>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</si>
  <si>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</si>
  <si>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</si>
  <si>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</si>
  <si>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</si>
  <si>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</si>
  <si>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</si>
  <si>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</si>
  <si>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</si>
  <si>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</si>
  <si>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</si>
  <si>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</si>
  <si>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</si>
  <si>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</si>
  <si>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</si>
  <si>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</si>
  <si>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</si>
  <si>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</si>
  <si>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</si>
  <si>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</si>
  <si>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</si>
  <si>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</si>
  <si>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</si>
  <si>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</si>
  <si>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</si>
  <si>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</si>
  <si>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</si>
  <si>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</si>
  <si>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</si>
  <si>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</si>
  <si>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</si>
  <si>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</si>
  <si>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</si>
  <si>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</si>
  <si>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</si>
  <si>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</si>
  <si>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</si>
  <si>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</si>
  <si>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</si>
  <si>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</si>
  <si>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</si>
  <si>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</si>
  <si>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</si>
  <si>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</si>
  <si>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</si>
  <si>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</si>
  <si>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</si>
  <si>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</si>
  <si>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</si>
  <si>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</si>
  <si>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</si>
  <si>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</si>
  <si>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</si>
  <si>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</si>
  <si>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</si>
  <si>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</si>
  <si>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</si>
  <si>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</si>
  <si>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</si>
  <si>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</si>
  <si>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</si>
  <si>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</si>
  <si>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</si>
  <si>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</si>
  <si>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</si>
  <si>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</si>
  <si>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</si>
  <si>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</si>
  <si>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</si>
  <si>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</si>
  <si>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</si>
  <si>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</si>
  <si>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</si>
  <si>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</si>
  <si>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</si>
  <si>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</si>
  <si>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</si>
  <si>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</si>
  <si>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</si>
  <si>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</si>
  <si>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</si>
  <si>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</si>
  <si>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</si>
  <si>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</si>
  <si>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</si>
  <si>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</si>
  <si>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</si>
  <si>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</si>
  <si>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</si>
  <si>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</si>
  <si>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</si>
  <si>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</si>
  <si>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</si>
  <si>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</si>
  <si>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</si>
  <si>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</si>
  <si>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</si>
  <si>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</si>
  <si>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</si>
  <si>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</si>
  <si>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</si>
  <si>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</si>
  <si>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</si>
  <si>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</si>
  <si>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</si>
  <si>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</si>
  <si>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</si>
  <si>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</si>
  <si>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</si>
  <si>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</si>
  <si>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</si>
  <si>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</si>
  <si>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</si>
  <si>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</si>
  <si>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</si>
  <si>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</si>
  <si>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</si>
  <si>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</si>
  <si>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</si>
  <si>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</si>
  <si>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</si>
  <si>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</si>
  <si>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</si>
  <si>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</si>
  <si>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</si>
  <si>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</si>
  <si>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</si>
  <si>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</si>
  <si>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</si>
  <si>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</si>
  <si>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</si>
  <si>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</si>
  <si>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</si>
  <si>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</si>
  <si>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</si>
  <si>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</si>
  <si>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</si>
  <si>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</si>
  <si>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</si>
  <si>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</si>
  <si>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</si>
  <si>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</si>
  <si>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</si>
  <si>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</si>
  <si>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</si>
  <si>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</si>
  <si>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</si>
  <si>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</si>
  <si>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</si>
  <si>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</si>
  <si>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</si>
  <si>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</si>
  <si>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</si>
  <si>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</si>
  <si>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</si>
  <si>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</si>
  <si>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</si>
  <si>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</si>
  <si>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</si>
  <si>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</si>
  <si>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</si>
  <si>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</si>
  <si>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</si>
  <si>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</si>
  <si>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</si>
  <si>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</si>
  <si>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</si>
  <si>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</si>
  <si>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</si>
  <si>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</si>
  <si>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</si>
  <si>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</si>
  <si>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</si>
  <si>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</si>
  <si>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</si>
  <si>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</si>
  <si>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</si>
  <si>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</si>
  <si>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</si>
  <si>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</si>
  <si>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</si>
  <si>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</si>
  <si>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</si>
  <si>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</si>
  <si>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</si>
  <si>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</si>
  <si>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</si>
  <si>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</si>
  <si>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</si>
  <si>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</si>
  <si>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</si>
  <si>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</si>
  <si>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</si>
  <si>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</si>
  <si>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</si>
  <si>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</si>
  <si>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</si>
  <si>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</si>
  <si>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</si>
  <si>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</si>
  <si>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</si>
  <si>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</si>
  <si>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</si>
  <si>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</si>
  <si>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</si>
  <si>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</si>
  <si>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</si>
  <si>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</si>
  <si>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</si>
  <si>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</si>
  <si>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</si>
  <si>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</si>
  <si>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</si>
  <si>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</si>
  <si>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</si>
  <si>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</si>
  <si>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</si>
  <si>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</si>
  <si>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</si>
  <si>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</si>
  <si>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</si>
  <si>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</si>
  <si>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</si>
  <si>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</si>
  <si>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</si>
  <si>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</si>
  <si>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</si>
  <si>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</si>
  <si>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</si>
  <si>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</si>
  <si>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</si>
  <si>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</si>
  <si>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</si>
  <si>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</si>
  <si>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</si>
  <si>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</si>
  <si>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</si>
  <si>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</si>
  <si>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</si>
  <si>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</si>
  <si>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</si>
  <si>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</si>
  <si>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</si>
  <si>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</si>
  <si>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</si>
  <si>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</si>
  <si>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</si>
  <si>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</si>
  <si>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</si>
  <si>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</si>
  <si>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</si>
  <si>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</si>
  <si>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</si>
  <si>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</si>
  <si>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</si>
  <si>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</si>
  <si>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</si>
  <si>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</si>
  <si>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</si>
  <si>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</si>
  <si>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</si>
  <si>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</si>
  <si>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</si>
  <si>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</si>
  <si>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</si>
  <si>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</si>
  <si>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</si>
  <si>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</si>
  <si>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</si>
  <si>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</si>
  <si>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</si>
  <si>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</si>
  <si>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</si>
  <si>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</si>
  <si>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</si>
  <si>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</si>
  <si>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</si>
  <si>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</si>
  <si>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</si>
  <si>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</si>
  <si>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</si>
  <si>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</si>
  <si>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</si>
  <si>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</si>
  <si>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</si>
  <si>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</si>
  <si>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</si>
  <si>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</si>
  <si>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</si>
  <si>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</si>
  <si>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</si>
  <si>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</si>
  <si>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</si>
  <si>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</si>
  <si>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</si>
  <si>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</si>
  <si>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</si>
  <si>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</si>
  <si>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</si>
  <si>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</si>
  <si>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</si>
  <si>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</si>
  <si>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</si>
  <si>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</si>
  <si>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</si>
  <si>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</si>
  <si>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</si>
  <si>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</si>
  <si>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</si>
  <si>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</si>
  <si>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</si>
  <si>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</si>
  <si>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</si>
  <si>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</si>
  <si>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</si>
  <si>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</si>
  <si>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</si>
  <si>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</si>
  <si>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</si>
  <si>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</si>
  <si>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</si>
  <si>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</si>
  <si>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</si>
  <si>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</si>
  <si>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</si>
  <si>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</si>
  <si>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</si>
  <si>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</si>
  <si>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</si>
  <si>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</si>
  <si>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512100-513400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</si>
  <si>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</si>
  <si>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</si>
  <si>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</si>
  <si>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</si>
  <si>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</si>
  <si>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</si>
  <si>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State Intercept Bond Transfer</t>
  </si>
  <si>
    <t>07/01/18 - 11/30/18</t>
  </si>
  <si>
    <t>Board December 10, 2018</t>
  </si>
  <si>
    <t>Unaudited Financials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</si>
</sst>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2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8" fillId="0" borderId="0" xfId="1" applyFont="1"/>
    <xf numFmtId="43" fontId="8" fillId="0" borderId="0" xfId="1" applyFont="1" applyAlignment="1">
      <alignment horizontal="center"/>
    </xf>
    <xf numFmtId="4" fontId="8" fillId="0" borderId="0" xfId="1" applyNumberFormat="1" applyFont="1" applyFill="1"/>
    <xf numFmtId="43" fontId="8" fillId="0" borderId="0" xfId="1" applyFont="1" applyFill="1"/>
    <xf numFmtId="9" fontId="8" fillId="0" borderId="0" xfId="2" applyFont="1" applyAlignment="1">
      <alignment horizontal="center"/>
    </xf>
    <xf numFmtId="4" fontId="5" fillId="0" borderId="0" xfId="1" applyNumberFormat="1" applyFont="1" applyFill="1"/>
    <xf numFmtId="43" fontId="5" fillId="3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174625</xdr:colOff>
      <xdr:row>1</xdr:row>
      <xdr:rowOff>219075</xdr:rowOff>
    </xdr:from>
    <xdr:to>
      <xdr:col>17</xdr:col>
      <xdr:colOff>244475</xdr:colOff>
      <xdr:row>4</xdr:row>
      <xdr:rowOff>142875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95725" y="2190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Y131"/>
  <sheetViews>
    <sheetView tabSelected="1" view="pageBreakPreview" topLeftCell="B7" zoomScale="75" zoomScaleNormal="75" zoomScaleSheetLayoutView="75" workbookViewId="0">
      <selection activeCell="CZ10" sqref="CZ10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89" width="19.5703125" style="3" hidden="1" customWidth="1" outlineLevel="1"/>
    <col min="90" max="90" width="19.5703125" style="3" customWidth="1" collapsed="1"/>
    <col min="91" max="91" width="0.85546875" style="3" customWidth="1"/>
    <col min="92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customWidth="1"/>
    <col min="98" max="98" width="13.42578125" style="34" customWidth="1"/>
    <col min="99" max="99" width="19.5703125" style="34" hidden="1" customWidth="1"/>
    <col min="100" max="103" width="0" style="3" hidden="1" customWidth="1"/>
    <col min="104" max="16384" width="9.140625" style="3"/>
  </cols>
  <sheetData>
    <row r="1" spans="1:103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8" t="s">
        <v>43</v>
      </c>
      <c r="Q1" s="28" t="s">
        <v>44</v>
      </c>
      <c r="R1" s="30" t="s">
        <v>2</v>
      </c>
      <c r="S1" s="28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8" t="s">
        <v>45</v>
      </c>
      <c r="CI1" s="3" t="s">
        <v>52</v>
      </c>
      <c r="CJ1" s="3" t="s">
        <v>53</v>
      </c>
      <c r="CK1" s="3" t="s">
        <v>54</v>
      </c>
      <c r="CL1" s="3" t="s">
        <v>42</v>
      </c>
      <c r="CN1" s="3" t="s">
        <v>56</v>
      </c>
      <c r="CO1" s="3" t="s">
        <v>57</v>
      </c>
      <c r="CP1" s="3" t="s">
        <v>33</v>
      </c>
      <c r="CR1" s="3" t="s">
        <v>35</v>
      </c>
      <c r="CS1" s="3" t="s">
        <v>2</v>
      </c>
      <c r="CT1" s="34" t="s">
        <v>2</v>
      </c>
    </row>
    <row r="2" spans="1:103" s="4" customFormat="1" ht="18" x14ac:dyDescent="0.25">
      <c r="A2" s="16"/>
      <c r="B2" s="43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1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8"/>
      <c r="CM2" s="18"/>
      <c r="CN2" s="16"/>
      <c r="CO2" s="16"/>
      <c r="CP2" s="60" t="s">
        <v>331</v>
      </c>
      <c r="CQ2" s="61"/>
      <c r="CR2" s="61"/>
      <c r="CS2" s="61"/>
      <c r="CT2" s="35"/>
      <c r="CU2" s="35"/>
      <c r="CV2" s="16"/>
      <c r="CW2" s="19" t="s">
        <v>0</v>
      </c>
      <c r="CX2" s="49" t="s">
        <v>329</v>
      </c>
      <c r="CY2" s="16"/>
    </row>
    <row r="3" spans="1:103" s="4" customFormat="1" x14ac:dyDescent="0.2">
      <c r="A3" s="16"/>
      <c r="B3" s="50" t="s">
        <v>330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2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20"/>
      <c r="CM3" s="20"/>
      <c r="CN3" s="16"/>
      <c r="CO3" s="16"/>
      <c r="CP3" s="21"/>
      <c r="CQ3" s="16"/>
      <c r="CR3" s="16" t="s">
        <v>345</v>
      </c>
      <c r="CS3" s="16"/>
      <c r="CT3" s="35"/>
      <c r="CU3" s="35"/>
      <c r="CV3" s="16"/>
      <c r="CW3" s="16"/>
      <c r="CX3" s="16"/>
      <c r="CY3" s="16"/>
    </row>
    <row r="4" spans="1:103" s="4" customFormat="1" x14ac:dyDescent="0.2">
      <c r="A4" s="16"/>
      <c r="B4" s="50" t="s">
        <v>331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3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22"/>
      <c r="CM4" s="20"/>
      <c r="CN4" s="16"/>
      <c r="CO4" s="16"/>
      <c r="CP4" s="60" t="s">
        <v>343</v>
      </c>
      <c r="CQ4" s="61"/>
      <c r="CR4" s="61"/>
      <c r="CS4" s="61"/>
      <c r="CT4" s="35"/>
      <c r="CU4" s="35"/>
      <c r="CV4" s="16"/>
      <c r="CW4" s="16"/>
      <c r="CX4" s="51">
        <v>43434</v>
      </c>
      <c r="CY4" s="16"/>
    </row>
    <row r="5" spans="1:103" s="4" customFormat="1" x14ac:dyDescent="0.2">
      <c r="A5" s="16"/>
      <c r="B5" s="17" t="str">
        <f>"Report ID:  "&amp;CX2</f>
        <v>Report ID:  558OPC</v>
      </c>
      <c r="C5" s="24"/>
      <c r="D5" s="16"/>
      <c r="E5" s="16"/>
      <c r="F5" s="16"/>
      <c r="G5" s="16"/>
      <c r="H5" s="20"/>
      <c r="I5" s="23"/>
      <c r="J5" s="16"/>
      <c r="K5" s="16"/>
      <c r="L5" s="23"/>
      <c r="M5" s="23"/>
      <c r="N5" s="23"/>
      <c r="O5" s="23"/>
      <c r="P5" s="23"/>
      <c r="Q5" s="23"/>
      <c r="R5" s="23"/>
      <c r="S5" s="2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3"/>
      <c r="CH5" s="23"/>
      <c r="CI5" s="16"/>
      <c r="CJ5" s="16"/>
      <c r="CK5" s="16"/>
      <c r="CL5" s="23"/>
      <c r="CM5" s="24"/>
      <c r="CN5" s="16"/>
      <c r="CO5" s="16"/>
      <c r="CP5" s="24"/>
      <c r="CQ5" s="16"/>
      <c r="CR5" s="16"/>
      <c r="CS5" s="16"/>
      <c r="CT5" s="35"/>
      <c r="CU5" s="35"/>
      <c r="CV5" s="16"/>
      <c r="CW5" s="52" t="s">
        <v>332</v>
      </c>
      <c r="CX5" s="25"/>
      <c r="CY5" s="16"/>
    </row>
    <row r="6" spans="1:103" s="4" customFormat="1" x14ac:dyDescent="0.2">
      <c r="A6" s="16"/>
      <c r="B6" s="17" t="s">
        <v>50</v>
      </c>
      <c r="C6" s="26"/>
      <c r="D6" s="16"/>
      <c r="E6" s="16"/>
      <c r="F6" s="16"/>
      <c r="G6" s="16"/>
      <c r="H6" s="26"/>
      <c r="I6" s="26"/>
      <c r="J6" s="16"/>
      <c r="K6" s="16"/>
      <c r="L6" s="26"/>
      <c r="M6" s="26"/>
      <c r="N6" s="26"/>
      <c r="O6" s="26"/>
      <c r="P6" s="26"/>
      <c r="Q6" s="26"/>
      <c r="R6" s="26"/>
      <c r="S6" s="2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6"/>
      <c r="CH6" s="26"/>
      <c r="CI6" s="16"/>
      <c r="CJ6" s="16"/>
      <c r="CK6" s="16"/>
      <c r="CL6" s="26"/>
      <c r="CM6" s="26"/>
      <c r="CN6" s="16"/>
      <c r="CO6" s="16"/>
      <c r="CP6" s="60" t="s">
        <v>344</v>
      </c>
      <c r="CQ6" s="61"/>
      <c r="CR6" s="61"/>
      <c r="CS6" s="61"/>
      <c r="CT6" s="35"/>
      <c r="CU6" s="35"/>
      <c r="CV6" s="16"/>
      <c r="CW6" s="53" t="s">
        <v>331</v>
      </c>
      <c r="CX6" s="16"/>
      <c r="CY6" s="16"/>
    </row>
    <row r="7" spans="1:103" s="4" customFormat="1" x14ac:dyDescent="0.2">
      <c r="A7" s="16"/>
      <c r="B7" s="48">
        <v>43434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35"/>
      <c r="CU7" s="35"/>
      <c r="CV7" s="16"/>
      <c r="CW7" s="16"/>
      <c r="CX7" s="16"/>
      <c r="CY7" s="16"/>
    </row>
    <row r="8" spans="1:103" s="27" customFormat="1" ht="24" customHeight="1" x14ac:dyDescent="0.2">
      <c r="A8" s="13" t="s">
        <v>29</v>
      </c>
      <c r="B8" s="14" t="s">
        <v>11</v>
      </c>
      <c r="C8" s="13"/>
      <c r="D8" s="13" t="s">
        <v>317</v>
      </c>
      <c r="E8" s="13" t="s">
        <v>318</v>
      </c>
      <c r="F8" s="13" t="s">
        <v>319</v>
      </c>
      <c r="G8" s="13" t="s">
        <v>320</v>
      </c>
      <c r="H8" s="14" t="s">
        <v>17</v>
      </c>
      <c r="I8" s="14"/>
      <c r="J8" s="13" t="s">
        <v>325</v>
      </c>
      <c r="K8" s="13" t="s">
        <v>326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317</v>
      </c>
      <c r="CJ8" s="13" t="s">
        <v>318</v>
      </c>
      <c r="CK8" s="13" t="s">
        <v>319</v>
      </c>
      <c r="CL8" s="14" t="s">
        <v>28</v>
      </c>
      <c r="CM8" s="13"/>
      <c r="CN8" s="13" t="s">
        <v>325</v>
      </c>
      <c r="CO8" s="13" t="s">
        <v>326</v>
      </c>
      <c r="CP8" s="14" t="s">
        <v>28</v>
      </c>
      <c r="CQ8" s="13"/>
      <c r="CR8" s="14" t="s">
        <v>28</v>
      </c>
      <c r="CS8" s="14"/>
      <c r="CT8" s="36"/>
      <c r="CU8" s="36"/>
      <c r="CV8" s="13"/>
      <c r="CW8" s="13"/>
      <c r="CX8" s="13"/>
      <c r="CY8" s="13"/>
    </row>
    <row r="9" spans="1:103" s="27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321</v>
      </c>
      <c r="E9" s="13" t="s">
        <v>322</v>
      </c>
      <c r="F9" s="13" t="s">
        <v>323</v>
      </c>
      <c r="G9" s="13" t="s">
        <v>324</v>
      </c>
      <c r="H9" s="14" t="s">
        <v>31</v>
      </c>
      <c r="I9" s="14"/>
      <c r="J9" s="13" t="s">
        <v>327</v>
      </c>
      <c r="K9" s="13" t="s">
        <v>328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279</v>
      </c>
      <c r="BO9" s="13" t="s">
        <v>281</v>
      </c>
      <c r="BP9" s="13" t="s">
        <v>283</v>
      </c>
      <c r="BQ9" s="13" t="s">
        <v>285</v>
      </c>
      <c r="BR9" s="13" t="s">
        <v>287</v>
      </c>
      <c r="BS9" s="13" t="s">
        <v>289</v>
      </c>
      <c r="BT9" s="13" t="s">
        <v>291</v>
      </c>
      <c r="BU9" s="13" t="s">
        <v>293</v>
      </c>
      <c r="BV9" s="13" t="s">
        <v>295</v>
      </c>
      <c r="BW9" s="13" t="s">
        <v>297</v>
      </c>
      <c r="BX9" s="13" t="s">
        <v>299</v>
      </c>
      <c r="BY9" s="13" t="s">
        <v>301</v>
      </c>
      <c r="BZ9" s="13" t="s">
        <v>303</v>
      </c>
      <c r="CA9" s="13" t="s">
        <v>305</v>
      </c>
      <c r="CB9" s="13" t="s">
        <v>307</v>
      </c>
      <c r="CC9" s="13" t="s">
        <v>309</v>
      </c>
      <c r="CD9" s="13" t="s">
        <v>311</v>
      </c>
      <c r="CE9" s="13" t="s">
        <v>316</v>
      </c>
      <c r="CF9" s="13" t="s">
        <v>155</v>
      </c>
      <c r="CG9" s="14" t="s">
        <v>38</v>
      </c>
      <c r="CH9" s="14"/>
      <c r="CI9" s="13" t="s">
        <v>321</v>
      </c>
      <c r="CJ9" s="13" t="s">
        <v>322</v>
      </c>
      <c r="CK9" s="13" t="s">
        <v>323</v>
      </c>
      <c r="CL9" s="14" t="s">
        <v>31</v>
      </c>
      <c r="CM9" s="15"/>
      <c r="CN9" s="13" t="s">
        <v>327</v>
      </c>
      <c r="CO9" s="13" t="s">
        <v>328</v>
      </c>
      <c r="CP9" s="14" t="s">
        <v>32</v>
      </c>
      <c r="CQ9" s="13"/>
      <c r="CR9" s="14" t="s">
        <v>34</v>
      </c>
      <c r="CS9" s="14" t="s">
        <v>39</v>
      </c>
      <c r="CT9" s="36" t="s">
        <v>40</v>
      </c>
      <c r="CU9" s="36"/>
      <c r="CV9" s="13"/>
      <c r="CW9" s="13"/>
      <c r="CX9" s="13"/>
      <c r="CY9" s="13"/>
    </row>
    <row r="11" spans="1:103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>
        <v>62657.49</v>
      </c>
      <c r="CJ11" s="12">
        <v>105530.51</v>
      </c>
      <c r="CK11" s="12">
        <v>1930278.19</v>
      </c>
      <c r="CL11" s="5">
        <v>2098466.19</v>
      </c>
      <c r="CM11" s="1"/>
      <c r="CN11" s="12"/>
      <c r="CO11" s="12">
        <v>788564.45</v>
      </c>
      <c r="CP11" s="5">
        <v>788564.45000000007</v>
      </c>
      <c r="CR11" s="5">
        <v>2887030.64</v>
      </c>
      <c r="CS11" s="5"/>
      <c r="CT11" s="40"/>
      <c r="CU11" s="37"/>
    </row>
    <row r="12" spans="1:103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G12" s="7"/>
      <c r="CH12" s="7"/>
      <c r="CL12" s="7"/>
      <c r="CP12" s="7"/>
    </row>
    <row r="13" spans="1:103" outlineLevel="1" x14ac:dyDescent="0.2">
      <c r="A13" s="3" t="s">
        <v>123</v>
      </c>
      <c r="B13" s="10" t="s">
        <v>124</v>
      </c>
      <c r="C13" s="3" t="s">
        <v>125</v>
      </c>
      <c r="D13" s="3">
        <v>2523.56</v>
      </c>
      <c r="E13" s="3">
        <v>0</v>
      </c>
      <c r="F13" s="3">
        <v>13189.65</v>
      </c>
      <c r="G13" s="3">
        <v>0</v>
      </c>
      <c r="H13" s="3">
        <v>15713.21</v>
      </c>
      <c r="J13" s="3">
        <v>0</v>
      </c>
      <c r="K13" s="3">
        <v>0</v>
      </c>
      <c r="L13" s="3">
        <v>0</v>
      </c>
      <c r="N13" s="3">
        <v>15713.210000000001</v>
      </c>
      <c r="P13" s="28">
        <v>-18000</v>
      </c>
      <c r="Q13" s="28">
        <v>0</v>
      </c>
      <c r="R13" s="30">
        <f t="shared" ref="R13:R32" si="0">-1*(P13+Q13)</f>
        <v>18000</v>
      </c>
      <c r="S13" s="28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28">
        <v>0</v>
      </c>
      <c r="CI13" s="3">
        <v>576.19000000000005</v>
      </c>
      <c r="CJ13" s="3">
        <v>0</v>
      </c>
      <c r="CK13" s="3">
        <v>2779.9500000000003</v>
      </c>
      <c r="CL13" s="3">
        <v>3356.1400000000003</v>
      </c>
      <c r="CN13" s="3">
        <v>0</v>
      </c>
      <c r="CO13" s="3">
        <v>0</v>
      </c>
      <c r="CP13" s="3">
        <v>0</v>
      </c>
      <c r="CR13" s="3">
        <v>3356.14</v>
      </c>
      <c r="CS13" s="3">
        <f t="shared" ref="CS13:CS33" si="1">R13-CR13</f>
        <v>14643.86</v>
      </c>
      <c r="CT13" s="34">
        <f t="shared" ref="CT13:CT33" si="2">IF(R13=0,"n/a",CR13/(R13))</f>
        <v>0.18645222222222221</v>
      </c>
    </row>
    <row r="14" spans="1:103" outlineLevel="1" x14ac:dyDescent="0.2">
      <c r="A14" s="3" t="s">
        <v>126</v>
      </c>
      <c r="B14" s="10" t="s">
        <v>127</v>
      </c>
      <c r="C14" s="3" t="s">
        <v>128</v>
      </c>
      <c r="D14" s="3">
        <v>1372</v>
      </c>
      <c r="E14" s="3">
        <v>0</v>
      </c>
      <c r="F14" s="3">
        <v>0</v>
      </c>
      <c r="G14" s="3">
        <v>0</v>
      </c>
      <c r="H14" s="3">
        <v>1372</v>
      </c>
      <c r="J14" s="3">
        <v>0</v>
      </c>
      <c r="K14" s="3">
        <v>0</v>
      </c>
      <c r="L14" s="3">
        <v>0</v>
      </c>
      <c r="N14" s="3">
        <v>1372</v>
      </c>
      <c r="P14" s="28">
        <v>-1250</v>
      </c>
      <c r="Q14" s="28">
        <v>0</v>
      </c>
      <c r="R14" s="30">
        <f t="shared" si="0"/>
        <v>1250</v>
      </c>
      <c r="S14" s="28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28">
        <v>0</v>
      </c>
      <c r="CI14" s="3">
        <v>0</v>
      </c>
      <c r="CJ14" s="3">
        <v>0</v>
      </c>
      <c r="CK14" s="3">
        <v>0</v>
      </c>
      <c r="CL14" s="3">
        <v>0</v>
      </c>
      <c r="CN14" s="3">
        <v>0</v>
      </c>
      <c r="CO14" s="3">
        <v>0</v>
      </c>
      <c r="CP14" s="3">
        <v>0</v>
      </c>
      <c r="CR14" s="3">
        <v>0</v>
      </c>
      <c r="CS14" s="3">
        <f t="shared" si="1"/>
        <v>1250</v>
      </c>
      <c r="CT14" s="34">
        <f t="shared" si="2"/>
        <v>0</v>
      </c>
    </row>
    <row r="15" spans="1:103" outlineLevel="1" x14ac:dyDescent="0.2">
      <c r="A15" s="3" t="s">
        <v>129</v>
      </c>
      <c r="B15" s="10" t="s">
        <v>130</v>
      </c>
      <c r="C15" s="3" t="s">
        <v>131</v>
      </c>
      <c r="D15" s="3">
        <v>17863.84</v>
      </c>
      <c r="E15" s="3">
        <v>0</v>
      </c>
      <c r="F15" s="3">
        <v>0</v>
      </c>
      <c r="G15" s="3">
        <v>0</v>
      </c>
      <c r="H15" s="3">
        <v>17863.84</v>
      </c>
      <c r="J15" s="3">
        <v>0</v>
      </c>
      <c r="K15" s="3">
        <v>0</v>
      </c>
      <c r="L15" s="3">
        <v>0</v>
      </c>
      <c r="N15" s="3">
        <v>17863.84</v>
      </c>
      <c r="P15" s="28">
        <v>-18797</v>
      </c>
      <c r="Q15" s="28">
        <v>0</v>
      </c>
      <c r="R15" s="30">
        <f t="shared" si="0"/>
        <v>18797</v>
      </c>
      <c r="S15" s="28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28">
        <v>0</v>
      </c>
      <c r="CI15" s="3">
        <v>5948.4400000000005</v>
      </c>
      <c r="CJ15" s="3">
        <v>0</v>
      </c>
      <c r="CK15" s="3">
        <v>10</v>
      </c>
      <c r="CL15" s="3">
        <v>5958.4400000000005</v>
      </c>
      <c r="CN15" s="3">
        <v>0</v>
      </c>
      <c r="CO15" s="3">
        <v>0</v>
      </c>
      <c r="CP15" s="3">
        <v>0</v>
      </c>
      <c r="CR15" s="3">
        <v>5958.4400000000005</v>
      </c>
      <c r="CS15" s="3">
        <f t="shared" si="1"/>
        <v>12838.56</v>
      </c>
      <c r="CT15" s="34">
        <f t="shared" si="2"/>
        <v>0.31698888120444757</v>
      </c>
    </row>
    <row r="16" spans="1:103" outlineLevel="1" x14ac:dyDescent="0.2">
      <c r="A16" s="3" t="s">
        <v>132</v>
      </c>
      <c r="B16" s="10" t="s">
        <v>133</v>
      </c>
      <c r="C16" s="3" t="s">
        <v>134</v>
      </c>
      <c r="D16" s="3">
        <v>8892.85</v>
      </c>
      <c r="E16" s="3">
        <v>200</v>
      </c>
      <c r="F16" s="3">
        <v>2096.02</v>
      </c>
      <c r="G16" s="3">
        <v>0</v>
      </c>
      <c r="H16" s="3">
        <v>11188.87</v>
      </c>
      <c r="J16" s="3">
        <v>0</v>
      </c>
      <c r="K16" s="3">
        <v>0</v>
      </c>
      <c r="L16" s="3">
        <v>0</v>
      </c>
      <c r="N16" s="3">
        <v>11188.87</v>
      </c>
      <c r="P16" s="28">
        <v>-8680</v>
      </c>
      <c r="Q16" s="28">
        <v>0</v>
      </c>
      <c r="R16" s="30">
        <f t="shared" si="0"/>
        <v>8680</v>
      </c>
      <c r="S16" s="28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28">
        <v>0</v>
      </c>
      <c r="CI16" s="3">
        <v>3983.9100000000003</v>
      </c>
      <c r="CJ16" s="3">
        <v>0</v>
      </c>
      <c r="CK16" s="3">
        <v>0</v>
      </c>
      <c r="CL16" s="3">
        <v>3983.9100000000003</v>
      </c>
      <c r="CN16" s="3">
        <v>0</v>
      </c>
      <c r="CO16" s="3">
        <v>0</v>
      </c>
      <c r="CP16" s="3">
        <v>0</v>
      </c>
      <c r="CR16" s="3">
        <v>3983.9100000000003</v>
      </c>
      <c r="CS16" s="3">
        <f t="shared" si="1"/>
        <v>4696.09</v>
      </c>
      <c r="CT16" s="34">
        <f t="shared" si="2"/>
        <v>0.45897580645161296</v>
      </c>
    </row>
    <row r="17" spans="1:98" outlineLevel="1" x14ac:dyDescent="0.2">
      <c r="A17" s="3" t="s">
        <v>135</v>
      </c>
      <c r="B17" s="10" t="s">
        <v>136</v>
      </c>
      <c r="C17" s="3" t="s">
        <v>137</v>
      </c>
      <c r="D17" s="3">
        <v>0</v>
      </c>
      <c r="E17" s="3">
        <v>0</v>
      </c>
      <c r="F17" s="3">
        <v>961827.16</v>
      </c>
      <c r="G17" s="3">
        <v>0</v>
      </c>
      <c r="H17" s="3">
        <v>961827.16</v>
      </c>
      <c r="J17" s="3">
        <v>0</v>
      </c>
      <c r="K17" s="3">
        <v>0</v>
      </c>
      <c r="L17" s="3">
        <v>0</v>
      </c>
      <c r="N17" s="3">
        <v>961827.16</v>
      </c>
      <c r="P17" s="28">
        <v>-973789</v>
      </c>
      <c r="Q17" s="28">
        <v>0</v>
      </c>
      <c r="R17" s="30">
        <f t="shared" si="0"/>
        <v>973789</v>
      </c>
      <c r="S17" s="28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28">
        <v>0</v>
      </c>
      <c r="CI17" s="3">
        <v>0</v>
      </c>
      <c r="CJ17" s="3">
        <v>0</v>
      </c>
      <c r="CK17" s="3">
        <v>491847.59</v>
      </c>
      <c r="CL17" s="3">
        <v>491847.59</v>
      </c>
      <c r="CN17" s="3">
        <v>0</v>
      </c>
      <c r="CO17" s="3">
        <v>0</v>
      </c>
      <c r="CP17" s="3">
        <v>0</v>
      </c>
      <c r="CR17" s="3">
        <v>491847.59</v>
      </c>
      <c r="CS17" s="3">
        <f t="shared" si="1"/>
        <v>481941.41</v>
      </c>
      <c r="CT17" s="34">
        <f t="shared" si="2"/>
        <v>0.50508640988961673</v>
      </c>
    </row>
    <row r="18" spans="1:98" outlineLevel="1" x14ac:dyDescent="0.2">
      <c r="A18" s="3" t="s">
        <v>138</v>
      </c>
      <c r="B18" s="10" t="s">
        <v>139</v>
      </c>
      <c r="C18" s="3" t="s">
        <v>140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0</v>
      </c>
      <c r="K18" s="3">
        <v>5917.4000000000005</v>
      </c>
      <c r="L18" s="3">
        <v>5917.4000000000005</v>
      </c>
      <c r="N18" s="3">
        <v>5917.4000000000005</v>
      </c>
      <c r="P18" s="28">
        <v>-3800</v>
      </c>
      <c r="Q18" s="28">
        <v>0</v>
      </c>
      <c r="R18" s="30">
        <f t="shared" si="0"/>
        <v>3800</v>
      </c>
      <c r="S18" s="28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28">
        <v>0</v>
      </c>
      <c r="CI18" s="3">
        <v>0</v>
      </c>
      <c r="CJ18" s="3">
        <v>0</v>
      </c>
      <c r="CK18" s="3">
        <v>0</v>
      </c>
      <c r="CL18" s="3">
        <v>0</v>
      </c>
      <c r="CN18" s="3">
        <v>0</v>
      </c>
      <c r="CO18" s="3">
        <v>4956.54</v>
      </c>
      <c r="CP18" s="3">
        <v>4956.54</v>
      </c>
      <c r="CR18" s="3">
        <v>4956.54</v>
      </c>
      <c r="CS18" s="3">
        <f t="shared" si="1"/>
        <v>-1156.54</v>
      </c>
      <c r="CT18" s="34">
        <f t="shared" si="2"/>
        <v>1.3043526315789473</v>
      </c>
    </row>
    <row r="19" spans="1:98" outlineLevel="1" x14ac:dyDescent="0.2">
      <c r="A19" s="3" t="s">
        <v>141</v>
      </c>
      <c r="B19" s="10" t="s">
        <v>142</v>
      </c>
      <c r="C19" s="3" t="s">
        <v>143</v>
      </c>
      <c r="D19" s="3">
        <v>160</v>
      </c>
      <c r="E19" s="3">
        <v>0</v>
      </c>
      <c r="F19" s="3">
        <v>29992.21</v>
      </c>
      <c r="G19" s="3">
        <v>300</v>
      </c>
      <c r="H19" s="3">
        <v>30452.21</v>
      </c>
      <c r="J19" s="3">
        <v>0</v>
      </c>
      <c r="K19" s="3">
        <v>0</v>
      </c>
      <c r="L19" s="3">
        <v>0</v>
      </c>
      <c r="N19" s="3">
        <v>30452.21</v>
      </c>
      <c r="P19" s="28">
        <v>-31815</v>
      </c>
      <c r="Q19" s="28">
        <v>0</v>
      </c>
      <c r="R19" s="30">
        <f t="shared" si="0"/>
        <v>31815</v>
      </c>
      <c r="S19" s="28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28">
        <v>0</v>
      </c>
      <c r="CI19" s="3">
        <v>0</v>
      </c>
      <c r="CJ19" s="3">
        <v>0</v>
      </c>
      <c r="CK19" s="3">
        <v>4.5</v>
      </c>
      <c r="CL19" s="3">
        <v>4.5</v>
      </c>
      <c r="CN19" s="3">
        <v>0</v>
      </c>
      <c r="CO19" s="3">
        <v>0</v>
      </c>
      <c r="CP19" s="3">
        <v>0</v>
      </c>
      <c r="CR19" s="3">
        <v>4.5</v>
      </c>
      <c r="CS19" s="3">
        <f t="shared" si="1"/>
        <v>31810.5</v>
      </c>
      <c r="CT19" s="34">
        <f t="shared" si="2"/>
        <v>1.4144271570014144E-4</v>
      </c>
    </row>
    <row r="20" spans="1:98" outlineLevel="1" x14ac:dyDescent="0.2">
      <c r="A20" s="3" t="s">
        <v>144</v>
      </c>
      <c r="B20" s="10" t="s">
        <v>145</v>
      </c>
      <c r="C20" s="3" t="s">
        <v>146</v>
      </c>
      <c r="D20" s="3">
        <v>0</v>
      </c>
      <c r="E20" s="3">
        <v>0</v>
      </c>
      <c r="F20" s="3">
        <v>1657.17</v>
      </c>
      <c r="G20" s="3">
        <v>0</v>
      </c>
      <c r="H20" s="3">
        <v>1657.17</v>
      </c>
      <c r="J20" s="3">
        <v>182038.08000000002</v>
      </c>
      <c r="K20" s="3">
        <v>0</v>
      </c>
      <c r="L20" s="3">
        <v>182038.08000000002</v>
      </c>
      <c r="N20" s="3">
        <v>183695.25</v>
      </c>
      <c r="P20" s="28">
        <v>-209712</v>
      </c>
      <c r="Q20" s="28">
        <v>0</v>
      </c>
      <c r="R20" s="30">
        <f t="shared" si="0"/>
        <v>209712</v>
      </c>
      <c r="S20" s="28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28">
        <v>0</v>
      </c>
      <c r="CI20" s="3">
        <v>0</v>
      </c>
      <c r="CJ20" s="3">
        <v>0</v>
      </c>
      <c r="CK20" s="3">
        <v>0</v>
      </c>
      <c r="CL20" s="3">
        <v>0</v>
      </c>
      <c r="CN20" s="3">
        <v>84255.650000000009</v>
      </c>
      <c r="CO20" s="3">
        <v>0</v>
      </c>
      <c r="CP20" s="3">
        <v>84255.650000000009</v>
      </c>
      <c r="CR20" s="3">
        <v>84255.650000000009</v>
      </c>
      <c r="CS20" s="3">
        <f t="shared" si="1"/>
        <v>125456.34999999999</v>
      </c>
      <c r="CT20" s="34">
        <f t="shared" si="2"/>
        <v>0.40176837758449685</v>
      </c>
    </row>
    <row r="21" spans="1:98" outlineLevel="1" x14ac:dyDescent="0.2">
      <c r="A21" s="3" t="s">
        <v>147</v>
      </c>
      <c r="B21" s="10" t="s">
        <v>148</v>
      </c>
      <c r="C21" s="3" t="s">
        <v>149</v>
      </c>
      <c r="D21" s="3">
        <v>0</v>
      </c>
      <c r="E21" s="3">
        <v>0</v>
      </c>
      <c r="F21" s="3">
        <v>80991</v>
      </c>
      <c r="G21" s="3">
        <v>0</v>
      </c>
      <c r="H21" s="3">
        <v>80991</v>
      </c>
      <c r="J21" s="3">
        <v>0</v>
      </c>
      <c r="K21" s="3">
        <v>0</v>
      </c>
      <c r="L21" s="3">
        <v>0</v>
      </c>
      <c r="N21" s="3">
        <v>80991</v>
      </c>
      <c r="P21" s="28">
        <v>-76250</v>
      </c>
      <c r="Q21" s="28">
        <v>0</v>
      </c>
      <c r="R21" s="30">
        <f t="shared" si="0"/>
        <v>76250</v>
      </c>
      <c r="S21" s="28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28">
        <v>0</v>
      </c>
      <c r="CI21" s="3">
        <v>0</v>
      </c>
      <c r="CJ21" s="3">
        <v>0</v>
      </c>
      <c r="CK21" s="3">
        <v>81270</v>
      </c>
      <c r="CL21" s="3">
        <v>81270</v>
      </c>
      <c r="CN21" s="3">
        <v>0</v>
      </c>
      <c r="CO21" s="3">
        <v>0</v>
      </c>
      <c r="CP21" s="3">
        <v>0</v>
      </c>
      <c r="CR21" s="3">
        <v>81270</v>
      </c>
      <c r="CS21" s="3">
        <f t="shared" si="1"/>
        <v>-5020</v>
      </c>
      <c r="CT21" s="34">
        <f t="shared" si="2"/>
        <v>1.0658360655737704</v>
      </c>
    </row>
    <row r="22" spans="1:98" outlineLevel="1" x14ac:dyDescent="0.2">
      <c r="A22" s="3" t="s">
        <v>150</v>
      </c>
      <c r="B22" s="10" t="s">
        <v>151</v>
      </c>
      <c r="C22" s="3" t="s">
        <v>152</v>
      </c>
      <c r="D22" s="3">
        <v>0</v>
      </c>
      <c r="E22" s="3">
        <v>0</v>
      </c>
      <c r="F22" s="3">
        <v>11826.86</v>
      </c>
      <c r="G22" s="3">
        <v>0</v>
      </c>
      <c r="H22" s="3">
        <v>11826.86</v>
      </c>
      <c r="J22" s="3">
        <v>0</v>
      </c>
      <c r="K22" s="3">
        <v>0</v>
      </c>
      <c r="L22" s="3">
        <v>0</v>
      </c>
      <c r="N22" s="3">
        <v>11826.86</v>
      </c>
      <c r="P22" s="28">
        <v>0</v>
      </c>
      <c r="Q22" s="28">
        <v>0</v>
      </c>
      <c r="R22" s="30">
        <f t="shared" si="0"/>
        <v>0</v>
      </c>
      <c r="S22" s="28"/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28">
        <v>0</v>
      </c>
      <c r="CI22" s="3">
        <v>0</v>
      </c>
      <c r="CJ22" s="3">
        <v>0</v>
      </c>
      <c r="CK22" s="3">
        <v>12203.35</v>
      </c>
      <c r="CL22" s="3">
        <v>12203.35</v>
      </c>
      <c r="CN22" s="3">
        <v>0</v>
      </c>
      <c r="CO22" s="3">
        <v>0</v>
      </c>
      <c r="CP22" s="3">
        <v>0</v>
      </c>
      <c r="CR22" s="3">
        <v>12203.35</v>
      </c>
      <c r="CS22" s="3">
        <f t="shared" si="1"/>
        <v>-12203.35</v>
      </c>
      <c r="CT22" s="34" t="str">
        <f t="shared" si="2"/>
        <v>n/a</v>
      </c>
    </row>
    <row r="23" spans="1:98" outlineLevel="1" x14ac:dyDescent="0.2">
      <c r="A23" s="3" t="s">
        <v>153</v>
      </c>
      <c r="B23" s="10" t="s">
        <v>154</v>
      </c>
      <c r="C23" s="3" t="s">
        <v>333</v>
      </c>
      <c r="D23" s="3">
        <v>0</v>
      </c>
      <c r="E23" s="3">
        <v>0</v>
      </c>
      <c r="F23" s="3">
        <v>5159406.0999999996</v>
      </c>
      <c r="G23" s="3">
        <v>0</v>
      </c>
      <c r="H23" s="3">
        <v>5159406.0999999996</v>
      </c>
      <c r="J23" s="3">
        <v>0</v>
      </c>
      <c r="K23" s="3">
        <v>465569.95</v>
      </c>
      <c r="L23" s="3">
        <v>465569.95</v>
      </c>
      <c r="N23" s="3">
        <v>5159406.0999999996</v>
      </c>
      <c r="P23" s="59">
        <v>-5553551</v>
      </c>
      <c r="Q23" s="59">
        <v>0</v>
      </c>
      <c r="R23" s="4">
        <f t="shared" si="0"/>
        <v>5553551</v>
      </c>
      <c r="S23" s="59"/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59">
        <v>0</v>
      </c>
      <c r="CI23" s="3">
        <v>0</v>
      </c>
      <c r="CJ23" s="3">
        <v>0</v>
      </c>
      <c r="CK23" s="3">
        <v>2777334.84</v>
      </c>
      <c r="CL23" s="3">
        <v>2777334.84</v>
      </c>
      <c r="CN23" s="3">
        <v>0</v>
      </c>
      <c r="CO23" s="3">
        <v>230294.59</v>
      </c>
      <c r="CP23" s="3">
        <v>0</v>
      </c>
      <c r="CR23" s="3">
        <v>2777334.84</v>
      </c>
      <c r="CS23" s="3">
        <f t="shared" si="1"/>
        <v>2776216.16</v>
      </c>
      <c r="CT23" s="34">
        <f t="shared" si="2"/>
        <v>0.50010071754090313</v>
      </c>
    </row>
    <row r="24" spans="1:98" outlineLevel="1" x14ac:dyDescent="0.2">
      <c r="B24" s="10" t="s">
        <v>154</v>
      </c>
      <c r="C24" s="3" t="s">
        <v>334</v>
      </c>
      <c r="N24" s="3">
        <v>465569.95</v>
      </c>
      <c r="P24" s="59"/>
      <c r="Q24" s="59"/>
      <c r="R24" s="4">
        <v>467155.04</v>
      </c>
      <c r="S24" s="59"/>
      <c r="CG24" s="59">
        <v>0</v>
      </c>
      <c r="CL24" s="3">
        <v>0</v>
      </c>
      <c r="CP24" s="3">
        <v>230294.59</v>
      </c>
      <c r="CR24" s="3">
        <v>230294.59</v>
      </c>
      <c r="CS24" s="3">
        <f t="shared" si="1"/>
        <v>236860.44999999998</v>
      </c>
      <c r="CT24" s="34">
        <f t="shared" si="2"/>
        <v>0.4929725043745648</v>
      </c>
    </row>
    <row r="25" spans="1:98" outlineLevel="1" x14ac:dyDescent="0.2">
      <c r="A25" s="3" t="s">
        <v>156</v>
      </c>
      <c r="B25" s="10" t="s">
        <v>157</v>
      </c>
      <c r="C25" s="3" t="s">
        <v>158</v>
      </c>
      <c r="D25" s="3">
        <v>0</v>
      </c>
      <c r="E25" s="3">
        <v>0</v>
      </c>
      <c r="F25" s="3">
        <v>70746.78</v>
      </c>
      <c r="G25" s="3">
        <v>0</v>
      </c>
      <c r="H25" s="3">
        <v>70746.78</v>
      </c>
      <c r="J25" s="3">
        <v>0</v>
      </c>
      <c r="K25" s="3">
        <v>0</v>
      </c>
      <c r="L25" s="3">
        <v>0</v>
      </c>
      <c r="N25" s="3">
        <v>70746.78</v>
      </c>
      <c r="P25" s="28">
        <v>-65000</v>
      </c>
      <c r="Q25" s="28">
        <v>0</v>
      </c>
      <c r="R25" s="30">
        <f t="shared" si="0"/>
        <v>65000</v>
      </c>
      <c r="S25" s="28"/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28">
        <v>0</v>
      </c>
      <c r="CI25" s="3">
        <v>0</v>
      </c>
      <c r="CJ25" s="3">
        <v>0</v>
      </c>
      <c r="CK25" s="3">
        <v>51711.35</v>
      </c>
      <c r="CL25" s="3">
        <v>51711.35</v>
      </c>
      <c r="CN25" s="3">
        <v>0</v>
      </c>
      <c r="CO25" s="3">
        <v>0</v>
      </c>
      <c r="CP25" s="3">
        <v>0</v>
      </c>
      <c r="CR25" s="3">
        <v>51711.35</v>
      </c>
      <c r="CS25" s="3">
        <f t="shared" si="1"/>
        <v>13288.650000000001</v>
      </c>
      <c r="CT25" s="34">
        <f t="shared" si="2"/>
        <v>0.79555923076923074</v>
      </c>
    </row>
    <row r="26" spans="1:98" outlineLevel="1" x14ac:dyDescent="0.2">
      <c r="A26" s="3" t="s">
        <v>159</v>
      </c>
      <c r="B26" s="10" t="s">
        <v>160</v>
      </c>
      <c r="C26" s="3" t="s">
        <v>161</v>
      </c>
      <c r="D26" s="3">
        <v>0</v>
      </c>
      <c r="E26" s="3">
        <v>120941.90000000001</v>
      </c>
      <c r="F26" s="3">
        <v>0</v>
      </c>
      <c r="G26" s="3">
        <v>0</v>
      </c>
      <c r="H26" s="3">
        <v>120941.90000000001</v>
      </c>
      <c r="J26" s="3">
        <v>0</v>
      </c>
      <c r="K26" s="3">
        <v>0</v>
      </c>
      <c r="L26" s="3">
        <v>0</v>
      </c>
      <c r="N26" s="3">
        <v>120941.90000000001</v>
      </c>
      <c r="P26" s="28">
        <v>-155000</v>
      </c>
      <c r="Q26" s="28">
        <v>0</v>
      </c>
      <c r="R26" s="30">
        <f t="shared" si="0"/>
        <v>155000</v>
      </c>
      <c r="S26" s="28"/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28">
        <v>0</v>
      </c>
      <c r="CI26" s="3">
        <v>0</v>
      </c>
      <c r="CJ26" s="3">
        <v>81738.8</v>
      </c>
      <c r="CK26" s="3">
        <v>0</v>
      </c>
      <c r="CL26" s="3">
        <v>81738.8</v>
      </c>
      <c r="CN26" s="3">
        <v>0</v>
      </c>
      <c r="CO26" s="3">
        <v>0</v>
      </c>
      <c r="CP26" s="3">
        <v>0</v>
      </c>
      <c r="CR26" s="3">
        <v>81738.8</v>
      </c>
      <c r="CS26" s="3">
        <f t="shared" si="1"/>
        <v>73261.2</v>
      </c>
      <c r="CT26" s="34">
        <f t="shared" si="2"/>
        <v>0.52734709677419356</v>
      </c>
    </row>
    <row r="27" spans="1:98" outlineLevel="1" x14ac:dyDescent="0.2">
      <c r="A27" s="3" t="s">
        <v>162</v>
      </c>
      <c r="B27" s="10" t="s">
        <v>163</v>
      </c>
      <c r="C27" s="3" t="s">
        <v>164</v>
      </c>
      <c r="D27" s="3">
        <v>0</v>
      </c>
      <c r="E27" s="3">
        <v>0</v>
      </c>
      <c r="F27" s="3">
        <v>123461</v>
      </c>
      <c r="G27" s="3">
        <v>0</v>
      </c>
      <c r="H27" s="3">
        <v>123461</v>
      </c>
      <c r="J27" s="3">
        <v>0</v>
      </c>
      <c r="K27" s="3">
        <v>0</v>
      </c>
      <c r="L27" s="3">
        <v>0</v>
      </c>
      <c r="N27" s="3">
        <v>123461</v>
      </c>
      <c r="P27" s="28">
        <v>-124000</v>
      </c>
      <c r="Q27" s="28">
        <v>0</v>
      </c>
      <c r="R27" s="30">
        <f t="shared" si="0"/>
        <v>124000</v>
      </c>
      <c r="S27" s="28"/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28">
        <v>0</v>
      </c>
      <c r="CI27" s="3">
        <v>0</v>
      </c>
      <c r="CJ27" s="3">
        <v>0</v>
      </c>
      <c r="CK27" s="3">
        <v>84420</v>
      </c>
      <c r="CL27" s="3">
        <v>84420</v>
      </c>
      <c r="CN27" s="3">
        <v>0</v>
      </c>
      <c r="CO27" s="3">
        <v>0</v>
      </c>
      <c r="CP27" s="3">
        <v>0</v>
      </c>
      <c r="CR27" s="3">
        <v>84420</v>
      </c>
      <c r="CS27" s="3">
        <f t="shared" si="1"/>
        <v>39580</v>
      </c>
      <c r="CT27" s="34">
        <f t="shared" si="2"/>
        <v>0.68080645161290321</v>
      </c>
    </row>
    <row r="28" spans="1:98" outlineLevel="1" x14ac:dyDescent="0.2">
      <c r="A28" s="3" t="s">
        <v>165</v>
      </c>
      <c r="B28" s="10" t="s">
        <v>166</v>
      </c>
      <c r="C28" s="3" t="s">
        <v>167</v>
      </c>
      <c r="D28" s="3">
        <v>0</v>
      </c>
      <c r="E28" s="3">
        <v>0</v>
      </c>
      <c r="F28" s="3">
        <v>13583.43</v>
      </c>
      <c r="G28" s="3">
        <v>0</v>
      </c>
      <c r="H28" s="3">
        <v>13583.43</v>
      </c>
      <c r="J28" s="3">
        <v>0</v>
      </c>
      <c r="K28" s="3">
        <v>0</v>
      </c>
      <c r="L28" s="3">
        <v>0</v>
      </c>
      <c r="N28" s="3">
        <v>13583.43</v>
      </c>
      <c r="P28" s="28">
        <v>-18000</v>
      </c>
      <c r="Q28" s="28">
        <v>0</v>
      </c>
      <c r="R28" s="30">
        <f t="shared" si="0"/>
        <v>18000</v>
      </c>
      <c r="S28" s="28"/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28">
        <v>0</v>
      </c>
      <c r="CI28" s="3">
        <v>0</v>
      </c>
      <c r="CJ28" s="3">
        <v>0</v>
      </c>
      <c r="CK28" s="3">
        <v>6156</v>
      </c>
      <c r="CL28" s="3">
        <v>6156</v>
      </c>
      <c r="CN28" s="3">
        <v>0</v>
      </c>
      <c r="CO28" s="3">
        <v>0</v>
      </c>
      <c r="CP28" s="3">
        <v>0</v>
      </c>
      <c r="CR28" s="3">
        <v>6156</v>
      </c>
      <c r="CS28" s="3">
        <f t="shared" si="1"/>
        <v>11844</v>
      </c>
      <c r="CT28" s="34">
        <f t="shared" si="2"/>
        <v>0.34200000000000003</v>
      </c>
    </row>
    <row r="29" spans="1:98" outlineLevel="1" x14ac:dyDescent="0.2">
      <c r="A29" s="3" t="s">
        <v>168</v>
      </c>
      <c r="B29" s="10" t="s">
        <v>169</v>
      </c>
      <c r="C29" s="3" t="s">
        <v>170</v>
      </c>
      <c r="D29" s="3">
        <v>47714.15</v>
      </c>
      <c r="E29" s="3">
        <v>407.85</v>
      </c>
      <c r="F29" s="3">
        <v>0</v>
      </c>
      <c r="G29" s="3">
        <v>0</v>
      </c>
      <c r="H29" s="3">
        <v>48122</v>
      </c>
      <c r="J29" s="3">
        <v>0</v>
      </c>
      <c r="K29" s="3">
        <v>0</v>
      </c>
      <c r="L29" s="3">
        <v>0</v>
      </c>
      <c r="N29" s="3">
        <v>48122</v>
      </c>
      <c r="P29" s="28">
        <v>-43550</v>
      </c>
      <c r="Q29" s="28">
        <v>0</v>
      </c>
      <c r="R29" s="30">
        <f t="shared" si="0"/>
        <v>43550</v>
      </c>
      <c r="S29" s="28"/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28">
        <v>0</v>
      </c>
      <c r="CI29" s="3">
        <v>35194.75</v>
      </c>
      <c r="CJ29" s="3">
        <v>0</v>
      </c>
      <c r="CK29" s="3">
        <v>0</v>
      </c>
      <c r="CL29" s="3">
        <v>35194.75</v>
      </c>
      <c r="CN29" s="3">
        <v>0</v>
      </c>
      <c r="CO29" s="3">
        <v>0</v>
      </c>
      <c r="CP29" s="3">
        <v>0</v>
      </c>
      <c r="CR29" s="3">
        <v>35194.75</v>
      </c>
      <c r="CS29" s="3">
        <f t="shared" si="1"/>
        <v>8355.25</v>
      </c>
      <c r="CT29" s="34">
        <f t="shared" si="2"/>
        <v>0.80814580941446612</v>
      </c>
    </row>
    <row r="30" spans="1:98" outlineLevel="1" x14ac:dyDescent="0.2">
      <c r="A30" s="3" t="s">
        <v>171</v>
      </c>
      <c r="B30" s="10" t="s">
        <v>172</v>
      </c>
      <c r="C30" s="3" t="s">
        <v>173</v>
      </c>
      <c r="D30" s="3">
        <v>25411</v>
      </c>
      <c r="E30" s="3">
        <v>0</v>
      </c>
      <c r="F30" s="3">
        <v>0</v>
      </c>
      <c r="G30" s="3">
        <v>0</v>
      </c>
      <c r="H30" s="3">
        <v>25411</v>
      </c>
      <c r="J30" s="3">
        <v>0</v>
      </c>
      <c r="K30" s="3">
        <v>0</v>
      </c>
      <c r="L30" s="3">
        <v>0</v>
      </c>
      <c r="N30" s="3">
        <v>25411</v>
      </c>
      <c r="P30" s="28">
        <v>-23000</v>
      </c>
      <c r="Q30" s="28">
        <v>0</v>
      </c>
      <c r="R30" s="30">
        <f t="shared" si="0"/>
        <v>23000</v>
      </c>
      <c r="S30" s="28"/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28">
        <v>0</v>
      </c>
      <c r="CI30" s="3">
        <v>8055.75</v>
      </c>
      <c r="CJ30" s="3">
        <v>0</v>
      </c>
      <c r="CK30" s="3">
        <v>0</v>
      </c>
      <c r="CL30" s="3">
        <v>8055.75</v>
      </c>
      <c r="CN30" s="3">
        <v>0</v>
      </c>
      <c r="CO30" s="3">
        <v>0</v>
      </c>
      <c r="CP30" s="3">
        <v>0</v>
      </c>
      <c r="CR30" s="3">
        <v>8055.75</v>
      </c>
      <c r="CS30" s="3">
        <f t="shared" si="1"/>
        <v>14944.25</v>
      </c>
      <c r="CT30" s="34">
        <f t="shared" si="2"/>
        <v>0.35025000000000001</v>
      </c>
    </row>
    <row r="31" spans="1:98" outlineLevel="1" x14ac:dyDescent="0.2">
      <c r="A31" s="3" t="s">
        <v>174</v>
      </c>
      <c r="B31" s="10" t="s">
        <v>175</v>
      </c>
      <c r="C31" s="3" t="s">
        <v>176</v>
      </c>
      <c r="D31" s="3">
        <v>0</v>
      </c>
      <c r="E31" s="3">
        <v>0</v>
      </c>
      <c r="F31" s="3">
        <v>1988.19</v>
      </c>
      <c r="G31" s="3">
        <v>0</v>
      </c>
      <c r="H31" s="3">
        <v>1988.19</v>
      </c>
      <c r="J31" s="3">
        <v>0</v>
      </c>
      <c r="K31" s="3">
        <v>0</v>
      </c>
      <c r="L31" s="3">
        <v>0</v>
      </c>
      <c r="N31" s="3">
        <v>1988.19</v>
      </c>
      <c r="P31" s="28">
        <v>-5000</v>
      </c>
      <c r="Q31" s="28">
        <v>0</v>
      </c>
      <c r="R31" s="30">
        <f t="shared" si="0"/>
        <v>5000</v>
      </c>
      <c r="S31" s="28"/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28">
        <v>0</v>
      </c>
      <c r="CI31" s="3">
        <v>0</v>
      </c>
      <c r="CJ31" s="3">
        <v>0</v>
      </c>
      <c r="CK31" s="3">
        <v>1199</v>
      </c>
      <c r="CL31" s="3">
        <v>1199</v>
      </c>
      <c r="CN31" s="3">
        <v>0</v>
      </c>
      <c r="CO31" s="3">
        <v>0</v>
      </c>
      <c r="CP31" s="3">
        <v>0</v>
      </c>
      <c r="CR31" s="3">
        <v>1199</v>
      </c>
      <c r="CS31" s="3">
        <f t="shared" si="1"/>
        <v>3801</v>
      </c>
      <c r="CT31" s="34">
        <f t="shared" si="2"/>
        <v>0.23980000000000001</v>
      </c>
    </row>
    <row r="32" spans="1:98" outlineLevel="1" x14ac:dyDescent="0.2">
      <c r="A32" s="3" t="s">
        <v>177</v>
      </c>
      <c r="B32" s="10" t="s">
        <v>178</v>
      </c>
      <c r="C32" s="3" t="s">
        <v>179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J32" s="3">
        <v>0</v>
      </c>
      <c r="K32" s="3">
        <v>0</v>
      </c>
      <c r="L32" s="3">
        <v>0</v>
      </c>
      <c r="N32" s="3">
        <v>0</v>
      </c>
      <c r="P32" s="28">
        <v>-600</v>
      </c>
      <c r="Q32" s="28">
        <v>0</v>
      </c>
      <c r="R32" s="30">
        <f t="shared" si="0"/>
        <v>600</v>
      </c>
      <c r="S32" s="28"/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28">
        <v>0</v>
      </c>
      <c r="CI32" s="3">
        <v>0</v>
      </c>
      <c r="CJ32" s="3">
        <v>0</v>
      </c>
      <c r="CK32" s="3">
        <v>4</v>
      </c>
      <c r="CL32" s="3">
        <v>4</v>
      </c>
      <c r="CN32" s="3">
        <v>0</v>
      </c>
      <c r="CO32" s="3">
        <v>0</v>
      </c>
      <c r="CP32" s="3">
        <v>0</v>
      </c>
      <c r="CR32" s="3">
        <v>4</v>
      </c>
      <c r="CS32" s="3">
        <f t="shared" si="1"/>
        <v>596</v>
      </c>
      <c r="CT32" s="34">
        <f t="shared" si="2"/>
        <v>6.6666666666666671E-3</v>
      </c>
    </row>
    <row r="33" spans="1:99" outlineLevel="1" x14ac:dyDescent="0.2">
      <c r="A33" s="3" t="s">
        <v>180</v>
      </c>
      <c r="B33" s="10" t="s">
        <v>181</v>
      </c>
      <c r="C33" s="3" t="s">
        <v>342</v>
      </c>
      <c r="D33" s="3">
        <v>0</v>
      </c>
      <c r="E33" s="3">
        <v>0</v>
      </c>
      <c r="F33" s="3">
        <v>-283531.87</v>
      </c>
      <c r="G33" s="3">
        <v>0</v>
      </c>
      <c r="H33" s="3">
        <v>-283531.87</v>
      </c>
      <c r="J33" s="3">
        <v>-182038.08000000002</v>
      </c>
      <c r="K33" s="3">
        <v>0</v>
      </c>
      <c r="L33" s="3">
        <v>-182038.08000000002</v>
      </c>
      <c r="N33" s="3">
        <v>-465569.95</v>
      </c>
      <c r="P33" s="28">
        <v>0</v>
      </c>
      <c r="Q33" s="28">
        <v>0</v>
      </c>
      <c r="R33" s="30">
        <v>-467155.04</v>
      </c>
      <c r="S33" s="28"/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28">
        <v>0</v>
      </c>
      <c r="CI33" s="3">
        <v>0</v>
      </c>
      <c r="CJ33" s="3">
        <v>0</v>
      </c>
      <c r="CK33" s="3">
        <v>-129187.81</v>
      </c>
      <c r="CL33" s="3">
        <v>-129187.81</v>
      </c>
      <c r="CN33" s="3">
        <v>-101106.78</v>
      </c>
      <c r="CO33" s="3">
        <v>0</v>
      </c>
      <c r="CP33" s="3">
        <v>-101106.78</v>
      </c>
      <c r="CR33" s="3">
        <v>-230294.59</v>
      </c>
      <c r="CS33" s="3">
        <f t="shared" si="1"/>
        <v>-236860.44999999998</v>
      </c>
      <c r="CT33" s="34">
        <f t="shared" si="2"/>
        <v>0.4929725043745648</v>
      </c>
    </row>
    <row r="34" spans="1:99" s="4" customFormat="1" x14ac:dyDescent="0.2">
      <c r="A34" s="5" t="s">
        <v>26</v>
      </c>
      <c r="B34" s="11"/>
      <c r="C34" s="2" t="s">
        <v>6</v>
      </c>
      <c r="D34" s="5">
        <v>103937.4</v>
      </c>
      <c r="E34" s="5">
        <v>121549.75000000001</v>
      </c>
      <c r="F34" s="5">
        <v>6187233.7000000002</v>
      </c>
      <c r="G34" s="5">
        <v>300</v>
      </c>
      <c r="H34" s="5">
        <v>6413020.8499999996</v>
      </c>
      <c r="I34" s="7"/>
      <c r="J34" s="5">
        <v>0</v>
      </c>
      <c r="K34" s="5">
        <v>471487.35000000003</v>
      </c>
      <c r="L34" s="5">
        <v>471487.35000000003</v>
      </c>
      <c r="M34" s="7"/>
      <c r="N34" s="5">
        <v>6884508.2000000002</v>
      </c>
      <c r="O34" s="5"/>
      <c r="P34" s="5">
        <v>-7329794</v>
      </c>
      <c r="Q34" s="5">
        <v>0</v>
      </c>
      <c r="R34" s="5">
        <f>-1*(P34+Q34)</f>
        <v>7329794</v>
      </c>
      <c r="S34" s="7"/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7"/>
      <c r="CI34" s="5">
        <v>53759.040000000001</v>
      </c>
      <c r="CJ34" s="5">
        <v>81738.8</v>
      </c>
      <c r="CK34" s="5">
        <v>3379752.77</v>
      </c>
      <c r="CL34" s="5">
        <v>3515250.61</v>
      </c>
      <c r="CM34" s="2"/>
      <c r="CN34" s="5">
        <v>-16851.12999999999</v>
      </c>
      <c r="CO34" s="5">
        <v>235251.13</v>
      </c>
      <c r="CP34" s="5">
        <v>218400</v>
      </c>
      <c r="CR34" s="5">
        <v>3733650.6100000003</v>
      </c>
      <c r="CS34" s="5">
        <f>R34-CR34</f>
        <v>3596143.3899999997</v>
      </c>
      <c r="CT34" s="29">
        <f>IF(R34=0,"n/a",CR34/(R34))</f>
        <v>0.50938001941118682</v>
      </c>
      <c r="CU34" s="41"/>
    </row>
    <row r="35" spans="1:99" s="4" customFormat="1" x14ac:dyDescent="0.2">
      <c r="B35" s="11"/>
      <c r="H35" s="7"/>
      <c r="I35" s="7"/>
      <c r="L35" s="7"/>
      <c r="M35" s="7"/>
      <c r="N35" s="7"/>
      <c r="O35" s="7"/>
      <c r="P35" s="7"/>
      <c r="Q35" s="7"/>
      <c r="R35" s="7"/>
      <c r="S35" s="7"/>
      <c r="CG35" s="7"/>
      <c r="CH35" s="7"/>
      <c r="CL35" s="7"/>
      <c r="CP35" s="7"/>
      <c r="CT35" s="38"/>
      <c r="CU35" s="38"/>
    </row>
    <row r="36" spans="1:99" s="4" customFormat="1" x14ac:dyDescent="0.2">
      <c r="A36" s="5" t="s">
        <v>2</v>
      </c>
      <c r="B36" s="11"/>
      <c r="C36" s="2" t="s">
        <v>9</v>
      </c>
      <c r="D36" s="5">
        <f t="shared" ref="D36:G36" si="3">D11+D34</f>
        <v>103937.4</v>
      </c>
      <c r="E36" s="5">
        <f t="shared" si="3"/>
        <v>121549.75000000001</v>
      </c>
      <c r="F36" s="5">
        <f t="shared" si="3"/>
        <v>6187233.7000000002</v>
      </c>
      <c r="G36" s="5">
        <f t="shared" si="3"/>
        <v>300</v>
      </c>
      <c r="H36" s="5">
        <f>H11+H34</f>
        <v>9058424.5099999998</v>
      </c>
      <c r="I36" s="7"/>
      <c r="J36" s="5">
        <f t="shared" ref="J36:K36" si="4">J11+J34</f>
        <v>0</v>
      </c>
      <c r="K36" s="5">
        <f t="shared" si="4"/>
        <v>471487.35000000003</v>
      </c>
      <c r="L36" s="5">
        <f>L11+L34</f>
        <v>471487.35000000003</v>
      </c>
      <c r="M36" s="7"/>
      <c r="N36" s="5">
        <f>N11+N34</f>
        <v>9529911.8599999994</v>
      </c>
      <c r="O36" s="5"/>
      <c r="P36" s="5"/>
      <c r="Q36" s="5"/>
      <c r="R36" s="5">
        <f>R11+R34</f>
        <v>7329794</v>
      </c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7"/>
      <c r="CI36" s="5">
        <f t="shared" ref="CI36:CK36" si="5">CI11+CI34</f>
        <v>116416.53</v>
      </c>
      <c r="CJ36" s="5">
        <f t="shared" si="5"/>
        <v>187269.31</v>
      </c>
      <c r="CK36" s="5">
        <f t="shared" si="5"/>
        <v>5310030.96</v>
      </c>
      <c r="CL36" s="5">
        <f>CL11+CL34</f>
        <v>5613716.7999999998</v>
      </c>
      <c r="CM36" s="2"/>
      <c r="CN36" s="5">
        <f t="shared" ref="CN36:CO36" si="6">CN11+CN34</f>
        <v>-16851.12999999999</v>
      </c>
      <c r="CO36" s="5">
        <f t="shared" si="6"/>
        <v>1023815.58</v>
      </c>
      <c r="CP36" s="5">
        <f>CP11+CP34</f>
        <v>1006964.4500000001</v>
      </c>
      <c r="CR36" s="5">
        <f>CR11+CR34</f>
        <v>6620681.25</v>
      </c>
      <c r="CS36" s="5">
        <f>CS11+CS34</f>
        <v>3596143.3899999997</v>
      </c>
      <c r="CT36" s="29">
        <f>IF(R36=0,"n/a",CR36/(R36))</f>
        <v>0.90325611470117717</v>
      </c>
      <c r="CU36" s="41"/>
    </row>
    <row r="37" spans="1:99" x14ac:dyDescent="0.2">
      <c r="H37" s="6"/>
      <c r="I37" s="7"/>
      <c r="L37" s="6"/>
      <c r="M37" s="7"/>
      <c r="N37" s="7"/>
      <c r="O37" s="7"/>
      <c r="P37" s="7"/>
      <c r="Q37" s="7"/>
      <c r="R37" s="7"/>
      <c r="S37" s="7"/>
      <c r="CG37" s="7"/>
      <c r="CH37" s="7"/>
      <c r="CL37" s="6"/>
      <c r="CP37" s="6"/>
    </row>
    <row r="38" spans="1:99" s="54" customFormat="1" hidden="1" outlineLevel="1" x14ac:dyDescent="0.2">
      <c r="A38" s="54" t="s">
        <v>58</v>
      </c>
      <c r="B38" s="55" t="s">
        <v>182</v>
      </c>
      <c r="C38" s="54" t="s">
        <v>183</v>
      </c>
      <c r="D38" s="54">
        <v>0</v>
      </c>
      <c r="E38" s="54">
        <v>0</v>
      </c>
      <c r="F38" s="54">
        <v>113537.25</v>
      </c>
      <c r="G38" s="54">
        <v>0</v>
      </c>
      <c r="H38" s="54">
        <v>113537.25</v>
      </c>
      <c r="J38" s="54">
        <v>0</v>
      </c>
      <c r="K38" s="54">
        <v>0</v>
      </c>
      <c r="L38" s="54">
        <v>0</v>
      </c>
      <c r="N38" s="54">
        <v>0</v>
      </c>
      <c r="P38" s="56">
        <v>0</v>
      </c>
      <c r="Q38" s="56">
        <v>0</v>
      </c>
      <c r="R38" s="57"/>
      <c r="S38" s="56"/>
      <c r="T38" s="54">
        <v>112200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4">
        <v>0</v>
      </c>
      <c r="AC38" s="54">
        <v>0</v>
      </c>
      <c r="AD38" s="54">
        <v>0</v>
      </c>
      <c r="AE38" s="54">
        <v>0</v>
      </c>
      <c r="AF38" s="54">
        <v>0</v>
      </c>
      <c r="AG38" s="54">
        <v>0</v>
      </c>
      <c r="AH38" s="54">
        <v>0</v>
      </c>
      <c r="AI38" s="54">
        <v>0</v>
      </c>
      <c r="AJ38" s="54">
        <v>0</v>
      </c>
      <c r="AK38" s="54">
        <v>0</v>
      </c>
      <c r="AL38" s="54">
        <v>0</v>
      </c>
      <c r="AM38" s="54">
        <v>0</v>
      </c>
      <c r="AN38" s="54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0</v>
      </c>
      <c r="AU38" s="54">
        <v>0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0</v>
      </c>
      <c r="BB38" s="54">
        <v>0</v>
      </c>
      <c r="BC38" s="54">
        <v>0</v>
      </c>
      <c r="BD38" s="54">
        <v>0</v>
      </c>
      <c r="BE38" s="54">
        <v>0</v>
      </c>
      <c r="BF38" s="54">
        <v>0</v>
      </c>
      <c r="BG38" s="54">
        <v>0</v>
      </c>
      <c r="BH38" s="54">
        <v>0</v>
      </c>
      <c r="BI38" s="54">
        <v>0</v>
      </c>
      <c r="BJ38" s="54">
        <v>0</v>
      </c>
      <c r="BK38" s="54">
        <v>0</v>
      </c>
      <c r="BL38" s="54">
        <v>0</v>
      </c>
      <c r="BM38" s="54">
        <v>0</v>
      </c>
      <c r="BN38" s="54">
        <v>0</v>
      </c>
      <c r="BO38" s="54">
        <v>0</v>
      </c>
      <c r="BP38" s="54">
        <v>0</v>
      </c>
      <c r="BQ38" s="54">
        <v>0</v>
      </c>
      <c r="BR38" s="54">
        <v>0</v>
      </c>
      <c r="BS38" s="54">
        <v>0</v>
      </c>
      <c r="BT38" s="54">
        <v>0</v>
      </c>
      <c r="BU38" s="54">
        <v>0</v>
      </c>
      <c r="BV38" s="54">
        <v>0</v>
      </c>
      <c r="BW38" s="54">
        <v>0</v>
      </c>
      <c r="BX38" s="54">
        <v>0</v>
      </c>
      <c r="BY38" s="54">
        <v>0</v>
      </c>
      <c r="BZ38" s="54">
        <v>0</v>
      </c>
      <c r="CA38" s="54">
        <v>0</v>
      </c>
      <c r="CB38" s="54">
        <v>0</v>
      </c>
      <c r="CC38" s="54">
        <v>0</v>
      </c>
      <c r="CD38" s="54">
        <v>0</v>
      </c>
      <c r="CE38" s="54">
        <v>0</v>
      </c>
      <c r="CF38" s="54">
        <v>0</v>
      </c>
      <c r="CG38" s="56"/>
      <c r="CI38" s="54">
        <v>0</v>
      </c>
      <c r="CJ38" s="54">
        <v>0</v>
      </c>
      <c r="CK38" s="54">
        <v>46566.67</v>
      </c>
      <c r="CN38" s="54">
        <v>0</v>
      </c>
      <c r="CO38" s="54">
        <v>0</v>
      </c>
      <c r="CP38" s="54">
        <v>0</v>
      </c>
      <c r="CS38" s="54">
        <f t="shared" ref="CS38:CS59" si="7">CG38-CR38</f>
        <v>0</v>
      </c>
      <c r="CT38" s="58" t="str">
        <f t="shared" ref="CT38:CT59" si="8">IF(CG38=0,"n/a",CR38/(CG38))</f>
        <v>n/a</v>
      </c>
      <c r="CU38" s="58"/>
    </row>
    <row r="39" spans="1:99" s="54" customFormat="1" hidden="1" outlineLevel="1" x14ac:dyDescent="0.2">
      <c r="A39" s="54" t="s">
        <v>59</v>
      </c>
      <c r="B39" s="55" t="s">
        <v>184</v>
      </c>
      <c r="C39" s="54" t="s">
        <v>185</v>
      </c>
      <c r="D39" s="54">
        <v>0</v>
      </c>
      <c r="E39" s="54">
        <v>0</v>
      </c>
      <c r="F39" s="54">
        <v>163422.01</v>
      </c>
      <c r="G39" s="54">
        <v>0</v>
      </c>
      <c r="H39" s="54">
        <v>163422.01</v>
      </c>
      <c r="J39" s="54">
        <v>0</v>
      </c>
      <c r="K39" s="54">
        <v>0</v>
      </c>
      <c r="L39" s="54">
        <v>0</v>
      </c>
      <c r="N39" s="54">
        <v>0</v>
      </c>
      <c r="P39" s="56">
        <v>0</v>
      </c>
      <c r="Q39" s="56">
        <v>0</v>
      </c>
      <c r="R39" s="57"/>
      <c r="S39" s="56"/>
      <c r="T39" s="54">
        <v>0</v>
      </c>
      <c r="U39" s="54">
        <v>159000</v>
      </c>
      <c r="V39" s="54">
        <v>0</v>
      </c>
      <c r="W39" s="54">
        <v>0</v>
      </c>
      <c r="X39" s="54">
        <v>0</v>
      </c>
      <c r="Y39" s="54">
        <v>0</v>
      </c>
      <c r="Z39" s="54">
        <v>0</v>
      </c>
      <c r="AA39" s="54">
        <v>0</v>
      </c>
      <c r="AB39" s="54">
        <v>0</v>
      </c>
      <c r="AC39" s="54">
        <v>0</v>
      </c>
      <c r="AD39" s="54">
        <v>0</v>
      </c>
      <c r="AE39" s="54">
        <v>0</v>
      </c>
      <c r="AF39" s="54">
        <v>0</v>
      </c>
      <c r="AG39" s="54">
        <v>0</v>
      </c>
      <c r="AH39" s="54">
        <v>0</v>
      </c>
      <c r="AI39" s="54">
        <v>0</v>
      </c>
      <c r="AJ39" s="54">
        <v>0</v>
      </c>
      <c r="AK39" s="54">
        <v>0</v>
      </c>
      <c r="AL39" s="54">
        <v>0</v>
      </c>
      <c r="AM39" s="54">
        <v>0</v>
      </c>
      <c r="AN39" s="54">
        <v>0</v>
      </c>
      <c r="AO39" s="54">
        <v>0</v>
      </c>
      <c r="AP39" s="54">
        <v>0</v>
      </c>
      <c r="AQ39" s="54">
        <v>0</v>
      </c>
      <c r="AR39" s="54">
        <v>0</v>
      </c>
      <c r="AS39" s="54">
        <v>0</v>
      </c>
      <c r="AT39" s="54">
        <v>0</v>
      </c>
      <c r="AU39" s="54">
        <v>0</v>
      </c>
      <c r="AV39" s="54">
        <v>0</v>
      </c>
      <c r="AW39" s="54">
        <v>0</v>
      </c>
      <c r="AX39" s="54">
        <v>0</v>
      </c>
      <c r="AY39" s="54">
        <v>0</v>
      </c>
      <c r="AZ39" s="54">
        <v>0</v>
      </c>
      <c r="BA39" s="54">
        <v>0</v>
      </c>
      <c r="BB39" s="54">
        <v>0</v>
      </c>
      <c r="BC39" s="54">
        <v>0</v>
      </c>
      <c r="BD39" s="54">
        <v>0</v>
      </c>
      <c r="BE39" s="54">
        <v>0</v>
      </c>
      <c r="BF39" s="54">
        <v>0</v>
      </c>
      <c r="BG39" s="54">
        <v>0</v>
      </c>
      <c r="BH39" s="54">
        <v>0</v>
      </c>
      <c r="BI39" s="54">
        <v>0</v>
      </c>
      <c r="BJ39" s="54">
        <v>0</v>
      </c>
      <c r="BK39" s="54">
        <v>0</v>
      </c>
      <c r="BL39" s="54">
        <v>0</v>
      </c>
      <c r="BM39" s="54">
        <v>0</v>
      </c>
      <c r="BN39" s="54">
        <v>0</v>
      </c>
      <c r="BO39" s="54">
        <v>0</v>
      </c>
      <c r="BP39" s="54">
        <v>0</v>
      </c>
      <c r="BQ39" s="54">
        <v>0</v>
      </c>
      <c r="BR39" s="54">
        <v>0</v>
      </c>
      <c r="BS39" s="54">
        <v>0</v>
      </c>
      <c r="BT39" s="54">
        <v>0</v>
      </c>
      <c r="BU39" s="54">
        <v>0</v>
      </c>
      <c r="BV39" s="54">
        <v>0</v>
      </c>
      <c r="BW39" s="54">
        <v>0</v>
      </c>
      <c r="BX39" s="54">
        <v>0</v>
      </c>
      <c r="BY39" s="54">
        <v>0</v>
      </c>
      <c r="BZ39" s="54">
        <v>0</v>
      </c>
      <c r="CA39" s="54">
        <v>0</v>
      </c>
      <c r="CB39" s="54">
        <v>0</v>
      </c>
      <c r="CC39" s="54">
        <v>0</v>
      </c>
      <c r="CD39" s="54">
        <v>0</v>
      </c>
      <c r="CE39" s="54">
        <v>0</v>
      </c>
      <c r="CF39" s="54">
        <v>0</v>
      </c>
      <c r="CG39" s="56"/>
      <c r="CI39" s="54">
        <v>0</v>
      </c>
      <c r="CJ39" s="54">
        <v>0</v>
      </c>
      <c r="CK39" s="54">
        <v>65819.67</v>
      </c>
      <c r="CN39" s="54">
        <v>0</v>
      </c>
      <c r="CO39" s="54">
        <v>0</v>
      </c>
      <c r="CP39" s="54">
        <v>0</v>
      </c>
      <c r="CS39" s="54">
        <f t="shared" si="7"/>
        <v>0</v>
      </c>
      <c r="CT39" s="58" t="str">
        <f t="shared" si="8"/>
        <v>n/a</v>
      </c>
      <c r="CU39" s="58"/>
    </row>
    <row r="40" spans="1:99" outlineLevel="1" x14ac:dyDescent="0.2">
      <c r="B40" s="10" t="s">
        <v>335</v>
      </c>
      <c r="C40" s="3" t="s">
        <v>336</v>
      </c>
      <c r="N40" s="3">
        <v>276959.26</v>
      </c>
      <c r="P40" s="59"/>
      <c r="Q40" s="59"/>
      <c r="R40" s="4"/>
      <c r="S40" s="59"/>
      <c r="CG40" s="59">
        <v>271200</v>
      </c>
      <c r="CL40" s="3">
        <v>112386.34</v>
      </c>
      <c r="CP40" s="3">
        <v>0</v>
      </c>
      <c r="CR40" s="3">
        <v>112386.34</v>
      </c>
      <c r="CS40" s="3">
        <f t="shared" si="7"/>
        <v>158813.66</v>
      </c>
      <c r="CT40" s="34">
        <f t="shared" si="8"/>
        <v>0.41440390855457226</v>
      </c>
    </row>
    <row r="41" spans="1:99" outlineLevel="1" x14ac:dyDescent="0.2">
      <c r="A41" s="3" t="s">
        <v>60</v>
      </c>
      <c r="B41" s="10" t="s">
        <v>186</v>
      </c>
      <c r="C41" s="3" t="s">
        <v>187</v>
      </c>
      <c r="D41" s="3">
        <v>6666.64</v>
      </c>
      <c r="E41" s="3">
        <v>42956.25</v>
      </c>
      <c r="F41" s="3">
        <v>1985260.6600000001</v>
      </c>
      <c r="G41" s="3">
        <v>0</v>
      </c>
      <c r="H41" s="3">
        <v>2034883.55</v>
      </c>
      <c r="J41" s="3">
        <v>0</v>
      </c>
      <c r="K41" s="3">
        <v>0</v>
      </c>
      <c r="L41" s="3">
        <v>0</v>
      </c>
      <c r="N41" s="3">
        <v>2034883.55</v>
      </c>
      <c r="P41" s="28">
        <v>0</v>
      </c>
      <c r="Q41" s="28">
        <v>0</v>
      </c>
      <c r="R41" s="30"/>
      <c r="S41" s="28"/>
      <c r="T41" s="3">
        <v>0</v>
      </c>
      <c r="U41" s="3">
        <v>0</v>
      </c>
      <c r="V41" s="3">
        <v>2070346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28">
        <v>2070346</v>
      </c>
      <c r="CI41" s="3">
        <v>3333.32</v>
      </c>
      <c r="CJ41" s="3">
        <v>20621.580000000002</v>
      </c>
      <c r="CK41" s="3">
        <v>820154.97</v>
      </c>
      <c r="CL41" s="3">
        <v>844109.87</v>
      </c>
      <c r="CN41" s="3">
        <v>0</v>
      </c>
      <c r="CO41" s="3">
        <v>0</v>
      </c>
      <c r="CP41" s="3">
        <v>0</v>
      </c>
      <c r="CR41" s="3">
        <v>844109.87</v>
      </c>
      <c r="CS41" s="3">
        <f t="shared" si="7"/>
        <v>1226236.1299999999</v>
      </c>
      <c r="CT41" s="34">
        <f t="shared" si="8"/>
        <v>0.40771439653082142</v>
      </c>
    </row>
    <row r="42" spans="1:99" outlineLevel="1" x14ac:dyDescent="0.2">
      <c r="A42" s="3" t="s">
        <v>61</v>
      </c>
      <c r="B42" s="10" t="s">
        <v>188</v>
      </c>
      <c r="C42" s="3" t="s">
        <v>189</v>
      </c>
      <c r="D42" s="3">
        <v>1850</v>
      </c>
      <c r="E42" s="3">
        <v>3765.61</v>
      </c>
      <c r="F42" s="3">
        <v>44292.5</v>
      </c>
      <c r="G42" s="3">
        <v>0</v>
      </c>
      <c r="H42" s="3">
        <v>49908.11</v>
      </c>
      <c r="J42" s="3">
        <v>0</v>
      </c>
      <c r="K42" s="3">
        <v>0</v>
      </c>
      <c r="L42" s="3">
        <v>0</v>
      </c>
      <c r="N42" s="3">
        <v>49908.11</v>
      </c>
      <c r="P42" s="28">
        <v>0</v>
      </c>
      <c r="Q42" s="28">
        <v>0</v>
      </c>
      <c r="R42" s="30"/>
      <c r="S42" s="28"/>
      <c r="T42" s="3">
        <v>0</v>
      </c>
      <c r="U42" s="3">
        <v>0</v>
      </c>
      <c r="V42" s="3">
        <v>0</v>
      </c>
      <c r="W42" s="3">
        <v>35000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28">
        <v>35000</v>
      </c>
      <c r="CI42" s="3">
        <v>1800</v>
      </c>
      <c r="CJ42" s="3">
        <v>0</v>
      </c>
      <c r="CK42" s="3">
        <v>8550</v>
      </c>
      <c r="CL42" s="3">
        <v>10350</v>
      </c>
      <c r="CN42" s="3">
        <v>0</v>
      </c>
      <c r="CO42" s="3">
        <v>0</v>
      </c>
      <c r="CP42" s="3">
        <v>0</v>
      </c>
      <c r="CR42" s="3">
        <v>10350</v>
      </c>
      <c r="CS42" s="3">
        <f t="shared" si="7"/>
        <v>24650</v>
      </c>
      <c r="CT42" s="34">
        <f t="shared" si="8"/>
        <v>0.29571428571428571</v>
      </c>
    </row>
    <row r="43" spans="1:99" outlineLevel="1" x14ac:dyDescent="0.2">
      <c r="A43" s="3" t="s">
        <v>62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3">
        <v>0</v>
      </c>
      <c r="K43" s="3">
        <v>0</v>
      </c>
      <c r="L43" s="3">
        <v>0</v>
      </c>
      <c r="N43" s="3">
        <v>0</v>
      </c>
      <c r="P43" s="28">
        <v>0</v>
      </c>
      <c r="Q43" s="28">
        <v>0</v>
      </c>
      <c r="R43" s="30"/>
      <c r="S43" s="28"/>
      <c r="T43" s="3">
        <v>0</v>
      </c>
      <c r="U43" s="3">
        <v>0</v>
      </c>
      <c r="V43" s="3">
        <v>0</v>
      </c>
      <c r="W43" s="3">
        <v>0</v>
      </c>
      <c r="X43" s="3">
        <v>24000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28">
        <v>24000</v>
      </c>
      <c r="CI43" s="3">
        <v>0</v>
      </c>
      <c r="CJ43" s="3">
        <v>0</v>
      </c>
      <c r="CK43" s="3">
        <v>8241.7900000000009</v>
      </c>
      <c r="CL43" s="3">
        <v>8241.7900000000009</v>
      </c>
      <c r="CN43" s="3">
        <v>0</v>
      </c>
      <c r="CO43" s="3">
        <v>0</v>
      </c>
      <c r="CP43" s="3">
        <v>0</v>
      </c>
      <c r="CR43" s="3">
        <v>8241.7900000000009</v>
      </c>
      <c r="CS43" s="3">
        <f t="shared" si="7"/>
        <v>15758.21</v>
      </c>
      <c r="CT43" s="34">
        <f t="shared" si="8"/>
        <v>0.3434079166666667</v>
      </c>
    </row>
    <row r="44" spans="1:99" outlineLevel="1" x14ac:dyDescent="0.2">
      <c r="A44" s="3" t="s">
        <v>63</v>
      </c>
      <c r="B44" s="10" t="s">
        <v>192</v>
      </c>
      <c r="C44" s="3" t="s">
        <v>193</v>
      </c>
      <c r="D44" s="3">
        <v>0</v>
      </c>
      <c r="E44" s="3">
        <v>0</v>
      </c>
      <c r="F44" s="3">
        <v>48372</v>
      </c>
      <c r="G44" s="3">
        <v>0</v>
      </c>
      <c r="H44" s="3">
        <v>48372</v>
      </c>
      <c r="J44" s="3">
        <v>0</v>
      </c>
      <c r="K44" s="3">
        <v>0</v>
      </c>
      <c r="L44" s="3">
        <v>0</v>
      </c>
      <c r="N44" s="3">
        <v>48372</v>
      </c>
      <c r="P44" s="28">
        <v>0</v>
      </c>
      <c r="Q44" s="28">
        <v>0</v>
      </c>
      <c r="R44" s="30"/>
      <c r="S44" s="28"/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28">
        <v>50000</v>
      </c>
      <c r="CI44" s="3">
        <v>0</v>
      </c>
      <c r="CJ44" s="3">
        <v>0</v>
      </c>
      <c r="CK44" s="3">
        <v>20072.64</v>
      </c>
      <c r="CL44" s="3">
        <v>20072.64</v>
      </c>
      <c r="CN44" s="3">
        <v>0</v>
      </c>
      <c r="CO44" s="3">
        <v>0</v>
      </c>
      <c r="CP44" s="3">
        <v>0</v>
      </c>
      <c r="CR44" s="3">
        <v>20072.64</v>
      </c>
      <c r="CS44" s="3">
        <f t="shared" si="7"/>
        <v>29927.360000000001</v>
      </c>
      <c r="CT44" s="34">
        <f t="shared" si="8"/>
        <v>0.4014528</v>
      </c>
    </row>
    <row r="45" spans="1:99" outlineLevel="1" x14ac:dyDescent="0.2">
      <c r="A45" s="3" t="s">
        <v>64</v>
      </c>
      <c r="B45" s="10" t="s">
        <v>194</v>
      </c>
      <c r="C45" s="3" t="s">
        <v>195</v>
      </c>
      <c r="D45" s="3">
        <v>0</v>
      </c>
      <c r="E45" s="3">
        <v>0</v>
      </c>
      <c r="F45" s="3">
        <v>47059.75</v>
      </c>
      <c r="G45" s="3">
        <v>0</v>
      </c>
      <c r="H45" s="3">
        <v>47059.75</v>
      </c>
      <c r="J45" s="3">
        <v>0</v>
      </c>
      <c r="K45" s="3">
        <v>0</v>
      </c>
      <c r="L45" s="3">
        <v>0</v>
      </c>
      <c r="N45" s="3">
        <v>47059.75</v>
      </c>
      <c r="P45" s="28">
        <v>0</v>
      </c>
      <c r="Q45" s="28">
        <v>0</v>
      </c>
      <c r="R45" s="30"/>
      <c r="S45" s="28"/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47147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28">
        <v>47147</v>
      </c>
      <c r="CI45" s="3">
        <v>0</v>
      </c>
      <c r="CJ45" s="3">
        <v>0</v>
      </c>
      <c r="CK45" s="3">
        <v>16662.400000000001</v>
      </c>
      <c r="CL45" s="3">
        <v>16662.400000000001</v>
      </c>
      <c r="CN45" s="3">
        <v>0</v>
      </c>
      <c r="CO45" s="3">
        <v>0</v>
      </c>
      <c r="CP45" s="3">
        <v>0</v>
      </c>
      <c r="CR45" s="3">
        <v>16662.400000000001</v>
      </c>
      <c r="CS45" s="3">
        <f t="shared" si="7"/>
        <v>30484.6</v>
      </c>
      <c r="CT45" s="34">
        <f t="shared" si="8"/>
        <v>0.35341379090928376</v>
      </c>
    </row>
    <row r="46" spans="1:99" outlineLevel="1" x14ac:dyDescent="0.2">
      <c r="A46" s="3" t="s">
        <v>65</v>
      </c>
      <c r="B46" s="10" t="s">
        <v>196</v>
      </c>
      <c r="C46" s="3" t="s">
        <v>197</v>
      </c>
      <c r="D46" s="3">
        <v>0</v>
      </c>
      <c r="E46" s="3">
        <v>0</v>
      </c>
      <c r="F46" s="3">
        <v>68441.89</v>
      </c>
      <c r="G46" s="3">
        <v>0</v>
      </c>
      <c r="H46" s="3">
        <v>68441.89</v>
      </c>
      <c r="J46" s="3">
        <v>0</v>
      </c>
      <c r="K46" s="3">
        <v>0</v>
      </c>
      <c r="L46" s="3">
        <v>0</v>
      </c>
      <c r="N46" s="3">
        <v>68441.89</v>
      </c>
      <c r="P46" s="28">
        <v>0</v>
      </c>
      <c r="Q46" s="28">
        <v>0</v>
      </c>
      <c r="R46" s="30"/>
      <c r="S46" s="28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76460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28">
        <v>76460</v>
      </c>
      <c r="CI46" s="3">
        <v>0</v>
      </c>
      <c r="CJ46" s="3">
        <v>0</v>
      </c>
      <c r="CK46" s="3">
        <v>30755.68</v>
      </c>
      <c r="CL46" s="3">
        <v>30755.68</v>
      </c>
      <c r="CN46" s="3">
        <v>0</v>
      </c>
      <c r="CO46" s="3">
        <v>0</v>
      </c>
      <c r="CP46" s="3">
        <v>0</v>
      </c>
      <c r="CR46" s="3">
        <v>30755.68</v>
      </c>
      <c r="CS46" s="3">
        <f t="shared" si="7"/>
        <v>45704.32</v>
      </c>
      <c r="CT46" s="34">
        <f t="shared" si="8"/>
        <v>0.40224535704943759</v>
      </c>
    </row>
    <row r="47" spans="1:99" outlineLevel="1" x14ac:dyDescent="0.2">
      <c r="A47" s="3" t="s">
        <v>66</v>
      </c>
      <c r="B47" s="10" t="s">
        <v>198</v>
      </c>
      <c r="C47" s="3" t="s">
        <v>199</v>
      </c>
      <c r="D47" s="3">
        <v>0</v>
      </c>
      <c r="E47" s="3">
        <v>0</v>
      </c>
      <c r="F47" s="3">
        <v>34455.68</v>
      </c>
      <c r="G47" s="3">
        <v>0</v>
      </c>
      <c r="H47" s="3">
        <v>34455.68</v>
      </c>
      <c r="J47" s="3">
        <v>0</v>
      </c>
      <c r="K47" s="3">
        <v>0</v>
      </c>
      <c r="L47" s="3">
        <v>0</v>
      </c>
      <c r="N47" s="3">
        <v>34455.68</v>
      </c>
      <c r="P47" s="28">
        <v>0</v>
      </c>
      <c r="Q47" s="28">
        <v>0</v>
      </c>
      <c r="R47" s="30"/>
      <c r="S47" s="28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34793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28">
        <v>34793</v>
      </c>
      <c r="CI47" s="3">
        <v>0</v>
      </c>
      <c r="CJ47" s="3">
        <v>0</v>
      </c>
      <c r="CK47" s="3">
        <v>11574.31</v>
      </c>
      <c r="CL47" s="3">
        <v>11574.31</v>
      </c>
      <c r="CN47" s="3">
        <v>0</v>
      </c>
      <c r="CO47" s="3">
        <v>0</v>
      </c>
      <c r="CP47" s="3">
        <v>0</v>
      </c>
      <c r="CR47" s="3">
        <v>11574.31</v>
      </c>
      <c r="CS47" s="3">
        <f t="shared" si="7"/>
        <v>23218.690000000002</v>
      </c>
      <c r="CT47" s="34">
        <f t="shared" si="8"/>
        <v>0.33266202971862152</v>
      </c>
    </row>
    <row r="48" spans="1:99" outlineLevel="1" x14ac:dyDescent="0.2">
      <c r="A48" s="3" t="s">
        <v>67</v>
      </c>
      <c r="B48" s="10" t="s">
        <v>200</v>
      </c>
      <c r="C48" s="3" t="s">
        <v>201</v>
      </c>
      <c r="D48" s="3">
        <v>0</v>
      </c>
      <c r="E48" s="3">
        <v>0</v>
      </c>
      <c r="F48" s="3">
        <v>29180.880000000001</v>
      </c>
      <c r="G48" s="3">
        <v>0</v>
      </c>
      <c r="H48" s="3">
        <v>29180.880000000001</v>
      </c>
      <c r="J48" s="3">
        <v>0</v>
      </c>
      <c r="K48" s="3">
        <v>0</v>
      </c>
      <c r="L48" s="3">
        <v>0</v>
      </c>
      <c r="N48" s="3">
        <v>29180.880000000001</v>
      </c>
      <c r="P48" s="28">
        <v>0</v>
      </c>
      <c r="Q48" s="28">
        <v>0</v>
      </c>
      <c r="R48" s="30"/>
      <c r="S48" s="28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28434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28">
        <v>28434</v>
      </c>
      <c r="CI48" s="3">
        <v>0</v>
      </c>
      <c r="CJ48" s="3">
        <v>0</v>
      </c>
      <c r="CK48" s="3">
        <v>11791.7</v>
      </c>
      <c r="CL48" s="3">
        <v>11791.7</v>
      </c>
      <c r="CN48" s="3">
        <v>0</v>
      </c>
      <c r="CO48" s="3">
        <v>0</v>
      </c>
      <c r="CP48" s="3">
        <v>0</v>
      </c>
      <c r="CR48" s="3">
        <v>11791.7</v>
      </c>
      <c r="CS48" s="3">
        <f t="shared" si="7"/>
        <v>16642.3</v>
      </c>
      <c r="CT48" s="34">
        <f t="shared" si="8"/>
        <v>0.41470422733347406</v>
      </c>
    </row>
    <row r="49" spans="1:99" outlineLevel="1" x14ac:dyDescent="0.2">
      <c r="A49" s="3" t="s">
        <v>68</v>
      </c>
      <c r="B49" s="10" t="s">
        <v>202</v>
      </c>
      <c r="C49" s="3" t="s">
        <v>203</v>
      </c>
      <c r="D49" s="3">
        <v>0</v>
      </c>
      <c r="E49" s="3">
        <v>0</v>
      </c>
      <c r="F49" s="3">
        <v>28582.84</v>
      </c>
      <c r="G49" s="3">
        <v>0</v>
      </c>
      <c r="H49" s="3">
        <v>28582.84</v>
      </c>
      <c r="J49" s="3">
        <v>0</v>
      </c>
      <c r="K49" s="3">
        <v>0</v>
      </c>
      <c r="L49" s="3">
        <v>0</v>
      </c>
      <c r="N49" s="3">
        <v>28582.84</v>
      </c>
      <c r="P49" s="28">
        <v>0</v>
      </c>
      <c r="Q49" s="28">
        <v>0</v>
      </c>
      <c r="R49" s="30"/>
      <c r="S49" s="28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31032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28">
        <v>31032</v>
      </c>
      <c r="CI49" s="3">
        <v>0</v>
      </c>
      <c r="CJ49" s="3">
        <v>0</v>
      </c>
      <c r="CK49" s="3">
        <v>7758</v>
      </c>
      <c r="CL49" s="3">
        <v>7758</v>
      </c>
      <c r="CN49" s="3">
        <v>0</v>
      </c>
      <c r="CO49" s="3">
        <v>0</v>
      </c>
      <c r="CP49" s="3">
        <v>0</v>
      </c>
      <c r="CR49" s="3">
        <v>7758</v>
      </c>
      <c r="CS49" s="3">
        <f t="shared" si="7"/>
        <v>23274</v>
      </c>
      <c r="CT49" s="34">
        <f t="shared" si="8"/>
        <v>0.25</v>
      </c>
    </row>
    <row r="50" spans="1:99" outlineLevel="1" x14ac:dyDescent="0.2">
      <c r="A50" s="3" t="s">
        <v>69</v>
      </c>
      <c r="B50" s="10" t="s">
        <v>204</v>
      </c>
      <c r="C50" s="3" t="s">
        <v>205</v>
      </c>
      <c r="D50" s="3">
        <v>0</v>
      </c>
      <c r="E50" s="3">
        <v>0</v>
      </c>
      <c r="F50" s="3">
        <v>54455.25</v>
      </c>
      <c r="G50" s="3">
        <v>0</v>
      </c>
      <c r="H50" s="3">
        <v>54455.25</v>
      </c>
      <c r="J50" s="3">
        <v>0</v>
      </c>
      <c r="K50" s="3">
        <v>0</v>
      </c>
      <c r="L50" s="3">
        <v>0</v>
      </c>
      <c r="N50" s="3">
        <v>54455.25</v>
      </c>
      <c r="P50" s="28">
        <v>0</v>
      </c>
      <c r="Q50" s="28">
        <v>0</v>
      </c>
      <c r="R50" s="30"/>
      <c r="S50" s="28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52846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28">
        <v>52846</v>
      </c>
      <c r="CI50" s="3">
        <v>0</v>
      </c>
      <c r="CJ50" s="3">
        <v>0</v>
      </c>
      <c r="CK50" s="3">
        <v>21858.53</v>
      </c>
      <c r="CL50" s="3">
        <v>21858.53</v>
      </c>
      <c r="CN50" s="3">
        <v>0</v>
      </c>
      <c r="CO50" s="3">
        <v>0</v>
      </c>
      <c r="CP50" s="3">
        <v>0</v>
      </c>
      <c r="CR50" s="3">
        <v>21858.53</v>
      </c>
      <c r="CS50" s="3">
        <f t="shared" si="7"/>
        <v>30987.47</v>
      </c>
      <c r="CT50" s="34">
        <f t="shared" si="8"/>
        <v>0.41362695379025849</v>
      </c>
    </row>
    <row r="51" spans="1:99" outlineLevel="1" x14ac:dyDescent="0.2">
      <c r="A51" s="3" t="s">
        <v>70</v>
      </c>
      <c r="B51" s="10" t="s">
        <v>206</v>
      </c>
      <c r="C51" s="3" t="s">
        <v>207</v>
      </c>
      <c r="D51" s="3">
        <v>0</v>
      </c>
      <c r="E51" s="3">
        <v>0</v>
      </c>
      <c r="F51" s="3">
        <v>58095.630000000005</v>
      </c>
      <c r="G51" s="3">
        <v>0</v>
      </c>
      <c r="H51" s="3">
        <v>58095.630000000005</v>
      </c>
      <c r="J51" s="3">
        <v>0</v>
      </c>
      <c r="K51" s="3">
        <v>0</v>
      </c>
      <c r="L51" s="3">
        <v>0</v>
      </c>
      <c r="N51" s="3">
        <v>58095.630000000005</v>
      </c>
      <c r="P51" s="28">
        <v>0</v>
      </c>
      <c r="Q51" s="28">
        <v>0</v>
      </c>
      <c r="R51" s="30"/>
      <c r="S51" s="28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52886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28">
        <v>52886</v>
      </c>
      <c r="CI51" s="3">
        <v>0</v>
      </c>
      <c r="CJ51" s="3">
        <v>0</v>
      </c>
      <c r="CK51" s="3">
        <v>16776.07</v>
      </c>
      <c r="CL51" s="3">
        <v>16776.07</v>
      </c>
      <c r="CN51" s="3">
        <v>0</v>
      </c>
      <c r="CO51" s="3">
        <v>0</v>
      </c>
      <c r="CP51" s="3">
        <v>0</v>
      </c>
      <c r="CR51" s="3">
        <v>16776.07</v>
      </c>
      <c r="CS51" s="3">
        <f t="shared" si="7"/>
        <v>36109.93</v>
      </c>
      <c r="CT51" s="34">
        <f t="shared" si="8"/>
        <v>0.31721192754226069</v>
      </c>
    </row>
    <row r="52" spans="1:99" outlineLevel="1" x14ac:dyDescent="0.2">
      <c r="A52" s="3" t="s">
        <v>71</v>
      </c>
      <c r="B52" s="10" t="s">
        <v>208</v>
      </c>
      <c r="C52" s="3" t="s">
        <v>209</v>
      </c>
      <c r="D52" s="3">
        <v>0</v>
      </c>
      <c r="E52" s="3">
        <v>0</v>
      </c>
      <c r="F52" s="3">
        <v>157105.76999999999</v>
      </c>
      <c r="G52" s="3">
        <v>0</v>
      </c>
      <c r="H52" s="3">
        <v>157105.76999999999</v>
      </c>
      <c r="J52" s="3">
        <v>0</v>
      </c>
      <c r="K52" s="3">
        <v>0</v>
      </c>
      <c r="L52" s="3">
        <v>0</v>
      </c>
      <c r="N52" s="3">
        <v>157105.76999999999</v>
      </c>
      <c r="P52" s="28">
        <v>0</v>
      </c>
      <c r="Q52" s="28">
        <v>0</v>
      </c>
      <c r="R52" s="30"/>
      <c r="S52" s="28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143409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28">
        <v>143409</v>
      </c>
      <c r="CI52" s="3">
        <v>0</v>
      </c>
      <c r="CJ52" s="3">
        <v>0</v>
      </c>
      <c r="CK52" s="3">
        <v>63868.880000000005</v>
      </c>
      <c r="CL52" s="3">
        <v>63868.880000000005</v>
      </c>
      <c r="CN52" s="3">
        <v>0</v>
      </c>
      <c r="CO52" s="3">
        <v>0</v>
      </c>
      <c r="CP52" s="3">
        <v>0</v>
      </c>
      <c r="CR52" s="3">
        <v>63868.880000000005</v>
      </c>
      <c r="CS52" s="3">
        <f t="shared" si="7"/>
        <v>79540.12</v>
      </c>
      <c r="CT52" s="34">
        <f t="shared" si="8"/>
        <v>0.44536172764610316</v>
      </c>
    </row>
    <row r="53" spans="1:99" outlineLevel="1" x14ac:dyDescent="0.2">
      <c r="A53" s="3" t="s">
        <v>72</v>
      </c>
      <c r="B53" s="10" t="s">
        <v>210</v>
      </c>
      <c r="C53" s="3" t="s">
        <v>211</v>
      </c>
      <c r="D53" s="3">
        <v>1000</v>
      </c>
      <c r="E53" s="3">
        <v>30323.54</v>
      </c>
      <c r="F53" s="3">
        <v>459811.41000000003</v>
      </c>
      <c r="G53" s="3">
        <v>0</v>
      </c>
      <c r="H53" s="3">
        <v>491134.95</v>
      </c>
      <c r="J53" s="3">
        <v>0</v>
      </c>
      <c r="K53" s="3">
        <v>0</v>
      </c>
      <c r="L53" s="3">
        <v>0</v>
      </c>
      <c r="N53" s="3">
        <v>491134.95</v>
      </c>
      <c r="P53" s="28">
        <v>0</v>
      </c>
      <c r="Q53" s="28">
        <v>0</v>
      </c>
      <c r="R53" s="30"/>
      <c r="S53" s="28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549470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28">
        <v>549470</v>
      </c>
      <c r="CI53" s="3">
        <v>0</v>
      </c>
      <c r="CJ53" s="3">
        <v>16141.78</v>
      </c>
      <c r="CK53" s="3">
        <v>161149.25</v>
      </c>
      <c r="CL53" s="3">
        <v>177291.03</v>
      </c>
      <c r="CN53" s="3">
        <v>0</v>
      </c>
      <c r="CO53" s="3">
        <v>0</v>
      </c>
      <c r="CP53" s="3">
        <v>0</v>
      </c>
      <c r="CR53" s="3">
        <v>177291.03</v>
      </c>
      <c r="CS53" s="3">
        <f t="shared" si="7"/>
        <v>372178.97</v>
      </c>
      <c r="CT53" s="34">
        <f t="shared" si="8"/>
        <v>0.32265825249786156</v>
      </c>
    </row>
    <row r="54" spans="1:99" outlineLevel="1" x14ac:dyDescent="0.2">
      <c r="A54" s="3" t="s">
        <v>73</v>
      </c>
      <c r="B54" s="10" t="s">
        <v>212</v>
      </c>
      <c r="C54" s="3" t="s">
        <v>213</v>
      </c>
      <c r="D54" s="3">
        <v>0</v>
      </c>
      <c r="E54" s="3">
        <v>0</v>
      </c>
      <c r="F54" s="3">
        <v>23934.32</v>
      </c>
      <c r="G54" s="3">
        <v>0</v>
      </c>
      <c r="H54" s="3">
        <v>23934.32</v>
      </c>
      <c r="J54" s="3">
        <v>0</v>
      </c>
      <c r="K54" s="3">
        <v>0</v>
      </c>
      <c r="L54" s="3">
        <v>0</v>
      </c>
      <c r="N54" s="3">
        <v>23934.32</v>
      </c>
      <c r="P54" s="28">
        <v>0</v>
      </c>
      <c r="Q54" s="28">
        <v>0</v>
      </c>
      <c r="R54" s="30"/>
      <c r="S54" s="28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20986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28">
        <v>20986</v>
      </c>
      <c r="CI54" s="3">
        <v>0</v>
      </c>
      <c r="CJ54" s="3">
        <v>0</v>
      </c>
      <c r="CK54" s="3">
        <v>8689.61</v>
      </c>
      <c r="CL54" s="3">
        <v>8689.61</v>
      </c>
      <c r="CN54" s="3">
        <v>0</v>
      </c>
      <c r="CO54" s="3">
        <v>0</v>
      </c>
      <c r="CP54" s="3">
        <v>0</v>
      </c>
      <c r="CR54" s="3">
        <v>8689.61</v>
      </c>
      <c r="CS54" s="3">
        <f t="shared" si="7"/>
        <v>12296.39</v>
      </c>
      <c r="CT54" s="34">
        <f t="shared" si="8"/>
        <v>0.41406699704564953</v>
      </c>
    </row>
    <row r="55" spans="1:99" outlineLevel="1" x14ac:dyDescent="0.2">
      <c r="A55" s="3" t="s">
        <v>74</v>
      </c>
      <c r="B55" s="10" t="s">
        <v>214</v>
      </c>
      <c r="C55" s="3" t="s">
        <v>215</v>
      </c>
      <c r="D55" s="3">
        <v>0</v>
      </c>
      <c r="E55" s="3">
        <v>0</v>
      </c>
      <c r="F55" s="3">
        <v>133379.24</v>
      </c>
      <c r="G55" s="3">
        <v>0</v>
      </c>
      <c r="H55" s="3">
        <v>133379.24</v>
      </c>
      <c r="J55" s="3">
        <v>0</v>
      </c>
      <c r="K55" s="3">
        <v>0</v>
      </c>
      <c r="L55" s="3">
        <v>0</v>
      </c>
      <c r="N55" s="3">
        <v>133379.24</v>
      </c>
      <c r="P55" s="28">
        <v>0</v>
      </c>
      <c r="Q55" s="28">
        <v>0</v>
      </c>
      <c r="R55" s="30"/>
      <c r="S55" s="28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137674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28">
        <v>137674</v>
      </c>
      <c r="CI55" s="3">
        <v>0</v>
      </c>
      <c r="CJ55" s="3">
        <v>0</v>
      </c>
      <c r="CK55" s="3">
        <v>54574.98</v>
      </c>
      <c r="CL55" s="3">
        <v>54574.98</v>
      </c>
      <c r="CN55" s="3">
        <v>0</v>
      </c>
      <c r="CO55" s="3">
        <v>0</v>
      </c>
      <c r="CP55" s="3">
        <v>0</v>
      </c>
      <c r="CR55" s="3">
        <v>54574.98</v>
      </c>
      <c r="CS55" s="3">
        <f t="shared" si="7"/>
        <v>83099.01999999999</v>
      </c>
      <c r="CT55" s="34">
        <f t="shared" si="8"/>
        <v>0.39640731002222646</v>
      </c>
    </row>
    <row r="56" spans="1:99" outlineLevel="1" x14ac:dyDescent="0.2">
      <c r="A56" s="3" t="s">
        <v>75</v>
      </c>
      <c r="B56" s="10" t="s">
        <v>216</v>
      </c>
      <c r="C56" s="3" t="s">
        <v>217</v>
      </c>
      <c r="D56" s="3">
        <v>0</v>
      </c>
      <c r="E56" s="3">
        <v>859.5</v>
      </c>
      <c r="F56" s="3">
        <v>16866.63</v>
      </c>
      <c r="G56" s="3">
        <v>0</v>
      </c>
      <c r="H56" s="3">
        <v>17726.13</v>
      </c>
      <c r="J56" s="3">
        <v>0</v>
      </c>
      <c r="K56" s="3">
        <v>0</v>
      </c>
      <c r="L56" s="3">
        <v>0</v>
      </c>
      <c r="N56" s="3">
        <v>17726.13</v>
      </c>
      <c r="P56" s="28">
        <v>0</v>
      </c>
      <c r="Q56" s="28">
        <v>0</v>
      </c>
      <c r="R56" s="30"/>
      <c r="S56" s="28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22000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28">
        <v>22000</v>
      </c>
      <c r="CI56" s="3">
        <v>0</v>
      </c>
      <c r="CJ56" s="3">
        <v>0</v>
      </c>
      <c r="CK56" s="3">
        <v>0</v>
      </c>
      <c r="CL56" s="3">
        <v>0</v>
      </c>
      <c r="CN56" s="3">
        <v>0</v>
      </c>
      <c r="CO56" s="3">
        <v>0</v>
      </c>
      <c r="CP56" s="3">
        <v>0</v>
      </c>
      <c r="CR56" s="3">
        <v>0</v>
      </c>
      <c r="CS56" s="3">
        <f t="shared" si="7"/>
        <v>22000</v>
      </c>
      <c r="CT56" s="34">
        <f t="shared" si="8"/>
        <v>0</v>
      </c>
    </row>
    <row r="57" spans="1:99" outlineLevel="1" x14ac:dyDescent="0.2">
      <c r="A57" s="3" t="s">
        <v>76</v>
      </c>
      <c r="B57" s="10" t="s">
        <v>218</v>
      </c>
      <c r="C57" s="3" t="s">
        <v>219</v>
      </c>
      <c r="D57" s="3">
        <v>9088.34</v>
      </c>
      <c r="E57" s="3">
        <v>0</v>
      </c>
      <c r="F57" s="3">
        <v>0</v>
      </c>
      <c r="G57" s="3">
        <v>0</v>
      </c>
      <c r="H57" s="3">
        <v>9088.34</v>
      </c>
      <c r="J57" s="3">
        <v>0</v>
      </c>
      <c r="K57" s="3">
        <v>0</v>
      </c>
      <c r="L57" s="3">
        <v>0</v>
      </c>
      <c r="N57" s="3">
        <v>9088.34</v>
      </c>
      <c r="P57" s="28">
        <v>0</v>
      </c>
      <c r="Q57" s="28">
        <v>0</v>
      </c>
      <c r="R57" s="30"/>
      <c r="S57" s="28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108670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28">
        <v>108670</v>
      </c>
      <c r="CI57" s="3">
        <v>2773</v>
      </c>
      <c r="CJ57" s="3">
        <v>500</v>
      </c>
      <c r="CK57" s="3">
        <v>2000</v>
      </c>
      <c r="CL57" s="3">
        <v>5273</v>
      </c>
      <c r="CN57" s="3">
        <v>0</v>
      </c>
      <c r="CO57" s="3">
        <v>0</v>
      </c>
      <c r="CP57" s="3">
        <v>0</v>
      </c>
      <c r="CR57" s="3">
        <v>5273</v>
      </c>
      <c r="CS57" s="3">
        <f t="shared" si="7"/>
        <v>103397</v>
      </c>
      <c r="CT57" s="34">
        <f t="shared" si="8"/>
        <v>4.8523051440139874E-2</v>
      </c>
    </row>
    <row r="58" spans="1:99" outlineLevel="1" x14ac:dyDescent="0.2">
      <c r="A58" s="3" t="s">
        <v>77</v>
      </c>
      <c r="B58" s="10" t="s">
        <v>220</v>
      </c>
      <c r="C58" s="3" t="s">
        <v>221</v>
      </c>
      <c r="D58" s="3">
        <v>1373.6000000000001</v>
      </c>
      <c r="E58" s="3">
        <v>0</v>
      </c>
      <c r="F58" s="3">
        <v>0</v>
      </c>
      <c r="G58" s="3">
        <v>0</v>
      </c>
      <c r="H58" s="3">
        <v>1373.6000000000001</v>
      </c>
      <c r="J58" s="3">
        <v>0</v>
      </c>
      <c r="K58" s="3">
        <v>0</v>
      </c>
      <c r="L58" s="3">
        <v>0</v>
      </c>
      <c r="N58" s="3">
        <v>1373.6000000000001</v>
      </c>
      <c r="P58" s="28">
        <v>0</v>
      </c>
      <c r="Q58" s="28">
        <v>0</v>
      </c>
      <c r="R58" s="30"/>
      <c r="S58" s="28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74810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28">
        <v>74810</v>
      </c>
      <c r="CI58" s="3">
        <v>250</v>
      </c>
      <c r="CJ58" s="3">
        <v>0</v>
      </c>
      <c r="CK58" s="3">
        <v>0</v>
      </c>
      <c r="CL58" s="3">
        <v>250</v>
      </c>
      <c r="CN58" s="3">
        <v>0</v>
      </c>
      <c r="CO58" s="3">
        <v>0</v>
      </c>
      <c r="CP58" s="3">
        <v>0</v>
      </c>
      <c r="CR58" s="3">
        <v>250</v>
      </c>
      <c r="CS58" s="3">
        <f t="shared" si="7"/>
        <v>74560</v>
      </c>
      <c r="CT58" s="34">
        <f t="shared" si="8"/>
        <v>3.3417992247025798E-3</v>
      </c>
    </row>
    <row r="59" spans="1:99" outlineLevel="1" x14ac:dyDescent="0.2">
      <c r="A59" s="3" t="s">
        <v>78</v>
      </c>
      <c r="B59" s="10" t="s">
        <v>222</v>
      </c>
      <c r="C59" s="3" t="s">
        <v>223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3">
        <v>0</v>
      </c>
      <c r="K59" s="3">
        <v>0</v>
      </c>
      <c r="L59" s="3">
        <v>0</v>
      </c>
      <c r="N59" s="3">
        <v>0</v>
      </c>
      <c r="P59" s="28">
        <v>0</v>
      </c>
      <c r="Q59" s="28">
        <v>0</v>
      </c>
      <c r="R59" s="30"/>
      <c r="S59" s="28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7750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28">
        <v>7750</v>
      </c>
      <c r="CI59" s="3">
        <v>0</v>
      </c>
      <c r="CJ59" s="3">
        <v>0</v>
      </c>
      <c r="CK59" s="3">
        <v>0</v>
      </c>
      <c r="CL59" s="3">
        <v>0</v>
      </c>
      <c r="CN59" s="3">
        <v>0</v>
      </c>
      <c r="CO59" s="3">
        <v>0</v>
      </c>
      <c r="CP59" s="3">
        <v>0</v>
      </c>
      <c r="CR59" s="3">
        <v>0</v>
      </c>
      <c r="CS59" s="3">
        <f t="shared" si="7"/>
        <v>7750</v>
      </c>
      <c r="CT59" s="34">
        <f t="shared" si="8"/>
        <v>0</v>
      </c>
    </row>
    <row r="60" spans="1:99" s="4" customFormat="1" x14ac:dyDescent="0.2">
      <c r="A60" s="6" t="s">
        <v>19</v>
      </c>
      <c r="B60" s="11"/>
      <c r="C60" s="2" t="s">
        <v>12</v>
      </c>
      <c r="D60" s="6">
        <v>19978.579999999998</v>
      </c>
      <c r="E60" s="6">
        <v>77904.899999999994</v>
      </c>
      <c r="F60" s="6">
        <v>3466253.71</v>
      </c>
      <c r="G60" s="6">
        <v>0</v>
      </c>
      <c r="H60" s="6">
        <v>3564137.1900000004</v>
      </c>
      <c r="I60" s="7"/>
      <c r="J60" s="6">
        <v>0</v>
      </c>
      <c r="K60" s="6">
        <v>0</v>
      </c>
      <c r="L60" s="6">
        <v>0</v>
      </c>
      <c r="M60" s="7"/>
      <c r="N60" s="6">
        <v>3564137.19</v>
      </c>
      <c r="O60" s="6"/>
      <c r="P60" s="6">
        <v>0</v>
      </c>
      <c r="Q60" s="6">
        <v>0</v>
      </c>
      <c r="R60" s="6"/>
      <c r="S60" s="7"/>
      <c r="T60" s="6">
        <v>112200</v>
      </c>
      <c r="U60" s="6">
        <v>159000</v>
      </c>
      <c r="V60" s="6">
        <v>2070346</v>
      </c>
      <c r="W60" s="6">
        <v>35000</v>
      </c>
      <c r="X60" s="6">
        <v>24000</v>
      </c>
      <c r="Y60" s="6">
        <v>50000</v>
      </c>
      <c r="Z60" s="6">
        <v>47147</v>
      </c>
      <c r="AA60" s="6">
        <v>76460</v>
      </c>
      <c r="AB60" s="6">
        <v>34793</v>
      </c>
      <c r="AC60" s="6">
        <v>28434</v>
      </c>
      <c r="AD60" s="6">
        <v>31032</v>
      </c>
      <c r="AE60" s="6">
        <v>52846</v>
      </c>
      <c r="AF60" s="6">
        <v>52886</v>
      </c>
      <c r="AG60" s="6">
        <v>143409</v>
      </c>
      <c r="AH60" s="6">
        <v>549470</v>
      </c>
      <c r="AI60" s="6">
        <v>20986</v>
      </c>
      <c r="AJ60" s="6">
        <v>137674</v>
      </c>
      <c r="AK60" s="6">
        <v>22000</v>
      </c>
      <c r="AL60" s="6">
        <v>108670</v>
      </c>
      <c r="AM60" s="6">
        <v>74810</v>
      </c>
      <c r="AN60" s="6">
        <v>7750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3838913</v>
      </c>
      <c r="CH60" s="7"/>
      <c r="CI60" s="6">
        <v>8156.32</v>
      </c>
      <c r="CJ60" s="6">
        <v>37263.360000000001</v>
      </c>
      <c r="CK60" s="6">
        <v>1376865.1500000001</v>
      </c>
      <c r="CL60" s="6">
        <v>1422284.8300000003</v>
      </c>
      <c r="CM60" s="2"/>
      <c r="CN60" s="6">
        <v>0</v>
      </c>
      <c r="CO60" s="6">
        <v>0</v>
      </c>
      <c r="CP60" s="6">
        <v>0</v>
      </c>
      <c r="CR60" s="6">
        <v>1422284.83</v>
      </c>
      <c r="CS60" s="6">
        <f>CG60-CR60</f>
        <v>2416628.17</v>
      </c>
      <c r="CT60" s="39">
        <f>IF(CG60=0,"n/a",CR60/(CG60))</f>
        <v>0.37049155060299621</v>
      </c>
      <c r="CU60" s="37"/>
    </row>
    <row r="61" spans="1:99" s="4" customFormat="1" x14ac:dyDescent="0.2">
      <c r="B61" s="11"/>
      <c r="H61" s="7"/>
      <c r="I61" s="7"/>
      <c r="L61" s="7"/>
      <c r="M61" s="7"/>
      <c r="N61" s="7"/>
      <c r="O61" s="7"/>
      <c r="P61" s="7"/>
      <c r="Q61" s="7"/>
      <c r="R61" s="7"/>
      <c r="S61" s="7"/>
      <c r="CG61" s="7"/>
      <c r="CH61" s="7"/>
      <c r="CL61" s="7"/>
      <c r="CP61" s="7"/>
      <c r="CT61" s="38"/>
      <c r="CU61" s="38"/>
    </row>
    <row r="62" spans="1:99" outlineLevel="1" x14ac:dyDescent="0.2">
      <c r="A62" s="3" t="s">
        <v>79</v>
      </c>
      <c r="B62" s="10" t="s">
        <v>224</v>
      </c>
      <c r="C62" s="3" t="s">
        <v>225</v>
      </c>
      <c r="D62" s="3">
        <v>4507.7</v>
      </c>
      <c r="E62" s="3">
        <v>17394.86</v>
      </c>
      <c r="F62" s="3">
        <v>836283.55</v>
      </c>
      <c r="G62" s="3">
        <v>0</v>
      </c>
      <c r="H62" s="3">
        <v>858186.1100000001</v>
      </c>
      <c r="J62" s="3">
        <v>0</v>
      </c>
      <c r="K62" s="3">
        <v>0</v>
      </c>
      <c r="L62" s="3">
        <v>0</v>
      </c>
      <c r="N62" s="3">
        <v>858186.11</v>
      </c>
      <c r="P62" s="28">
        <v>0</v>
      </c>
      <c r="Q62" s="28">
        <v>0</v>
      </c>
      <c r="R62" s="30"/>
      <c r="S62" s="28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1071433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28">
        <v>1071433</v>
      </c>
      <c r="CI62" s="3">
        <v>2296.9</v>
      </c>
      <c r="CJ62" s="3">
        <v>9422.0300000000007</v>
      </c>
      <c r="CK62" s="3">
        <v>360373.16000000003</v>
      </c>
      <c r="CL62" s="3">
        <v>372092.09</v>
      </c>
      <c r="CN62" s="3">
        <v>0</v>
      </c>
      <c r="CO62" s="3">
        <v>0</v>
      </c>
      <c r="CP62" s="3">
        <v>0</v>
      </c>
      <c r="CR62" s="3">
        <v>372092.09</v>
      </c>
      <c r="CS62" s="3">
        <f>CG62-CR62</f>
        <v>699340.90999999992</v>
      </c>
      <c r="CT62" s="34">
        <f>IF(CG62=0,"n/a",CR62/(CG62))</f>
        <v>0.34728451522400378</v>
      </c>
    </row>
    <row r="63" spans="1:99" s="4" customFormat="1" x14ac:dyDescent="0.2">
      <c r="A63" s="6" t="s">
        <v>23</v>
      </c>
      <c r="B63" s="11"/>
      <c r="C63" s="2" t="s">
        <v>21</v>
      </c>
      <c r="D63" s="6">
        <v>4507.7</v>
      </c>
      <c r="E63" s="6">
        <v>17394.86</v>
      </c>
      <c r="F63" s="6">
        <v>836283.55</v>
      </c>
      <c r="G63" s="6">
        <v>0</v>
      </c>
      <c r="H63" s="6">
        <v>858186.1100000001</v>
      </c>
      <c r="I63" s="7"/>
      <c r="J63" s="6">
        <v>0</v>
      </c>
      <c r="K63" s="6">
        <v>0</v>
      </c>
      <c r="L63" s="6">
        <v>0</v>
      </c>
      <c r="M63" s="7"/>
      <c r="N63" s="6">
        <v>858186.11</v>
      </c>
      <c r="O63" s="6"/>
      <c r="P63" s="6">
        <v>0</v>
      </c>
      <c r="Q63" s="6">
        <v>0</v>
      </c>
      <c r="R63" s="6"/>
      <c r="S63" s="7"/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1071433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1071433</v>
      </c>
      <c r="CH63" s="7"/>
      <c r="CI63" s="6">
        <v>2296.9</v>
      </c>
      <c r="CJ63" s="6">
        <v>9422.0300000000007</v>
      </c>
      <c r="CK63" s="6">
        <v>360373.16000000003</v>
      </c>
      <c r="CL63" s="6">
        <v>372092.09</v>
      </c>
      <c r="CM63" s="2"/>
      <c r="CN63" s="6">
        <v>0</v>
      </c>
      <c r="CO63" s="6">
        <v>0</v>
      </c>
      <c r="CP63" s="6">
        <v>0</v>
      </c>
      <c r="CR63" s="6">
        <v>372092.09</v>
      </c>
      <c r="CS63" s="6">
        <f>CG63-CR63</f>
        <v>699340.90999999992</v>
      </c>
      <c r="CT63" s="39">
        <f>IF(CG63=0,"n/a",CR63/(CG63))</f>
        <v>0.34728451522400378</v>
      </c>
      <c r="CU63" s="37"/>
    </row>
    <row r="64" spans="1:99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G64" s="7"/>
      <c r="CH64" s="7"/>
      <c r="CL64" s="7"/>
      <c r="CP64" s="7"/>
      <c r="CT64" s="38"/>
      <c r="CU64" s="38"/>
    </row>
    <row r="65" spans="1:99" s="4" customFormat="1" x14ac:dyDescent="0.2">
      <c r="A65" s="5" t="s">
        <v>2</v>
      </c>
      <c r="B65" s="11"/>
      <c r="C65" s="2" t="s">
        <v>22</v>
      </c>
      <c r="D65" s="5">
        <f t="shared" ref="D65:G65" si="9">D60+D63</f>
        <v>24486.28</v>
      </c>
      <c r="E65" s="5">
        <f t="shared" si="9"/>
        <v>95299.76</v>
      </c>
      <c r="F65" s="5">
        <f t="shared" si="9"/>
        <v>4302537.26</v>
      </c>
      <c r="G65" s="5">
        <f t="shared" si="9"/>
        <v>0</v>
      </c>
      <c r="H65" s="5">
        <f>H60+H63</f>
        <v>4422323.3000000007</v>
      </c>
      <c r="I65" s="7"/>
      <c r="J65" s="5">
        <f t="shared" ref="J65:K65" si="10">J60+J63</f>
        <v>0</v>
      </c>
      <c r="K65" s="5">
        <f t="shared" si="10"/>
        <v>0</v>
      </c>
      <c r="L65" s="5">
        <f>L60+L63</f>
        <v>0</v>
      </c>
      <c r="M65" s="7"/>
      <c r="N65" s="5">
        <f>N60+N63</f>
        <v>4422323.3</v>
      </c>
      <c r="O65" s="5"/>
      <c r="P65" s="5"/>
      <c r="Q65" s="5"/>
      <c r="R65" s="5"/>
      <c r="S65" s="7"/>
      <c r="T65" s="5">
        <f t="shared" ref="T65:AY65" si="11">T60+T63</f>
        <v>112200</v>
      </c>
      <c r="U65" s="5">
        <f t="shared" si="11"/>
        <v>159000</v>
      </c>
      <c r="V65" s="5">
        <f t="shared" si="11"/>
        <v>2070346</v>
      </c>
      <c r="W65" s="5">
        <f t="shared" si="11"/>
        <v>35000</v>
      </c>
      <c r="X65" s="5">
        <f t="shared" si="11"/>
        <v>24000</v>
      </c>
      <c r="Y65" s="5">
        <f t="shared" si="11"/>
        <v>50000</v>
      </c>
      <c r="Z65" s="5">
        <f t="shared" si="11"/>
        <v>47147</v>
      </c>
      <c r="AA65" s="5">
        <f t="shared" si="11"/>
        <v>76460</v>
      </c>
      <c r="AB65" s="5">
        <f t="shared" si="11"/>
        <v>34793</v>
      </c>
      <c r="AC65" s="5">
        <f t="shared" si="11"/>
        <v>28434</v>
      </c>
      <c r="AD65" s="5">
        <f t="shared" si="11"/>
        <v>31032</v>
      </c>
      <c r="AE65" s="5">
        <f t="shared" si="11"/>
        <v>52846</v>
      </c>
      <c r="AF65" s="5">
        <f t="shared" si="11"/>
        <v>52886</v>
      </c>
      <c r="AG65" s="5">
        <f t="shared" si="11"/>
        <v>143409</v>
      </c>
      <c r="AH65" s="5">
        <f t="shared" si="11"/>
        <v>549470</v>
      </c>
      <c r="AI65" s="5">
        <f t="shared" si="11"/>
        <v>20986</v>
      </c>
      <c r="AJ65" s="5">
        <f t="shared" si="11"/>
        <v>137674</v>
      </c>
      <c r="AK65" s="5">
        <f t="shared" si="11"/>
        <v>22000</v>
      </c>
      <c r="AL65" s="5">
        <f t="shared" si="11"/>
        <v>108670</v>
      </c>
      <c r="AM65" s="5">
        <f t="shared" si="11"/>
        <v>74810</v>
      </c>
      <c r="AN65" s="5">
        <f t="shared" si="11"/>
        <v>7750</v>
      </c>
      <c r="AO65" s="5">
        <f t="shared" si="11"/>
        <v>1071433</v>
      </c>
      <c r="AP65" s="5">
        <f t="shared" si="11"/>
        <v>0</v>
      </c>
      <c r="AQ65" s="5">
        <f t="shared" si="11"/>
        <v>0</v>
      </c>
      <c r="AR65" s="5">
        <f t="shared" si="11"/>
        <v>0</v>
      </c>
      <c r="AS65" s="5">
        <f t="shared" si="11"/>
        <v>0</v>
      </c>
      <c r="AT65" s="5">
        <f t="shared" si="11"/>
        <v>0</v>
      </c>
      <c r="AU65" s="5">
        <f t="shared" si="11"/>
        <v>0</v>
      </c>
      <c r="AV65" s="5">
        <f t="shared" si="11"/>
        <v>0</v>
      </c>
      <c r="AW65" s="5">
        <f t="shared" si="11"/>
        <v>0</v>
      </c>
      <c r="AX65" s="5">
        <f t="shared" si="11"/>
        <v>0</v>
      </c>
      <c r="AY65" s="5">
        <f t="shared" si="11"/>
        <v>0</v>
      </c>
      <c r="AZ65" s="5">
        <f t="shared" ref="AZ65:CF65" si="12">AZ60+AZ63</f>
        <v>0</v>
      </c>
      <c r="BA65" s="5">
        <f t="shared" si="12"/>
        <v>0</v>
      </c>
      <c r="BB65" s="5">
        <f t="shared" si="12"/>
        <v>0</v>
      </c>
      <c r="BC65" s="5">
        <f t="shared" si="12"/>
        <v>0</v>
      </c>
      <c r="BD65" s="5">
        <f t="shared" si="12"/>
        <v>0</v>
      </c>
      <c r="BE65" s="5">
        <f t="shared" si="12"/>
        <v>0</v>
      </c>
      <c r="BF65" s="5">
        <f t="shared" si="12"/>
        <v>0</v>
      </c>
      <c r="BG65" s="5">
        <f t="shared" si="12"/>
        <v>0</v>
      </c>
      <c r="BH65" s="5">
        <f t="shared" si="12"/>
        <v>0</v>
      </c>
      <c r="BI65" s="5">
        <f t="shared" si="12"/>
        <v>0</v>
      </c>
      <c r="BJ65" s="5">
        <f t="shared" si="12"/>
        <v>0</v>
      </c>
      <c r="BK65" s="5">
        <f t="shared" si="12"/>
        <v>0</v>
      </c>
      <c r="BL65" s="5">
        <f t="shared" si="12"/>
        <v>0</v>
      </c>
      <c r="BM65" s="5">
        <f t="shared" si="12"/>
        <v>0</v>
      </c>
      <c r="BN65" s="5">
        <f t="shared" si="12"/>
        <v>0</v>
      </c>
      <c r="BO65" s="5">
        <f t="shared" si="12"/>
        <v>0</v>
      </c>
      <c r="BP65" s="5">
        <f t="shared" si="12"/>
        <v>0</v>
      </c>
      <c r="BQ65" s="5">
        <f t="shared" si="12"/>
        <v>0</v>
      </c>
      <c r="BR65" s="5">
        <f t="shared" si="12"/>
        <v>0</v>
      </c>
      <c r="BS65" s="5">
        <f t="shared" si="12"/>
        <v>0</v>
      </c>
      <c r="BT65" s="5">
        <f t="shared" si="12"/>
        <v>0</v>
      </c>
      <c r="BU65" s="5">
        <f t="shared" si="12"/>
        <v>0</v>
      </c>
      <c r="BV65" s="5">
        <f t="shared" si="12"/>
        <v>0</v>
      </c>
      <c r="BW65" s="5">
        <f t="shared" si="12"/>
        <v>0</v>
      </c>
      <c r="BX65" s="5">
        <f t="shared" si="12"/>
        <v>0</v>
      </c>
      <c r="BY65" s="5">
        <f t="shared" si="12"/>
        <v>0</v>
      </c>
      <c r="BZ65" s="5">
        <f t="shared" si="12"/>
        <v>0</v>
      </c>
      <c r="CA65" s="5">
        <f t="shared" si="12"/>
        <v>0</v>
      </c>
      <c r="CB65" s="5">
        <f t="shared" si="12"/>
        <v>0</v>
      </c>
      <c r="CC65" s="5">
        <f t="shared" si="12"/>
        <v>0</v>
      </c>
      <c r="CD65" s="5">
        <f t="shared" si="12"/>
        <v>0</v>
      </c>
      <c r="CE65" s="5">
        <f t="shared" si="12"/>
        <v>0</v>
      </c>
      <c r="CF65" s="5">
        <f t="shared" si="12"/>
        <v>0</v>
      </c>
      <c r="CG65" s="5">
        <f>CG60+CG63</f>
        <v>4910346</v>
      </c>
      <c r="CH65" s="7"/>
      <c r="CI65" s="5">
        <f t="shared" ref="CI65:CK65" si="13">CI60+CI63</f>
        <v>10453.219999999999</v>
      </c>
      <c r="CJ65" s="5">
        <f t="shared" si="13"/>
        <v>46685.39</v>
      </c>
      <c r="CK65" s="5">
        <f t="shared" si="13"/>
        <v>1737238.31</v>
      </c>
      <c r="CL65" s="5">
        <f>CL60+CL63</f>
        <v>1794376.9200000004</v>
      </c>
      <c r="CM65" s="2"/>
      <c r="CN65" s="5">
        <f t="shared" ref="CN65:CO65" si="14">CN60+CN63</f>
        <v>0</v>
      </c>
      <c r="CO65" s="5">
        <f t="shared" si="14"/>
        <v>0</v>
      </c>
      <c r="CP65" s="5">
        <f>CP60+CP63</f>
        <v>0</v>
      </c>
      <c r="CR65" s="5">
        <f>CR60+CR63</f>
        <v>1794376.9200000002</v>
      </c>
      <c r="CS65" s="5">
        <f>CS60+CS63</f>
        <v>3115969.08</v>
      </c>
      <c r="CT65" s="40">
        <f>IF(CG65=0,"n/a",CR65/(CG65))</f>
        <v>0.36542779673774517</v>
      </c>
      <c r="CU65" s="37"/>
    </row>
    <row r="66" spans="1:99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G66" s="7"/>
      <c r="CH66" s="7"/>
      <c r="CL66" s="7"/>
      <c r="CP66" s="7"/>
      <c r="CT66" s="38"/>
      <c r="CU66" s="38"/>
    </row>
    <row r="67" spans="1:99" outlineLevel="1" x14ac:dyDescent="0.2">
      <c r="A67" s="3" t="s">
        <v>80</v>
      </c>
      <c r="B67" s="10" t="s">
        <v>226</v>
      </c>
      <c r="C67" s="3" t="s">
        <v>227</v>
      </c>
      <c r="D67" s="3">
        <v>0</v>
      </c>
      <c r="E67" s="3">
        <v>0</v>
      </c>
      <c r="F67" s="3">
        <v>715.99</v>
      </c>
      <c r="G67" s="3">
        <v>0</v>
      </c>
      <c r="H67" s="3">
        <v>715.99</v>
      </c>
      <c r="J67" s="3">
        <v>0</v>
      </c>
      <c r="K67" s="3">
        <v>0</v>
      </c>
      <c r="L67" s="3">
        <v>0</v>
      </c>
      <c r="N67" s="3">
        <v>715.99</v>
      </c>
      <c r="P67" s="28">
        <v>0</v>
      </c>
      <c r="Q67" s="28">
        <v>0</v>
      </c>
      <c r="R67" s="30"/>
      <c r="S67" s="28"/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1100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28">
        <v>1100</v>
      </c>
      <c r="CI67" s="3">
        <v>0</v>
      </c>
      <c r="CJ67" s="3">
        <v>0</v>
      </c>
      <c r="CK67" s="3">
        <v>258.74</v>
      </c>
      <c r="CL67" s="3">
        <v>258.74</v>
      </c>
      <c r="CN67" s="3">
        <v>0</v>
      </c>
      <c r="CO67" s="3">
        <v>0</v>
      </c>
      <c r="CP67" s="3">
        <v>0</v>
      </c>
      <c r="CR67" s="3">
        <v>258.74</v>
      </c>
      <c r="CS67" s="3">
        <f t="shared" ref="CS67:CS94" si="15">CG67-CR67</f>
        <v>841.26</v>
      </c>
      <c r="CT67" s="34">
        <f t="shared" ref="CT67:CT94" si="16">IF(CG67=0,"n/a",CR67/(CG67))</f>
        <v>0.23521818181818183</v>
      </c>
    </row>
    <row r="68" spans="1:99" outlineLevel="1" x14ac:dyDescent="0.2">
      <c r="A68" s="3" t="s">
        <v>81</v>
      </c>
      <c r="B68" s="10" t="s">
        <v>228</v>
      </c>
      <c r="C68" s="3" t="s">
        <v>229</v>
      </c>
      <c r="D68" s="3">
        <v>0</v>
      </c>
      <c r="E68" s="3">
        <v>22</v>
      </c>
      <c r="F68" s="3">
        <v>16311.11</v>
      </c>
      <c r="G68" s="3">
        <v>0</v>
      </c>
      <c r="H68" s="3">
        <v>16333.11</v>
      </c>
      <c r="J68" s="3">
        <v>0</v>
      </c>
      <c r="K68" s="3">
        <v>0</v>
      </c>
      <c r="L68" s="3">
        <v>0</v>
      </c>
      <c r="N68" s="3">
        <v>16333.11</v>
      </c>
      <c r="P68" s="28">
        <v>0</v>
      </c>
      <c r="Q68" s="28">
        <v>0</v>
      </c>
      <c r="R68" s="30"/>
      <c r="S68" s="28"/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17470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28">
        <v>17470</v>
      </c>
      <c r="CI68" s="3">
        <v>0</v>
      </c>
      <c r="CJ68" s="3">
        <v>0</v>
      </c>
      <c r="CK68" s="3">
        <v>10167.98</v>
      </c>
      <c r="CL68" s="3">
        <v>10167.98</v>
      </c>
      <c r="CN68" s="3">
        <v>0</v>
      </c>
      <c r="CO68" s="3">
        <v>0</v>
      </c>
      <c r="CP68" s="3">
        <v>0</v>
      </c>
      <c r="CR68" s="3">
        <v>10167.98</v>
      </c>
      <c r="CS68" s="3">
        <f t="shared" si="15"/>
        <v>7302.02</v>
      </c>
      <c r="CT68" s="34">
        <f t="shared" si="16"/>
        <v>0.58202518603319975</v>
      </c>
    </row>
    <row r="69" spans="1:99" outlineLevel="1" x14ac:dyDescent="0.2">
      <c r="A69" s="3" t="s">
        <v>82</v>
      </c>
      <c r="B69" s="10" t="s">
        <v>230</v>
      </c>
      <c r="C69" s="3" t="s">
        <v>231</v>
      </c>
      <c r="D69" s="3">
        <v>17</v>
      </c>
      <c r="E69" s="3">
        <v>0</v>
      </c>
      <c r="F69" s="3">
        <v>692.5</v>
      </c>
      <c r="G69" s="3">
        <v>0</v>
      </c>
      <c r="H69" s="3">
        <v>709.5</v>
      </c>
      <c r="J69" s="3">
        <v>0</v>
      </c>
      <c r="K69" s="3">
        <v>0</v>
      </c>
      <c r="L69" s="3">
        <v>0</v>
      </c>
      <c r="N69" s="3">
        <v>709.5</v>
      </c>
      <c r="P69" s="28">
        <v>0</v>
      </c>
      <c r="Q69" s="28">
        <v>0</v>
      </c>
      <c r="R69" s="30"/>
      <c r="S69" s="28"/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825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28">
        <v>825</v>
      </c>
      <c r="CI69" s="3">
        <v>28.8</v>
      </c>
      <c r="CJ69" s="3">
        <v>35</v>
      </c>
      <c r="CK69" s="3">
        <v>755.5</v>
      </c>
      <c r="CL69" s="3">
        <v>819.3</v>
      </c>
      <c r="CN69" s="3">
        <v>0</v>
      </c>
      <c r="CO69" s="3">
        <v>0</v>
      </c>
      <c r="CP69" s="3">
        <v>0</v>
      </c>
      <c r="CR69" s="3">
        <v>819.30000000000007</v>
      </c>
      <c r="CS69" s="3">
        <f t="shared" si="15"/>
        <v>5.6999999999999318</v>
      </c>
      <c r="CT69" s="34">
        <f t="shared" si="16"/>
        <v>0.99309090909090914</v>
      </c>
    </row>
    <row r="70" spans="1:99" outlineLevel="1" x14ac:dyDescent="0.2">
      <c r="A70" s="3" t="s">
        <v>83</v>
      </c>
      <c r="B70" s="10" t="s">
        <v>232</v>
      </c>
      <c r="C70" s="3" t="s">
        <v>233</v>
      </c>
      <c r="D70" s="3">
        <v>5722.18</v>
      </c>
      <c r="E70" s="3">
        <v>366.33</v>
      </c>
      <c r="F70" s="3">
        <v>165.44</v>
      </c>
      <c r="G70" s="3">
        <v>0</v>
      </c>
      <c r="H70" s="3">
        <v>6253.95</v>
      </c>
      <c r="J70" s="3">
        <v>0</v>
      </c>
      <c r="K70" s="3">
        <v>0</v>
      </c>
      <c r="L70" s="3">
        <v>0</v>
      </c>
      <c r="N70" s="3">
        <v>6253.95</v>
      </c>
      <c r="P70" s="28">
        <v>0</v>
      </c>
      <c r="Q70" s="28">
        <v>0</v>
      </c>
      <c r="R70" s="30"/>
      <c r="S70" s="28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7805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28">
        <v>7805</v>
      </c>
      <c r="CI70" s="3">
        <v>1973.1000000000001</v>
      </c>
      <c r="CJ70" s="3">
        <v>0</v>
      </c>
      <c r="CK70" s="3">
        <v>37.980000000000004</v>
      </c>
      <c r="CL70" s="3">
        <v>2011.0800000000002</v>
      </c>
      <c r="CN70" s="3">
        <v>0</v>
      </c>
      <c r="CO70" s="3">
        <v>0</v>
      </c>
      <c r="CP70" s="3">
        <v>0</v>
      </c>
      <c r="CR70" s="3">
        <v>2011.0800000000002</v>
      </c>
      <c r="CS70" s="3">
        <f t="shared" si="15"/>
        <v>5793.92</v>
      </c>
      <c r="CT70" s="34">
        <f t="shared" si="16"/>
        <v>0.25766559897501601</v>
      </c>
    </row>
    <row r="71" spans="1:99" outlineLevel="1" x14ac:dyDescent="0.2">
      <c r="A71" s="3" t="s">
        <v>84</v>
      </c>
      <c r="B71" s="10" t="s">
        <v>234</v>
      </c>
      <c r="C71" s="3" t="s">
        <v>235</v>
      </c>
      <c r="D71" s="3">
        <v>9580.31</v>
      </c>
      <c r="E71" s="3">
        <v>0</v>
      </c>
      <c r="F71" s="3">
        <v>0</v>
      </c>
      <c r="G71" s="3">
        <v>0</v>
      </c>
      <c r="H71" s="3">
        <v>9580.31</v>
      </c>
      <c r="J71" s="3">
        <v>0</v>
      </c>
      <c r="K71" s="3">
        <v>0</v>
      </c>
      <c r="L71" s="3">
        <v>0</v>
      </c>
      <c r="N71" s="3">
        <v>9580.31</v>
      </c>
      <c r="P71" s="28">
        <v>0</v>
      </c>
      <c r="Q71" s="28">
        <v>0</v>
      </c>
      <c r="R71" s="30"/>
      <c r="S71" s="28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10384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28">
        <v>10384</v>
      </c>
      <c r="CI71" s="3">
        <v>3619.35</v>
      </c>
      <c r="CJ71" s="3">
        <v>0</v>
      </c>
      <c r="CK71" s="3">
        <v>0</v>
      </c>
      <c r="CL71" s="3">
        <v>3619.35</v>
      </c>
      <c r="CN71" s="3">
        <v>0</v>
      </c>
      <c r="CO71" s="3">
        <v>0</v>
      </c>
      <c r="CP71" s="3">
        <v>0</v>
      </c>
      <c r="CR71" s="3">
        <v>3619.35</v>
      </c>
      <c r="CS71" s="3">
        <f t="shared" si="15"/>
        <v>6764.65</v>
      </c>
      <c r="CT71" s="34">
        <f t="shared" si="16"/>
        <v>0.34855065485362097</v>
      </c>
    </row>
    <row r="72" spans="1:99" outlineLevel="1" x14ac:dyDescent="0.2">
      <c r="A72" s="3" t="s">
        <v>85</v>
      </c>
      <c r="B72" s="10" t="s">
        <v>236</v>
      </c>
      <c r="C72" s="3" t="s">
        <v>237</v>
      </c>
      <c r="D72" s="3">
        <v>41448.61</v>
      </c>
      <c r="E72" s="3">
        <v>413.25</v>
      </c>
      <c r="F72" s="3">
        <v>0</v>
      </c>
      <c r="G72" s="3">
        <v>0</v>
      </c>
      <c r="H72" s="3">
        <v>41861.86</v>
      </c>
      <c r="J72" s="3">
        <v>0</v>
      </c>
      <c r="K72" s="3">
        <v>0</v>
      </c>
      <c r="L72" s="3">
        <v>0</v>
      </c>
      <c r="N72" s="3">
        <v>41861.86</v>
      </c>
      <c r="P72" s="28">
        <v>0</v>
      </c>
      <c r="Q72" s="28">
        <v>0</v>
      </c>
      <c r="R72" s="30"/>
      <c r="S72" s="28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48882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28">
        <v>48882</v>
      </c>
      <c r="CI72" s="3">
        <v>23961.439999999999</v>
      </c>
      <c r="CJ72" s="3">
        <v>0</v>
      </c>
      <c r="CK72" s="3">
        <v>0</v>
      </c>
      <c r="CL72" s="3">
        <v>23961.439999999999</v>
      </c>
      <c r="CN72" s="3">
        <v>0</v>
      </c>
      <c r="CO72" s="3">
        <v>0</v>
      </c>
      <c r="CP72" s="3">
        <v>0</v>
      </c>
      <c r="CR72" s="3">
        <v>23961.439999999999</v>
      </c>
      <c r="CS72" s="3">
        <f t="shared" si="15"/>
        <v>24920.560000000001</v>
      </c>
      <c r="CT72" s="34">
        <f t="shared" si="16"/>
        <v>0.49018943578413321</v>
      </c>
    </row>
    <row r="73" spans="1:99" outlineLevel="1" x14ac:dyDescent="0.2">
      <c r="A73" s="3" t="s">
        <v>86</v>
      </c>
      <c r="B73" s="10" t="s">
        <v>238</v>
      </c>
      <c r="C73" s="3" t="s">
        <v>239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J73" s="3">
        <v>0</v>
      </c>
      <c r="K73" s="3">
        <v>0</v>
      </c>
      <c r="L73" s="3">
        <v>0</v>
      </c>
      <c r="N73" s="3">
        <v>0</v>
      </c>
      <c r="P73" s="28">
        <v>0</v>
      </c>
      <c r="Q73" s="28">
        <v>0</v>
      </c>
      <c r="R73" s="30"/>
      <c r="S73" s="28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5000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28">
        <v>5000</v>
      </c>
      <c r="CI73" s="3">
        <v>0</v>
      </c>
      <c r="CJ73" s="3">
        <v>0</v>
      </c>
      <c r="CK73" s="3">
        <v>0</v>
      </c>
      <c r="CL73" s="3">
        <v>0</v>
      </c>
      <c r="CN73" s="3">
        <v>0</v>
      </c>
      <c r="CO73" s="3">
        <v>0</v>
      </c>
      <c r="CP73" s="3">
        <v>0</v>
      </c>
      <c r="CR73" s="3">
        <v>0</v>
      </c>
      <c r="CS73" s="3">
        <f t="shared" si="15"/>
        <v>5000</v>
      </c>
      <c r="CT73" s="34">
        <f t="shared" si="16"/>
        <v>0</v>
      </c>
    </row>
    <row r="74" spans="1:99" outlineLevel="1" x14ac:dyDescent="0.2">
      <c r="A74" s="3" t="s">
        <v>87</v>
      </c>
      <c r="B74" s="10" t="s">
        <v>240</v>
      </c>
      <c r="C74" s="3" t="s">
        <v>241</v>
      </c>
      <c r="D74" s="3">
        <v>0</v>
      </c>
      <c r="E74" s="3">
        <v>0</v>
      </c>
      <c r="F74" s="3">
        <v>915</v>
      </c>
      <c r="G74" s="3">
        <v>0</v>
      </c>
      <c r="H74" s="3">
        <v>915</v>
      </c>
      <c r="J74" s="3">
        <v>0</v>
      </c>
      <c r="K74" s="3">
        <v>0</v>
      </c>
      <c r="L74" s="3">
        <v>0</v>
      </c>
      <c r="N74" s="3">
        <v>915</v>
      </c>
      <c r="P74" s="28">
        <v>0</v>
      </c>
      <c r="Q74" s="28">
        <v>0</v>
      </c>
      <c r="R74" s="30"/>
      <c r="S74" s="28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1000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28">
        <v>1000</v>
      </c>
      <c r="CI74" s="3">
        <v>0</v>
      </c>
      <c r="CJ74" s="3">
        <v>0</v>
      </c>
      <c r="CK74" s="3">
        <v>0</v>
      </c>
      <c r="CL74" s="3">
        <v>0</v>
      </c>
      <c r="CN74" s="3">
        <v>0</v>
      </c>
      <c r="CO74" s="3">
        <v>0</v>
      </c>
      <c r="CP74" s="3">
        <v>0</v>
      </c>
      <c r="CR74" s="3">
        <v>0</v>
      </c>
      <c r="CS74" s="3">
        <f t="shared" si="15"/>
        <v>1000</v>
      </c>
      <c r="CT74" s="34">
        <f t="shared" si="16"/>
        <v>0</v>
      </c>
    </row>
    <row r="75" spans="1:99" outlineLevel="1" x14ac:dyDescent="0.2">
      <c r="A75" s="3" t="s">
        <v>88</v>
      </c>
      <c r="B75" s="10" t="s">
        <v>242</v>
      </c>
      <c r="C75" s="3" t="s">
        <v>243</v>
      </c>
      <c r="D75" s="3">
        <v>1705</v>
      </c>
      <c r="E75" s="3">
        <v>0</v>
      </c>
      <c r="F75" s="3">
        <v>94502.49</v>
      </c>
      <c r="G75" s="3">
        <v>0</v>
      </c>
      <c r="H75" s="3">
        <v>96207.49</v>
      </c>
      <c r="J75" s="3">
        <v>0</v>
      </c>
      <c r="K75" s="3">
        <v>0</v>
      </c>
      <c r="L75" s="3">
        <v>0</v>
      </c>
      <c r="N75" s="3">
        <v>96207.49</v>
      </c>
      <c r="P75" s="28">
        <v>0</v>
      </c>
      <c r="Q75" s="28">
        <v>0</v>
      </c>
      <c r="R75" s="30"/>
      <c r="S75" s="28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139128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28">
        <v>139128</v>
      </c>
      <c r="CI75" s="3">
        <v>981.5</v>
      </c>
      <c r="CJ75" s="3">
        <v>0</v>
      </c>
      <c r="CK75" s="3">
        <v>35011.53</v>
      </c>
      <c r="CL75" s="3">
        <v>35993.03</v>
      </c>
      <c r="CN75" s="3">
        <v>0</v>
      </c>
      <c r="CO75" s="3">
        <v>0</v>
      </c>
      <c r="CP75" s="3">
        <v>0</v>
      </c>
      <c r="CR75" s="3">
        <v>35993.03</v>
      </c>
      <c r="CS75" s="3">
        <f t="shared" si="15"/>
        <v>103134.97</v>
      </c>
      <c r="CT75" s="34">
        <f t="shared" si="16"/>
        <v>0.25870443045253289</v>
      </c>
    </row>
    <row r="76" spans="1:99" outlineLevel="1" x14ac:dyDescent="0.2">
      <c r="A76" s="3" t="s">
        <v>89</v>
      </c>
      <c r="B76" s="10" t="s">
        <v>244</v>
      </c>
      <c r="C76" s="3" t="s">
        <v>245</v>
      </c>
      <c r="D76" s="3">
        <v>0</v>
      </c>
      <c r="E76" s="3">
        <v>0</v>
      </c>
      <c r="F76" s="3">
        <v>1453.39</v>
      </c>
      <c r="G76" s="3">
        <v>0</v>
      </c>
      <c r="H76" s="3">
        <v>1453.39</v>
      </c>
      <c r="J76" s="3">
        <v>0</v>
      </c>
      <c r="K76" s="3">
        <v>0</v>
      </c>
      <c r="L76" s="3">
        <v>0</v>
      </c>
      <c r="N76" s="3">
        <v>1453.39</v>
      </c>
      <c r="P76" s="28">
        <v>0</v>
      </c>
      <c r="Q76" s="28">
        <v>0</v>
      </c>
      <c r="R76" s="30"/>
      <c r="S76" s="28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1250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28">
        <v>1250</v>
      </c>
      <c r="CI76" s="3">
        <v>0</v>
      </c>
      <c r="CJ76" s="3">
        <v>0</v>
      </c>
      <c r="CK76" s="3">
        <v>945.74</v>
      </c>
      <c r="CL76" s="3">
        <v>945.74</v>
      </c>
      <c r="CN76" s="3">
        <v>0</v>
      </c>
      <c r="CO76" s="3">
        <v>0</v>
      </c>
      <c r="CP76" s="3">
        <v>0</v>
      </c>
      <c r="CR76" s="3">
        <v>945.74</v>
      </c>
      <c r="CS76" s="3">
        <f t="shared" si="15"/>
        <v>304.26</v>
      </c>
      <c r="CT76" s="34">
        <f t="shared" si="16"/>
        <v>0.75659200000000004</v>
      </c>
    </row>
    <row r="77" spans="1:99" outlineLevel="1" x14ac:dyDescent="0.2">
      <c r="A77" s="3" t="s">
        <v>90</v>
      </c>
      <c r="B77" s="10" t="s">
        <v>246</v>
      </c>
      <c r="C77" s="3" t="s">
        <v>247</v>
      </c>
      <c r="D77" s="3">
        <v>0</v>
      </c>
      <c r="E77" s="3">
        <v>0</v>
      </c>
      <c r="F77" s="3">
        <v>6469.96</v>
      </c>
      <c r="G77" s="3">
        <v>0</v>
      </c>
      <c r="H77" s="3">
        <v>6469.96</v>
      </c>
      <c r="J77" s="3">
        <v>0</v>
      </c>
      <c r="K77" s="3">
        <v>0</v>
      </c>
      <c r="L77" s="3">
        <v>0</v>
      </c>
      <c r="N77" s="3">
        <v>6469.96</v>
      </c>
      <c r="P77" s="28">
        <v>0</v>
      </c>
      <c r="Q77" s="28">
        <v>0</v>
      </c>
      <c r="R77" s="30"/>
      <c r="S77" s="28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11600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28">
        <v>11600</v>
      </c>
      <c r="CI77" s="3">
        <v>0</v>
      </c>
      <c r="CJ77" s="3">
        <v>0</v>
      </c>
      <c r="CK77" s="3">
        <v>2050.19</v>
      </c>
      <c r="CL77" s="3">
        <v>2050.19</v>
      </c>
      <c r="CN77" s="3">
        <v>0</v>
      </c>
      <c r="CO77" s="3">
        <v>0</v>
      </c>
      <c r="CP77" s="3">
        <v>0</v>
      </c>
      <c r="CR77" s="3">
        <v>2050.19</v>
      </c>
      <c r="CS77" s="3">
        <f t="shared" si="15"/>
        <v>9549.81</v>
      </c>
      <c r="CT77" s="34">
        <f t="shared" si="16"/>
        <v>0.17674051724137932</v>
      </c>
    </row>
    <row r="78" spans="1:99" outlineLevel="1" x14ac:dyDescent="0.2">
      <c r="A78" s="3" t="s">
        <v>91</v>
      </c>
      <c r="B78" s="10" t="s">
        <v>248</v>
      </c>
      <c r="C78" s="3" t="s">
        <v>249</v>
      </c>
      <c r="D78" s="3">
        <v>0</v>
      </c>
      <c r="E78" s="3">
        <v>199</v>
      </c>
      <c r="F78" s="3">
        <v>31864.7</v>
      </c>
      <c r="G78" s="3">
        <v>0</v>
      </c>
      <c r="H78" s="3">
        <v>32063.7</v>
      </c>
      <c r="J78" s="3">
        <v>0</v>
      </c>
      <c r="K78" s="3">
        <v>0</v>
      </c>
      <c r="L78" s="3">
        <v>0</v>
      </c>
      <c r="N78" s="3">
        <v>32063.7</v>
      </c>
      <c r="P78" s="28">
        <v>0</v>
      </c>
      <c r="Q78" s="28">
        <v>0</v>
      </c>
      <c r="R78" s="30"/>
      <c r="S78" s="28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37275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28">
        <v>37275</v>
      </c>
      <c r="CI78" s="3">
        <v>0</v>
      </c>
      <c r="CJ78" s="3">
        <v>323.17</v>
      </c>
      <c r="CK78" s="3">
        <v>23348.63</v>
      </c>
      <c r="CL78" s="3">
        <v>23671.8</v>
      </c>
      <c r="CN78" s="3">
        <v>0</v>
      </c>
      <c r="CO78" s="3">
        <v>0</v>
      </c>
      <c r="CP78" s="3">
        <v>0</v>
      </c>
      <c r="CR78" s="3">
        <v>23671.8</v>
      </c>
      <c r="CS78" s="3">
        <f t="shared" si="15"/>
        <v>13603.2</v>
      </c>
      <c r="CT78" s="34">
        <f t="shared" si="16"/>
        <v>0.63505835010060363</v>
      </c>
    </row>
    <row r="79" spans="1:99" outlineLevel="1" x14ac:dyDescent="0.2">
      <c r="A79" s="3" t="s">
        <v>92</v>
      </c>
      <c r="B79" s="10" t="s">
        <v>250</v>
      </c>
      <c r="C79" s="3" t="s">
        <v>251</v>
      </c>
      <c r="D79" s="3">
        <v>0</v>
      </c>
      <c r="E79" s="3">
        <v>0</v>
      </c>
      <c r="F79" s="3">
        <v>26342.83</v>
      </c>
      <c r="G79" s="3">
        <v>0</v>
      </c>
      <c r="H79" s="3">
        <v>26342.83</v>
      </c>
      <c r="J79" s="3">
        <v>0</v>
      </c>
      <c r="K79" s="3">
        <v>0</v>
      </c>
      <c r="L79" s="3">
        <v>0</v>
      </c>
      <c r="N79" s="3">
        <v>26342.83</v>
      </c>
      <c r="P79" s="28">
        <v>0</v>
      </c>
      <c r="Q79" s="28">
        <v>0</v>
      </c>
      <c r="R79" s="30"/>
      <c r="S79" s="28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79200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28">
        <v>79200</v>
      </c>
      <c r="CI79" s="3">
        <v>0</v>
      </c>
      <c r="CJ79" s="3">
        <v>0</v>
      </c>
      <c r="CK79" s="3">
        <v>25100.82</v>
      </c>
      <c r="CL79" s="3">
        <v>25100.82</v>
      </c>
      <c r="CN79" s="3">
        <v>0</v>
      </c>
      <c r="CO79" s="3">
        <v>0</v>
      </c>
      <c r="CP79" s="3">
        <v>0</v>
      </c>
      <c r="CR79" s="3">
        <v>25100.82</v>
      </c>
      <c r="CS79" s="3">
        <f t="shared" si="15"/>
        <v>54099.18</v>
      </c>
      <c r="CT79" s="34">
        <f t="shared" si="16"/>
        <v>0.31692954545454544</v>
      </c>
    </row>
    <row r="80" spans="1:99" outlineLevel="1" x14ac:dyDescent="0.2">
      <c r="A80" s="3" t="s">
        <v>93</v>
      </c>
      <c r="B80" s="10" t="s">
        <v>252</v>
      </c>
      <c r="C80" s="3" t="s">
        <v>253</v>
      </c>
      <c r="D80" s="3">
        <v>0</v>
      </c>
      <c r="E80" s="3">
        <v>0</v>
      </c>
      <c r="F80" s="3">
        <v>567.31000000000006</v>
      </c>
      <c r="G80" s="3">
        <v>0</v>
      </c>
      <c r="H80" s="3">
        <v>567.31000000000006</v>
      </c>
      <c r="J80" s="3">
        <v>0</v>
      </c>
      <c r="K80" s="3">
        <v>0</v>
      </c>
      <c r="L80" s="3">
        <v>0</v>
      </c>
      <c r="N80" s="3">
        <v>567.31000000000006</v>
      </c>
      <c r="P80" s="28">
        <v>0</v>
      </c>
      <c r="Q80" s="28">
        <v>0</v>
      </c>
      <c r="R80" s="30"/>
      <c r="S80" s="28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500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28">
        <v>500</v>
      </c>
      <c r="CI80" s="3">
        <v>0</v>
      </c>
      <c r="CJ80" s="3">
        <v>0</v>
      </c>
      <c r="CK80" s="3">
        <v>0</v>
      </c>
      <c r="CL80" s="3">
        <v>0</v>
      </c>
      <c r="CN80" s="3">
        <v>0</v>
      </c>
      <c r="CO80" s="3">
        <v>0</v>
      </c>
      <c r="CP80" s="3">
        <v>0</v>
      </c>
      <c r="CR80" s="3">
        <v>0</v>
      </c>
      <c r="CS80" s="3">
        <f t="shared" si="15"/>
        <v>500</v>
      </c>
      <c r="CT80" s="34">
        <f t="shared" si="16"/>
        <v>0</v>
      </c>
    </row>
    <row r="81" spans="1:99" outlineLevel="1" x14ac:dyDescent="0.2">
      <c r="A81" s="3" t="s">
        <v>94</v>
      </c>
      <c r="B81" s="10" t="s">
        <v>254</v>
      </c>
      <c r="C81" s="3" t="s">
        <v>255</v>
      </c>
      <c r="D81" s="3">
        <v>0</v>
      </c>
      <c r="E81" s="3">
        <v>0</v>
      </c>
      <c r="F81" s="3">
        <v>16460.79</v>
      </c>
      <c r="G81" s="3">
        <v>0</v>
      </c>
      <c r="H81" s="3">
        <v>16460.79</v>
      </c>
      <c r="J81" s="3">
        <v>0</v>
      </c>
      <c r="K81" s="3">
        <v>0</v>
      </c>
      <c r="L81" s="3">
        <v>0</v>
      </c>
      <c r="N81" s="3">
        <v>16460.79</v>
      </c>
      <c r="P81" s="28">
        <v>0</v>
      </c>
      <c r="Q81" s="28">
        <v>0</v>
      </c>
      <c r="R81" s="30"/>
      <c r="S81" s="28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21125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28">
        <v>21125</v>
      </c>
      <c r="CI81" s="3">
        <v>0</v>
      </c>
      <c r="CJ81" s="3">
        <v>0</v>
      </c>
      <c r="CK81" s="3">
        <v>2226.54</v>
      </c>
      <c r="CL81" s="3">
        <v>2226.54</v>
      </c>
      <c r="CN81" s="3">
        <v>0</v>
      </c>
      <c r="CO81" s="3">
        <v>0</v>
      </c>
      <c r="CP81" s="3">
        <v>0</v>
      </c>
      <c r="CR81" s="3">
        <v>2226.54</v>
      </c>
      <c r="CS81" s="3">
        <f t="shared" si="15"/>
        <v>18898.46</v>
      </c>
      <c r="CT81" s="34">
        <f t="shared" si="16"/>
        <v>0.10539834319526627</v>
      </c>
    </row>
    <row r="82" spans="1:99" outlineLevel="1" x14ac:dyDescent="0.2">
      <c r="A82" s="3" t="s">
        <v>95</v>
      </c>
      <c r="B82" s="10" t="s">
        <v>256</v>
      </c>
      <c r="C82" s="3" t="s">
        <v>257</v>
      </c>
      <c r="D82" s="3">
        <v>0</v>
      </c>
      <c r="E82" s="3">
        <v>0</v>
      </c>
      <c r="F82" s="3">
        <v>50505.74</v>
      </c>
      <c r="G82" s="3">
        <v>0</v>
      </c>
      <c r="H82" s="3">
        <v>50505.74</v>
      </c>
      <c r="J82" s="3">
        <v>0</v>
      </c>
      <c r="K82" s="3">
        <v>0</v>
      </c>
      <c r="L82" s="3">
        <v>0</v>
      </c>
      <c r="N82" s="3">
        <v>50505.74</v>
      </c>
      <c r="P82" s="28">
        <v>0</v>
      </c>
      <c r="Q82" s="28">
        <v>0</v>
      </c>
      <c r="R82" s="30"/>
      <c r="S82" s="28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51400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28">
        <v>51400</v>
      </c>
      <c r="CI82" s="3">
        <v>0</v>
      </c>
      <c r="CJ82" s="3">
        <v>0</v>
      </c>
      <c r="CK82" s="3">
        <v>22049.78</v>
      </c>
      <c r="CL82" s="3">
        <v>22049.78</v>
      </c>
      <c r="CN82" s="3">
        <v>0</v>
      </c>
      <c r="CO82" s="3">
        <v>0</v>
      </c>
      <c r="CP82" s="3">
        <v>0</v>
      </c>
      <c r="CR82" s="3">
        <v>22049.78</v>
      </c>
      <c r="CS82" s="3">
        <f t="shared" si="15"/>
        <v>29350.22</v>
      </c>
      <c r="CT82" s="34">
        <f t="shared" si="16"/>
        <v>0.42898404669260698</v>
      </c>
    </row>
    <row r="83" spans="1:99" outlineLevel="1" x14ac:dyDescent="0.2">
      <c r="A83" s="3" t="s">
        <v>96</v>
      </c>
      <c r="B83" s="10" t="s">
        <v>258</v>
      </c>
      <c r="C83" s="3" t="s">
        <v>259</v>
      </c>
      <c r="D83" s="3">
        <v>0</v>
      </c>
      <c r="E83" s="3">
        <v>0</v>
      </c>
      <c r="F83" s="3">
        <v>13460.5</v>
      </c>
      <c r="G83" s="3">
        <v>0</v>
      </c>
      <c r="H83" s="3">
        <v>13460.5</v>
      </c>
      <c r="J83" s="3">
        <v>0</v>
      </c>
      <c r="K83" s="3">
        <v>0</v>
      </c>
      <c r="L83" s="3">
        <v>0</v>
      </c>
      <c r="N83" s="3">
        <v>13460.5</v>
      </c>
      <c r="P83" s="28">
        <v>0</v>
      </c>
      <c r="Q83" s="28">
        <v>0</v>
      </c>
      <c r="R83" s="30"/>
      <c r="S83" s="28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13770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28">
        <v>13770</v>
      </c>
      <c r="CI83" s="3">
        <v>0</v>
      </c>
      <c r="CJ83" s="3">
        <v>0</v>
      </c>
      <c r="CK83" s="3">
        <v>5188.96</v>
      </c>
      <c r="CL83" s="3">
        <v>5188.96</v>
      </c>
      <c r="CN83" s="3">
        <v>0</v>
      </c>
      <c r="CO83" s="3">
        <v>0</v>
      </c>
      <c r="CP83" s="3">
        <v>0</v>
      </c>
      <c r="CR83" s="3">
        <v>5188.96</v>
      </c>
      <c r="CS83" s="3">
        <f t="shared" si="15"/>
        <v>8581.0400000000009</v>
      </c>
      <c r="CT83" s="34">
        <f t="shared" si="16"/>
        <v>0.37683079157588961</v>
      </c>
    </row>
    <row r="84" spans="1:99" outlineLevel="1" x14ac:dyDescent="0.2">
      <c r="A84" s="3" t="s">
        <v>97</v>
      </c>
      <c r="B84" s="10" t="s">
        <v>260</v>
      </c>
      <c r="C84" s="3" t="s">
        <v>261</v>
      </c>
      <c r="D84" s="3">
        <v>0</v>
      </c>
      <c r="E84" s="3">
        <v>0</v>
      </c>
      <c r="F84" s="3">
        <v>16502.37</v>
      </c>
      <c r="G84" s="3">
        <v>0</v>
      </c>
      <c r="H84" s="3">
        <v>16502.37</v>
      </c>
      <c r="J84" s="3">
        <v>0</v>
      </c>
      <c r="K84" s="3">
        <v>0</v>
      </c>
      <c r="L84" s="3">
        <v>0</v>
      </c>
      <c r="N84" s="3">
        <v>16502.37</v>
      </c>
      <c r="P84" s="28">
        <v>0</v>
      </c>
      <c r="Q84" s="28">
        <v>0</v>
      </c>
      <c r="R84" s="30"/>
      <c r="S84" s="28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17775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28">
        <v>17775</v>
      </c>
      <c r="CI84" s="3">
        <v>0</v>
      </c>
      <c r="CJ84" s="3">
        <v>0</v>
      </c>
      <c r="CK84" s="3">
        <v>5493.87</v>
      </c>
      <c r="CL84" s="3">
        <v>5493.87</v>
      </c>
      <c r="CN84" s="3">
        <v>0</v>
      </c>
      <c r="CO84" s="3">
        <v>0</v>
      </c>
      <c r="CP84" s="3">
        <v>0</v>
      </c>
      <c r="CR84" s="3">
        <v>5493.87</v>
      </c>
      <c r="CS84" s="3">
        <f t="shared" si="15"/>
        <v>12281.130000000001</v>
      </c>
      <c r="CT84" s="34">
        <f t="shared" si="16"/>
        <v>0.30907848101265822</v>
      </c>
    </row>
    <row r="85" spans="1:99" outlineLevel="1" x14ac:dyDescent="0.2">
      <c r="A85" s="3" t="s">
        <v>98</v>
      </c>
      <c r="B85" s="10" t="s">
        <v>262</v>
      </c>
      <c r="C85" s="3" t="s">
        <v>263</v>
      </c>
      <c r="D85" s="3">
        <v>0</v>
      </c>
      <c r="E85" s="3">
        <v>0</v>
      </c>
      <c r="F85" s="3">
        <v>561.03</v>
      </c>
      <c r="G85" s="3">
        <v>0</v>
      </c>
      <c r="H85" s="3">
        <v>561.03</v>
      </c>
      <c r="J85" s="3">
        <v>0</v>
      </c>
      <c r="K85" s="3">
        <v>0</v>
      </c>
      <c r="L85" s="3">
        <v>0</v>
      </c>
      <c r="N85" s="3">
        <v>561.03</v>
      </c>
      <c r="P85" s="28">
        <v>0</v>
      </c>
      <c r="Q85" s="28">
        <v>0</v>
      </c>
      <c r="R85" s="30"/>
      <c r="S85" s="28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530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28">
        <v>530</v>
      </c>
      <c r="CI85" s="3">
        <v>0</v>
      </c>
      <c r="CJ85" s="3">
        <v>0</v>
      </c>
      <c r="CK85" s="3">
        <v>182.49</v>
      </c>
      <c r="CL85" s="3">
        <v>182.49</v>
      </c>
      <c r="CN85" s="3">
        <v>0</v>
      </c>
      <c r="CO85" s="3">
        <v>0</v>
      </c>
      <c r="CP85" s="3">
        <v>0</v>
      </c>
      <c r="CR85" s="3">
        <v>182.49</v>
      </c>
      <c r="CS85" s="3">
        <f t="shared" si="15"/>
        <v>347.51</v>
      </c>
      <c r="CT85" s="34">
        <f t="shared" si="16"/>
        <v>0.34432075471698115</v>
      </c>
    </row>
    <row r="86" spans="1:99" outlineLevel="1" x14ac:dyDescent="0.2">
      <c r="A86" s="3" t="s">
        <v>99</v>
      </c>
      <c r="B86" s="10" t="s">
        <v>264</v>
      </c>
      <c r="C86" s="3" t="s">
        <v>265</v>
      </c>
      <c r="D86" s="3">
        <v>1648.5</v>
      </c>
      <c r="E86" s="3">
        <v>332</v>
      </c>
      <c r="F86" s="3">
        <v>30876.240000000002</v>
      </c>
      <c r="G86" s="3">
        <v>0</v>
      </c>
      <c r="H86" s="3">
        <v>32856.740000000005</v>
      </c>
      <c r="J86" s="3">
        <v>0</v>
      </c>
      <c r="K86" s="3">
        <v>0</v>
      </c>
      <c r="L86" s="3">
        <v>0</v>
      </c>
      <c r="N86" s="3">
        <v>32856.74</v>
      </c>
      <c r="P86" s="28">
        <v>0</v>
      </c>
      <c r="Q86" s="28">
        <v>0</v>
      </c>
      <c r="R86" s="30"/>
      <c r="S86" s="28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16650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28">
        <v>16650</v>
      </c>
      <c r="CI86" s="3">
        <v>0</v>
      </c>
      <c r="CJ86" s="3">
        <v>0</v>
      </c>
      <c r="CK86" s="3">
        <v>9751.14</v>
      </c>
      <c r="CL86" s="3">
        <v>9751.14</v>
      </c>
      <c r="CN86" s="3">
        <v>0</v>
      </c>
      <c r="CO86" s="3">
        <v>0</v>
      </c>
      <c r="CP86" s="3">
        <v>0</v>
      </c>
      <c r="CR86" s="3">
        <v>9751.14</v>
      </c>
      <c r="CS86" s="3">
        <f t="shared" si="15"/>
        <v>6898.8600000000006</v>
      </c>
      <c r="CT86" s="34">
        <f t="shared" si="16"/>
        <v>0.58565405405405402</v>
      </c>
    </row>
    <row r="87" spans="1:99" outlineLevel="1" x14ac:dyDescent="0.2">
      <c r="A87" s="3" t="s">
        <v>100</v>
      </c>
      <c r="B87" s="10" t="s">
        <v>266</v>
      </c>
      <c r="C87" s="3" t="s">
        <v>267</v>
      </c>
      <c r="D87" s="3">
        <v>0</v>
      </c>
      <c r="E87" s="3">
        <v>443.41</v>
      </c>
      <c r="F87" s="3">
        <v>36051.35</v>
      </c>
      <c r="G87" s="3">
        <v>0</v>
      </c>
      <c r="H87" s="3">
        <v>36494.76</v>
      </c>
      <c r="J87" s="3">
        <v>0</v>
      </c>
      <c r="K87" s="3">
        <v>0</v>
      </c>
      <c r="L87" s="3">
        <v>0</v>
      </c>
      <c r="N87" s="3">
        <v>36494.76</v>
      </c>
      <c r="P87" s="28">
        <v>0</v>
      </c>
      <c r="Q87" s="28">
        <v>0</v>
      </c>
      <c r="R87" s="30"/>
      <c r="S87" s="28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80500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28">
        <v>80500</v>
      </c>
      <c r="CI87" s="3">
        <v>0</v>
      </c>
      <c r="CJ87" s="3">
        <v>0</v>
      </c>
      <c r="CK87" s="3">
        <v>46505.42</v>
      </c>
      <c r="CL87" s="3">
        <v>46505.42</v>
      </c>
      <c r="CN87" s="3">
        <v>0</v>
      </c>
      <c r="CO87" s="3">
        <v>0</v>
      </c>
      <c r="CP87" s="3">
        <v>0</v>
      </c>
      <c r="CR87" s="3">
        <v>46505.42</v>
      </c>
      <c r="CS87" s="3">
        <f t="shared" si="15"/>
        <v>33994.58</v>
      </c>
      <c r="CT87" s="34">
        <f t="shared" si="16"/>
        <v>0.57770708074534161</v>
      </c>
    </row>
    <row r="88" spans="1:99" outlineLevel="1" x14ac:dyDescent="0.2">
      <c r="A88" s="3" t="s">
        <v>101</v>
      </c>
      <c r="B88" s="10" t="s">
        <v>268</v>
      </c>
      <c r="C88" s="3" t="s">
        <v>269</v>
      </c>
      <c r="D88" s="3">
        <v>0</v>
      </c>
      <c r="E88" s="3">
        <v>199.04</v>
      </c>
      <c r="F88" s="3">
        <v>9968.59</v>
      </c>
      <c r="G88" s="3">
        <v>0</v>
      </c>
      <c r="H88" s="3">
        <v>10167.630000000001</v>
      </c>
      <c r="J88" s="3">
        <v>0</v>
      </c>
      <c r="K88" s="3">
        <v>0</v>
      </c>
      <c r="L88" s="3">
        <v>0</v>
      </c>
      <c r="N88" s="3">
        <v>10167.630000000001</v>
      </c>
      <c r="P88" s="28">
        <v>0</v>
      </c>
      <c r="Q88" s="28">
        <v>0</v>
      </c>
      <c r="R88" s="30"/>
      <c r="S88" s="28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10400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28">
        <v>10400</v>
      </c>
      <c r="CI88" s="3">
        <v>0</v>
      </c>
      <c r="CJ88" s="3">
        <v>60.72</v>
      </c>
      <c r="CK88" s="3">
        <v>2244.56</v>
      </c>
      <c r="CL88" s="3">
        <v>2305.2799999999997</v>
      </c>
      <c r="CN88" s="3">
        <v>0</v>
      </c>
      <c r="CO88" s="3">
        <v>0</v>
      </c>
      <c r="CP88" s="3">
        <v>0</v>
      </c>
      <c r="CR88" s="3">
        <v>2305.2800000000002</v>
      </c>
      <c r="CS88" s="3">
        <f t="shared" si="15"/>
        <v>8094.7199999999993</v>
      </c>
      <c r="CT88" s="34">
        <f t="shared" si="16"/>
        <v>0.22166153846153849</v>
      </c>
    </row>
    <row r="89" spans="1:99" hidden="1" outlineLevel="1" x14ac:dyDescent="0.2">
      <c r="A89" s="3" t="s">
        <v>270</v>
      </c>
      <c r="B89" s="10" t="s">
        <v>271</v>
      </c>
      <c r="C89" s="3" t="s">
        <v>272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J89" s="3">
        <v>0</v>
      </c>
      <c r="K89" s="3">
        <v>0</v>
      </c>
      <c r="L89" s="3">
        <v>0</v>
      </c>
      <c r="N89" s="3">
        <v>0</v>
      </c>
      <c r="P89" s="28">
        <v>0</v>
      </c>
      <c r="Q89" s="28">
        <v>0</v>
      </c>
      <c r="R89" s="30"/>
      <c r="S89" s="28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28">
        <v>0</v>
      </c>
      <c r="CI89" s="3">
        <v>0</v>
      </c>
      <c r="CJ89" s="3">
        <v>0</v>
      </c>
      <c r="CK89" s="3">
        <v>0</v>
      </c>
      <c r="CL89" s="3">
        <v>0</v>
      </c>
      <c r="CN89" s="3">
        <v>0</v>
      </c>
      <c r="CO89" s="3">
        <v>0</v>
      </c>
      <c r="CP89" s="3">
        <v>0</v>
      </c>
      <c r="CR89" s="3">
        <v>0</v>
      </c>
      <c r="CS89" s="3">
        <f t="shared" si="15"/>
        <v>0</v>
      </c>
      <c r="CT89" s="34" t="str">
        <f t="shared" si="16"/>
        <v>n/a</v>
      </c>
    </row>
    <row r="90" spans="1:99" outlineLevel="1" x14ac:dyDescent="0.2">
      <c r="A90" s="3" t="s">
        <v>102</v>
      </c>
      <c r="B90" s="10" t="s">
        <v>273</v>
      </c>
      <c r="C90" s="3" t="s">
        <v>337</v>
      </c>
      <c r="D90" s="3">
        <v>0</v>
      </c>
      <c r="E90" s="3">
        <v>0</v>
      </c>
      <c r="F90" s="3">
        <v>252735.94</v>
      </c>
      <c r="G90" s="3">
        <v>0</v>
      </c>
      <c r="H90" s="3">
        <v>252735.94</v>
      </c>
      <c r="J90" s="3">
        <v>0</v>
      </c>
      <c r="K90" s="3">
        <v>150000</v>
      </c>
      <c r="L90" s="3">
        <v>150000</v>
      </c>
      <c r="N90" s="3">
        <v>150000</v>
      </c>
      <c r="P90" s="59">
        <v>0</v>
      </c>
      <c r="Q90" s="59">
        <v>0</v>
      </c>
      <c r="R90" s="4"/>
      <c r="S90" s="59"/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380636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59">
        <v>150000</v>
      </c>
      <c r="CI90" s="3">
        <v>0</v>
      </c>
      <c r="CJ90" s="3">
        <v>0</v>
      </c>
      <c r="CK90" s="3">
        <v>38934.36</v>
      </c>
      <c r="CL90" s="3">
        <v>0</v>
      </c>
      <c r="CN90" s="3">
        <v>0</v>
      </c>
      <c r="CO90" s="3">
        <v>0</v>
      </c>
      <c r="CP90" s="3">
        <v>0</v>
      </c>
      <c r="CR90" s="3">
        <v>0</v>
      </c>
      <c r="CS90" s="3">
        <f t="shared" si="15"/>
        <v>150000</v>
      </c>
      <c r="CT90" s="34">
        <f t="shared" si="16"/>
        <v>0</v>
      </c>
    </row>
    <row r="91" spans="1:99" outlineLevel="1" x14ac:dyDescent="0.2">
      <c r="B91" s="10" t="s">
        <v>273</v>
      </c>
      <c r="C91" s="3" t="s">
        <v>338</v>
      </c>
      <c r="N91" s="3">
        <v>252735.94</v>
      </c>
      <c r="P91" s="59"/>
      <c r="Q91" s="59"/>
      <c r="R91" s="4"/>
      <c r="S91" s="59"/>
      <c r="CG91" s="59">
        <v>230636</v>
      </c>
      <c r="CL91" s="3">
        <v>38934.36</v>
      </c>
      <c r="CR91" s="3">
        <v>38934.36</v>
      </c>
      <c r="CS91" s="3">
        <f t="shared" si="15"/>
        <v>191701.64</v>
      </c>
      <c r="CT91" s="34">
        <f t="shared" si="16"/>
        <v>0.1688130213843459</v>
      </c>
    </row>
    <row r="92" spans="1:99" outlineLevel="1" x14ac:dyDescent="0.2">
      <c r="A92" s="3" t="s">
        <v>103</v>
      </c>
      <c r="B92" s="10" t="s">
        <v>275</v>
      </c>
      <c r="C92" s="3" t="s">
        <v>339</v>
      </c>
      <c r="D92" s="3">
        <v>0</v>
      </c>
      <c r="E92" s="3">
        <v>0</v>
      </c>
      <c r="F92" s="3">
        <v>56773.5</v>
      </c>
      <c r="G92" s="3">
        <v>0</v>
      </c>
      <c r="H92" s="3">
        <v>56773.5</v>
      </c>
      <c r="J92" s="3">
        <v>0</v>
      </c>
      <c r="K92" s="3">
        <v>314740</v>
      </c>
      <c r="L92" s="3">
        <v>314740</v>
      </c>
      <c r="N92" s="3">
        <v>314740</v>
      </c>
      <c r="P92" s="59">
        <v>0</v>
      </c>
      <c r="Q92" s="59">
        <v>0</v>
      </c>
      <c r="R92" s="4"/>
      <c r="S92" s="59"/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393613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59">
        <v>314740</v>
      </c>
      <c r="CI92" s="3">
        <v>0</v>
      </c>
      <c r="CJ92" s="3">
        <v>0</v>
      </c>
      <c r="CK92" s="3">
        <v>26820.36</v>
      </c>
      <c r="CL92" s="3">
        <v>0</v>
      </c>
      <c r="CN92" s="3">
        <v>0</v>
      </c>
      <c r="CO92" s="3">
        <v>153957.5</v>
      </c>
      <c r="CP92" s="3">
        <v>153957.5</v>
      </c>
      <c r="CR92" s="3">
        <v>153957.5</v>
      </c>
      <c r="CS92" s="3">
        <f t="shared" si="15"/>
        <v>160782.5</v>
      </c>
      <c r="CT92" s="34">
        <f t="shared" si="16"/>
        <v>0.48915771748109549</v>
      </c>
    </row>
    <row r="93" spans="1:99" outlineLevel="1" x14ac:dyDescent="0.2">
      <c r="B93" s="10" t="s">
        <v>275</v>
      </c>
      <c r="C93" s="3" t="s">
        <v>340</v>
      </c>
      <c r="N93" s="3">
        <v>56773.5</v>
      </c>
      <c r="P93" s="59"/>
      <c r="Q93" s="59"/>
      <c r="R93" s="4"/>
      <c r="S93" s="59"/>
      <c r="CG93" s="59">
        <v>78873</v>
      </c>
      <c r="CL93" s="3">
        <v>26820.36</v>
      </c>
      <c r="CR93" s="3">
        <v>26820.36</v>
      </c>
      <c r="CS93" s="3">
        <f t="shared" si="15"/>
        <v>52052.639999999999</v>
      </c>
      <c r="CT93" s="34">
        <f t="shared" si="16"/>
        <v>0.34004488227910695</v>
      </c>
    </row>
    <row r="94" spans="1:99" outlineLevel="1" x14ac:dyDescent="0.2">
      <c r="A94" s="3" t="s">
        <v>122</v>
      </c>
      <c r="B94" s="10" t="s">
        <v>277</v>
      </c>
      <c r="C94" s="3" t="s">
        <v>341</v>
      </c>
      <c r="D94" s="3">
        <v>0</v>
      </c>
      <c r="E94" s="3">
        <v>0</v>
      </c>
      <c r="F94" s="3">
        <v>718174.69000000006</v>
      </c>
      <c r="G94" s="3">
        <v>0</v>
      </c>
      <c r="H94" s="3">
        <v>718174.69000000006</v>
      </c>
      <c r="J94" s="3">
        <v>0</v>
      </c>
      <c r="K94" s="3">
        <v>0</v>
      </c>
      <c r="L94" s="3">
        <v>0</v>
      </c>
      <c r="N94" s="3">
        <v>718174.69000000006</v>
      </c>
      <c r="P94" s="59">
        <v>0</v>
      </c>
      <c r="Q94" s="59">
        <v>0</v>
      </c>
      <c r="R94" s="4"/>
      <c r="S94" s="59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700697</v>
      </c>
      <c r="CG94" s="59">
        <v>700697</v>
      </c>
      <c r="CI94" s="3">
        <v>0</v>
      </c>
      <c r="CJ94" s="3">
        <v>0</v>
      </c>
      <c r="CK94" s="3">
        <v>350426.33</v>
      </c>
      <c r="CL94" s="3">
        <v>350426.33</v>
      </c>
      <c r="CN94" s="3">
        <v>0</v>
      </c>
      <c r="CO94" s="3">
        <v>0</v>
      </c>
      <c r="CP94" s="3">
        <v>0</v>
      </c>
      <c r="CR94" s="3">
        <v>350426.33</v>
      </c>
      <c r="CS94" s="3">
        <f t="shared" si="15"/>
        <v>350270.67</v>
      </c>
      <c r="CT94" s="34">
        <f t="shared" si="16"/>
        <v>0.50011107511520669</v>
      </c>
    </row>
    <row r="95" spans="1:99" s="4" customFormat="1" x14ac:dyDescent="0.2">
      <c r="A95" s="5" t="s">
        <v>20</v>
      </c>
      <c r="B95" s="11"/>
      <c r="C95" s="2" t="s">
        <v>13</v>
      </c>
      <c r="D95" s="5">
        <v>60121.599999999999</v>
      </c>
      <c r="E95" s="5">
        <v>1975.03</v>
      </c>
      <c r="F95" s="5">
        <v>1382071.46</v>
      </c>
      <c r="G95" s="5">
        <v>0</v>
      </c>
      <c r="H95" s="5">
        <v>1444168.0900000003</v>
      </c>
      <c r="I95" s="7"/>
      <c r="J95" s="5">
        <v>0</v>
      </c>
      <c r="K95" s="5">
        <v>464740</v>
      </c>
      <c r="L95" s="5">
        <v>464740</v>
      </c>
      <c r="M95" s="7"/>
      <c r="N95" s="5">
        <v>1908908.0900000003</v>
      </c>
      <c r="O95" s="5"/>
      <c r="P95" s="5">
        <v>0</v>
      </c>
      <c r="Q95" s="5">
        <v>0</v>
      </c>
      <c r="R95" s="5"/>
      <c r="S95" s="7"/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1100</v>
      </c>
      <c r="AQ95" s="5">
        <v>17470</v>
      </c>
      <c r="AR95" s="5">
        <v>825</v>
      </c>
      <c r="AS95" s="5">
        <v>7805</v>
      </c>
      <c r="AT95" s="5">
        <v>10384</v>
      </c>
      <c r="AU95" s="5">
        <v>48882</v>
      </c>
      <c r="AV95" s="5">
        <v>5000</v>
      </c>
      <c r="AW95" s="5">
        <v>1000</v>
      </c>
      <c r="AX95" s="5">
        <v>139128</v>
      </c>
      <c r="AY95" s="5">
        <v>1250</v>
      </c>
      <c r="AZ95" s="5">
        <v>11600</v>
      </c>
      <c r="BA95" s="5">
        <v>37275</v>
      </c>
      <c r="BB95" s="5">
        <v>79200</v>
      </c>
      <c r="BC95" s="5">
        <v>500</v>
      </c>
      <c r="BD95" s="5">
        <v>21125</v>
      </c>
      <c r="BE95" s="5">
        <v>51400</v>
      </c>
      <c r="BF95" s="5">
        <v>13770</v>
      </c>
      <c r="BG95" s="5">
        <v>17775</v>
      </c>
      <c r="BH95" s="5">
        <v>530</v>
      </c>
      <c r="BI95" s="5">
        <v>16650</v>
      </c>
      <c r="BJ95" s="5">
        <v>80500</v>
      </c>
      <c r="BK95" s="5">
        <v>10400</v>
      </c>
      <c r="BL95" s="5">
        <v>380636</v>
      </c>
      <c r="BM95" s="5">
        <v>393613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700697</v>
      </c>
      <c r="CG95" s="5">
        <v>2048515</v>
      </c>
      <c r="CH95" s="7"/>
      <c r="CI95" s="5">
        <v>30564.19</v>
      </c>
      <c r="CJ95" s="5">
        <v>418.89</v>
      </c>
      <c r="CK95" s="5">
        <v>607500.91999999993</v>
      </c>
      <c r="CL95" s="5">
        <v>638484</v>
      </c>
      <c r="CM95" s="2"/>
      <c r="CN95" s="5">
        <v>0</v>
      </c>
      <c r="CO95" s="5">
        <v>153957.5</v>
      </c>
      <c r="CP95" s="5">
        <v>153957.5</v>
      </c>
      <c r="CR95" s="5">
        <v>792441.5</v>
      </c>
      <c r="CS95" s="5">
        <f>CG95-CR95</f>
        <v>1256073.5</v>
      </c>
      <c r="CT95" s="40">
        <f>IF(CG95=0,"n/a",CR95/(CG95))</f>
        <v>0.38683705025347631</v>
      </c>
      <c r="CU95" s="37"/>
    </row>
    <row r="96" spans="1:99" x14ac:dyDescent="0.2">
      <c r="H96" s="7"/>
      <c r="I96" s="7"/>
      <c r="L96" s="7"/>
      <c r="M96" s="7"/>
      <c r="N96" s="7"/>
      <c r="O96" s="7"/>
      <c r="P96" s="7"/>
      <c r="Q96" s="7"/>
      <c r="R96" s="7"/>
      <c r="S96" s="7"/>
      <c r="CG96" s="7"/>
      <c r="CH96" s="7"/>
      <c r="CL96" s="7"/>
      <c r="CP96" s="7"/>
    </row>
    <row r="97" spans="1:98" outlineLevel="1" x14ac:dyDescent="0.2">
      <c r="A97" s="3" t="s">
        <v>104</v>
      </c>
      <c r="B97" s="10" t="s">
        <v>278</v>
      </c>
      <c r="C97" s="3" t="s">
        <v>279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J97" s="3">
        <v>0</v>
      </c>
      <c r="K97" s="3">
        <v>0</v>
      </c>
      <c r="L97" s="3">
        <v>0</v>
      </c>
      <c r="N97" s="3">
        <v>0</v>
      </c>
      <c r="P97" s="28">
        <v>0</v>
      </c>
      <c r="Q97" s="28">
        <v>0</v>
      </c>
      <c r="R97" s="30"/>
      <c r="S97" s="28"/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1561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28">
        <v>1561</v>
      </c>
      <c r="CI97" s="3">
        <v>0</v>
      </c>
      <c r="CJ97" s="3">
        <v>0</v>
      </c>
      <c r="CK97" s="3">
        <v>0</v>
      </c>
      <c r="CL97" s="3">
        <v>0</v>
      </c>
      <c r="CN97" s="3">
        <v>0</v>
      </c>
      <c r="CO97" s="3">
        <v>0</v>
      </c>
      <c r="CP97" s="3">
        <v>0</v>
      </c>
      <c r="CR97" s="3">
        <v>0</v>
      </c>
      <c r="CS97" s="3">
        <f t="shared" ref="CS97:CS113" si="17">CG97-CR97</f>
        <v>1561</v>
      </c>
      <c r="CT97" s="34">
        <f t="shared" ref="CT97:CT113" si="18">IF(CG97=0,"n/a",CR97/(CG97))</f>
        <v>0</v>
      </c>
    </row>
    <row r="98" spans="1:98" outlineLevel="1" x14ac:dyDescent="0.2">
      <c r="A98" s="3" t="s">
        <v>105</v>
      </c>
      <c r="B98" s="10" t="s">
        <v>280</v>
      </c>
      <c r="C98" s="3" t="s">
        <v>281</v>
      </c>
      <c r="D98" s="3">
        <v>5297.28</v>
      </c>
      <c r="E98" s="3">
        <v>49.5</v>
      </c>
      <c r="F98" s="3">
        <v>7491.1100000000006</v>
      </c>
      <c r="G98" s="3">
        <v>0</v>
      </c>
      <c r="H98" s="3">
        <v>12837.89</v>
      </c>
      <c r="J98" s="3">
        <v>0</v>
      </c>
      <c r="K98" s="3">
        <v>0</v>
      </c>
      <c r="L98" s="3">
        <v>0</v>
      </c>
      <c r="N98" s="3">
        <v>12837.89</v>
      </c>
      <c r="P98" s="28">
        <v>0</v>
      </c>
      <c r="Q98" s="28">
        <v>0</v>
      </c>
      <c r="R98" s="30"/>
      <c r="S98" s="28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15995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28">
        <v>15995</v>
      </c>
      <c r="CI98" s="3">
        <v>3371.85</v>
      </c>
      <c r="CJ98" s="3">
        <v>0</v>
      </c>
      <c r="CK98" s="3">
        <v>5592.51</v>
      </c>
      <c r="CL98" s="3">
        <v>8964.36</v>
      </c>
      <c r="CN98" s="3">
        <v>0</v>
      </c>
      <c r="CO98" s="3">
        <v>0</v>
      </c>
      <c r="CP98" s="3">
        <v>0</v>
      </c>
      <c r="CR98" s="3">
        <v>8964.36</v>
      </c>
      <c r="CS98" s="3">
        <f t="shared" si="17"/>
        <v>7030.6399999999994</v>
      </c>
      <c r="CT98" s="34">
        <f t="shared" si="18"/>
        <v>0.56044763988746482</v>
      </c>
    </row>
    <row r="99" spans="1:98" outlineLevel="1" x14ac:dyDescent="0.2">
      <c r="A99" s="3" t="s">
        <v>106</v>
      </c>
      <c r="B99" s="10" t="s">
        <v>282</v>
      </c>
      <c r="C99" s="3" t="s">
        <v>283</v>
      </c>
      <c r="D99" s="3">
        <v>17683.79</v>
      </c>
      <c r="E99" s="3">
        <v>0</v>
      </c>
      <c r="F99" s="3">
        <v>0</v>
      </c>
      <c r="G99" s="3">
        <v>0</v>
      </c>
      <c r="H99" s="3">
        <v>17683.79</v>
      </c>
      <c r="J99" s="3">
        <v>0</v>
      </c>
      <c r="K99" s="3">
        <v>0</v>
      </c>
      <c r="L99" s="3">
        <v>0</v>
      </c>
      <c r="N99" s="3">
        <v>17683.79</v>
      </c>
      <c r="P99" s="28">
        <v>0</v>
      </c>
      <c r="Q99" s="28">
        <v>0</v>
      </c>
      <c r="R99" s="30"/>
      <c r="S99" s="28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18800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28">
        <v>18800</v>
      </c>
      <c r="CI99" s="3">
        <v>6786.46</v>
      </c>
      <c r="CJ99" s="3">
        <v>0</v>
      </c>
      <c r="CK99" s="3">
        <v>0</v>
      </c>
      <c r="CL99" s="3">
        <v>6786.46</v>
      </c>
      <c r="CN99" s="3">
        <v>0</v>
      </c>
      <c r="CO99" s="3">
        <v>0</v>
      </c>
      <c r="CP99" s="3">
        <v>0</v>
      </c>
      <c r="CR99" s="3">
        <v>6786.46</v>
      </c>
      <c r="CS99" s="3">
        <f t="shared" si="17"/>
        <v>12013.54</v>
      </c>
      <c r="CT99" s="34">
        <f t="shared" si="18"/>
        <v>0.36098191489361703</v>
      </c>
    </row>
    <row r="100" spans="1:98" outlineLevel="1" x14ac:dyDescent="0.2">
      <c r="A100" s="3" t="s">
        <v>107</v>
      </c>
      <c r="B100" s="10" t="s">
        <v>284</v>
      </c>
      <c r="C100" s="3" t="s">
        <v>285</v>
      </c>
      <c r="D100" s="3">
        <v>0</v>
      </c>
      <c r="E100" s="3">
        <v>0</v>
      </c>
      <c r="F100" s="3">
        <v>1564.39</v>
      </c>
      <c r="G100" s="3">
        <v>0</v>
      </c>
      <c r="H100" s="3">
        <v>1564.39</v>
      </c>
      <c r="J100" s="3">
        <v>0</v>
      </c>
      <c r="K100" s="3">
        <v>0</v>
      </c>
      <c r="L100" s="3">
        <v>0</v>
      </c>
      <c r="N100" s="3">
        <v>1564.39</v>
      </c>
      <c r="P100" s="28">
        <v>0</v>
      </c>
      <c r="Q100" s="28">
        <v>0</v>
      </c>
      <c r="R100" s="30"/>
      <c r="S100" s="28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3183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28">
        <v>3183</v>
      </c>
      <c r="CI100" s="3">
        <v>0</v>
      </c>
      <c r="CJ100" s="3">
        <v>0</v>
      </c>
      <c r="CK100" s="3">
        <v>817.96</v>
      </c>
      <c r="CL100" s="3">
        <v>817.96</v>
      </c>
      <c r="CN100" s="3">
        <v>0</v>
      </c>
      <c r="CO100" s="3">
        <v>0</v>
      </c>
      <c r="CP100" s="3">
        <v>0</v>
      </c>
      <c r="CR100" s="3">
        <v>817.96</v>
      </c>
      <c r="CS100" s="3">
        <f t="shared" si="17"/>
        <v>2365.04</v>
      </c>
      <c r="CT100" s="34">
        <f t="shared" si="18"/>
        <v>0.25697769399937165</v>
      </c>
    </row>
    <row r="101" spans="1:98" outlineLevel="1" x14ac:dyDescent="0.2">
      <c r="A101" s="3" t="s">
        <v>108</v>
      </c>
      <c r="B101" s="10" t="s">
        <v>286</v>
      </c>
      <c r="C101" s="3" t="s">
        <v>287</v>
      </c>
      <c r="D101" s="3">
        <v>0</v>
      </c>
      <c r="E101" s="3">
        <v>0</v>
      </c>
      <c r="F101" s="3">
        <v>9757.1</v>
      </c>
      <c r="G101" s="3">
        <v>0</v>
      </c>
      <c r="H101" s="3">
        <v>9757.1</v>
      </c>
      <c r="J101" s="3">
        <v>0</v>
      </c>
      <c r="K101" s="3">
        <v>0</v>
      </c>
      <c r="L101" s="3">
        <v>0</v>
      </c>
      <c r="N101" s="3">
        <v>9757.1</v>
      </c>
      <c r="P101" s="28">
        <v>0</v>
      </c>
      <c r="Q101" s="28">
        <v>0</v>
      </c>
      <c r="R101" s="30"/>
      <c r="S101" s="28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8600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28">
        <v>8600</v>
      </c>
      <c r="CI101" s="3">
        <v>0</v>
      </c>
      <c r="CJ101" s="3">
        <v>0</v>
      </c>
      <c r="CK101" s="3">
        <v>1374.76</v>
      </c>
      <c r="CL101" s="3">
        <v>1374.76</v>
      </c>
      <c r="CN101" s="3">
        <v>0</v>
      </c>
      <c r="CO101" s="3">
        <v>0</v>
      </c>
      <c r="CP101" s="3">
        <v>0</v>
      </c>
      <c r="CR101" s="3">
        <v>1374.76</v>
      </c>
      <c r="CS101" s="3">
        <f t="shared" si="17"/>
        <v>7225.24</v>
      </c>
      <c r="CT101" s="34">
        <f t="shared" si="18"/>
        <v>0.15985581395348838</v>
      </c>
    </row>
    <row r="102" spans="1:98" outlineLevel="1" x14ac:dyDescent="0.2">
      <c r="A102" s="3" t="s">
        <v>109</v>
      </c>
      <c r="B102" s="10" t="s">
        <v>288</v>
      </c>
      <c r="C102" s="3" t="s">
        <v>289</v>
      </c>
      <c r="D102" s="3">
        <v>0</v>
      </c>
      <c r="E102" s="3">
        <v>21.42</v>
      </c>
      <c r="F102" s="3">
        <v>761.23</v>
      </c>
      <c r="G102" s="3">
        <v>0</v>
      </c>
      <c r="H102" s="3">
        <v>782.65</v>
      </c>
      <c r="J102" s="3">
        <v>0</v>
      </c>
      <c r="K102" s="3">
        <v>0</v>
      </c>
      <c r="L102" s="3">
        <v>0</v>
      </c>
      <c r="N102" s="3">
        <v>782.65</v>
      </c>
      <c r="P102" s="28">
        <v>0</v>
      </c>
      <c r="Q102" s="28">
        <v>0</v>
      </c>
      <c r="R102" s="30"/>
      <c r="S102" s="28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1171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28">
        <v>1171</v>
      </c>
      <c r="CI102" s="3">
        <v>0</v>
      </c>
      <c r="CJ102" s="3">
        <v>0</v>
      </c>
      <c r="CK102" s="3">
        <v>208.78</v>
      </c>
      <c r="CL102" s="3">
        <v>208.78</v>
      </c>
      <c r="CN102" s="3">
        <v>0</v>
      </c>
      <c r="CO102" s="3">
        <v>0</v>
      </c>
      <c r="CP102" s="3">
        <v>0</v>
      </c>
      <c r="CR102" s="3">
        <v>208.78</v>
      </c>
      <c r="CS102" s="3">
        <f t="shared" si="17"/>
        <v>962.22</v>
      </c>
      <c r="CT102" s="34">
        <f t="shared" si="18"/>
        <v>0.17829205807002563</v>
      </c>
    </row>
    <row r="103" spans="1:98" outlineLevel="1" x14ac:dyDescent="0.2">
      <c r="A103" s="3" t="s">
        <v>110</v>
      </c>
      <c r="B103" s="10" t="s">
        <v>290</v>
      </c>
      <c r="C103" s="3" t="s">
        <v>291</v>
      </c>
      <c r="D103" s="3">
        <v>0</v>
      </c>
      <c r="E103" s="3">
        <v>0</v>
      </c>
      <c r="F103" s="3">
        <v>15195.25</v>
      </c>
      <c r="G103" s="3">
        <v>0</v>
      </c>
      <c r="H103" s="3">
        <v>15195.25</v>
      </c>
      <c r="J103" s="3">
        <v>0</v>
      </c>
      <c r="K103" s="3">
        <v>0</v>
      </c>
      <c r="L103" s="3">
        <v>0</v>
      </c>
      <c r="N103" s="3">
        <v>15195.25</v>
      </c>
      <c r="P103" s="28">
        <v>0</v>
      </c>
      <c r="Q103" s="28">
        <v>0</v>
      </c>
      <c r="R103" s="30"/>
      <c r="S103" s="28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20808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28">
        <v>20808</v>
      </c>
      <c r="CI103" s="3">
        <v>0</v>
      </c>
      <c r="CJ103" s="3">
        <v>0</v>
      </c>
      <c r="CK103" s="3">
        <v>5531.61</v>
      </c>
      <c r="CL103" s="3">
        <v>5531.61</v>
      </c>
      <c r="CN103" s="3">
        <v>0</v>
      </c>
      <c r="CO103" s="3">
        <v>0</v>
      </c>
      <c r="CP103" s="3">
        <v>0</v>
      </c>
      <c r="CR103" s="3">
        <v>5531.61</v>
      </c>
      <c r="CS103" s="3">
        <f t="shared" si="17"/>
        <v>15276.39</v>
      </c>
      <c r="CT103" s="34">
        <f t="shared" si="18"/>
        <v>0.26584054209919261</v>
      </c>
    </row>
    <row r="104" spans="1:98" outlineLevel="1" x14ac:dyDescent="0.2">
      <c r="A104" s="3" t="s">
        <v>111</v>
      </c>
      <c r="B104" s="10" t="s">
        <v>292</v>
      </c>
      <c r="C104" s="3" t="s">
        <v>293</v>
      </c>
      <c r="D104" s="3">
        <v>189.34</v>
      </c>
      <c r="E104" s="3">
        <v>1160.9100000000001</v>
      </c>
      <c r="F104" s="3">
        <v>91181.86</v>
      </c>
      <c r="G104" s="3">
        <v>176.4</v>
      </c>
      <c r="H104" s="3">
        <v>92708.51</v>
      </c>
      <c r="J104" s="3">
        <v>0</v>
      </c>
      <c r="K104" s="3">
        <v>0</v>
      </c>
      <c r="L104" s="3">
        <v>0</v>
      </c>
      <c r="N104" s="3">
        <v>92708.51</v>
      </c>
      <c r="P104" s="28">
        <v>0</v>
      </c>
      <c r="Q104" s="28">
        <v>0</v>
      </c>
      <c r="R104" s="30"/>
      <c r="S104" s="28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97750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28">
        <v>97750</v>
      </c>
      <c r="CI104" s="3">
        <v>0</v>
      </c>
      <c r="CJ104" s="3">
        <v>417.31</v>
      </c>
      <c r="CK104" s="3">
        <v>20026.170000000002</v>
      </c>
      <c r="CL104" s="3">
        <v>20443.480000000003</v>
      </c>
      <c r="CN104" s="3">
        <v>0</v>
      </c>
      <c r="CO104" s="3">
        <v>0</v>
      </c>
      <c r="CP104" s="3">
        <v>0</v>
      </c>
      <c r="CR104" s="3">
        <v>20443.48</v>
      </c>
      <c r="CS104" s="3">
        <f t="shared" si="17"/>
        <v>77306.52</v>
      </c>
      <c r="CT104" s="34">
        <f t="shared" si="18"/>
        <v>0.20914046035805625</v>
      </c>
    </row>
    <row r="105" spans="1:98" outlineLevel="1" x14ac:dyDescent="0.2">
      <c r="A105" s="3" t="s">
        <v>112</v>
      </c>
      <c r="B105" s="10" t="s">
        <v>294</v>
      </c>
      <c r="C105" s="3" t="s">
        <v>295</v>
      </c>
      <c r="D105" s="3">
        <v>0</v>
      </c>
      <c r="E105" s="3">
        <v>235.1</v>
      </c>
      <c r="F105" s="3">
        <v>46637.68</v>
      </c>
      <c r="G105" s="3">
        <v>0</v>
      </c>
      <c r="H105" s="3">
        <v>46872.78</v>
      </c>
      <c r="J105" s="3">
        <v>0</v>
      </c>
      <c r="K105" s="3">
        <v>0</v>
      </c>
      <c r="L105" s="3">
        <v>0</v>
      </c>
      <c r="N105" s="3">
        <v>46872.78</v>
      </c>
      <c r="P105" s="28">
        <v>0</v>
      </c>
      <c r="Q105" s="28">
        <v>0</v>
      </c>
      <c r="R105" s="30"/>
      <c r="S105" s="28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49000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28">
        <v>49000</v>
      </c>
      <c r="CI105" s="3">
        <v>0</v>
      </c>
      <c r="CJ105" s="3">
        <v>1371.53</v>
      </c>
      <c r="CK105" s="3">
        <v>25334.260000000002</v>
      </c>
      <c r="CL105" s="3">
        <v>26705.79</v>
      </c>
      <c r="CN105" s="3">
        <v>0</v>
      </c>
      <c r="CO105" s="3">
        <v>0</v>
      </c>
      <c r="CP105" s="3">
        <v>0</v>
      </c>
      <c r="CR105" s="3">
        <v>26705.79</v>
      </c>
      <c r="CS105" s="3">
        <f t="shared" si="17"/>
        <v>22294.21</v>
      </c>
      <c r="CT105" s="34">
        <f t="shared" si="18"/>
        <v>0.54501612244897957</v>
      </c>
    </row>
    <row r="106" spans="1:98" outlineLevel="1" x14ac:dyDescent="0.2">
      <c r="A106" s="3" t="s">
        <v>113</v>
      </c>
      <c r="B106" s="10" t="s">
        <v>296</v>
      </c>
      <c r="C106" s="3" t="s">
        <v>297</v>
      </c>
      <c r="D106" s="3">
        <v>0</v>
      </c>
      <c r="E106" s="3">
        <v>20.11</v>
      </c>
      <c r="F106" s="3">
        <v>22649.420000000002</v>
      </c>
      <c r="G106" s="3">
        <v>123.60000000000001</v>
      </c>
      <c r="H106" s="3">
        <v>22793.13</v>
      </c>
      <c r="J106" s="3">
        <v>0</v>
      </c>
      <c r="K106" s="3">
        <v>0</v>
      </c>
      <c r="L106" s="3">
        <v>0</v>
      </c>
      <c r="N106" s="3">
        <v>22793.13</v>
      </c>
      <c r="P106" s="28">
        <v>0</v>
      </c>
      <c r="Q106" s="28">
        <v>0</v>
      </c>
      <c r="R106" s="30"/>
      <c r="S106" s="28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25500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28">
        <v>25500</v>
      </c>
      <c r="CI106" s="3">
        <v>0</v>
      </c>
      <c r="CJ106" s="3">
        <v>42.910000000000004</v>
      </c>
      <c r="CK106" s="3">
        <v>19760.86</v>
      </c>
      <c r="CL106" s="3">
        <v>19803.77</v>
      </c>
      <c r="CN106" s="3">
        <v>0</v>
      </c>
      <c r="CO106" s="3">
        <v>0</v>
      </c>
      <c r="CP106" s="3">
        <v>0</v>
      </c>
      <c r="CR106" s="3">
        <v>19803.77</v>
      </c>
      <c r="CS106" s="3">
        <f t="shared" si="17"/>
        <v>5696.23</v>
      </c>
      <c r="CT106" s="34">
        <f t="shared" si="18"/>
        <v>0.77661843137254905</v>
      </c>
    </row>
    <row r="107" spans="1:98" outlineLevel="1" x14ac:dyDescent="0.2">
      <c r="A107" s="3" t="s">
        <v>114</v>
      </c>
      <c r="B107" s="10" t="s">
        <v>298</v>
      </c>
      <c r="C107" s="3" t="s">
        <v>299</v>
      </c>
      <c r="D107" s="3">
        <v>0</v>
      </c>
      <c r="E107" s="3">
        <v>0</v>
      </c>
      <c r="F107" s="3">
        <v>19977.28</v>
      </c>
      <c r="G107" s="3">
        <v>0</v>
      </c>
      <c r="H107" s="3">
        <v>19977.28</v>
      </c>
      <c r="J107" s="3">
        <v>0</v>
      </c>
      <c r="K107" s="3">
        <v>0</v>
      </c>
      <c r="L107" s="3">
        <v>0</v>
      </c>
      <c r="N107" s="3">
        <v>19977.28</v>
      </c>
      <c r="P107" s="28">
        <v>0</v>
      </c>
      <c r="Q107" s="28">
        <v>0</v>
      </c>
      <c r="R107" s="30"/>
      <c r="S107" s="28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23650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28">
        <v>23650</v>
      </c>
      <c r="CI107" s="3">
        <v>0</v>
      </c>
      <c r="CJ107" s="3">
        <v>0</v>
      </c>
      <c r="CK107" s="3">
        <v>7167.13</v>
      </c>
      <c r="CL107" s="3">
        <v>7167.13</v>
      </c>
      <c r="CN107" s="3">
        <v>0</v>
      </c>
      <c r="CO107" s="3">
        <v>0</v>
      </c>
      <c r="CP107" s="3">
        <v>0</v>
      </c>
      <c r="CR107" s="3">
        <v>7167.13</v>
      </c>
      <c r="CS107" s="3">
        <f t="shared" si="17"/>
        <v>16482.87</v>
      </c>
      <c r="CT107" s="34">
        <f t="shared" si="18"/>
        <v>0.30304989429175477</v>
      </c>
    </row>
    <row r="108" spans="1:98" outlineLevel="1" x14ac:dyDescent="0.2">
      <c r="A108" s="3" t="s">
        <v>115</v>
      </c>
      <c r="B108" s="10" t="s">
        <v>300</v>
      </c>
      <c r="C108" s="3" t="s">
        <v>301</v>
      </c>
      <c r="D108" s="3">
        <v>0</v>
      </c>
      <c r="E108" s="3">
        <v>0</v>
      </c>
      <c r="F108" s="3">
        <v>628.16</v>
      </c>
      <c r="G108" s="3">
        <v>0</v>
      </c>
      <c r="H108" s="3">
        <v>628.16</v>
      </c>
      <c r="J108" s="3">
        <v>0</v>
      </c>
      <c r="K108" s="3">
        <v>0</v>
      </c>
      <c r="L108" s="3">
        <v>0</v>
      </c>
      <c r="N108" s="3">
        <v>628.16</v>
      </c>
      <c r="P108" s="28">
        <v>0</v>
      </c>
      <c r="Q108" s="28">
        <v>0</v>
      </c>
      <c r="R108" s="30"/>
      <c r="S108" s="28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3435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28">
        <v>3435</v>
      </c>
      <c r="CI108" s="3">
        <v>0</v>
      </c>
      <c r="CJ108" s="3">
        <v>0</v>
      </c>
      <c r="CK108" s="3">
        <v>0</v>
      </c>
      <c r="CL108" s="3">
        <v>0</v>
      </c>
      <c r="CN108" s="3">
        <v>0</v>
      </c>
      <c r="CO108" s="3">
        <v>0</v>
      </c>
      <c r="CP108" s="3">
        <v>0</v>
      </c>
      <c r="CR108" s="3">
        <v>0</v>
      </c>
      <c r="CS108" s="3">
        <f t="shared" si="17"/>
        <v>3435</v>
      </c>
      <c r="CT108" s="34">
        <f t="shared" si="18"/>
        <v>0</v>
      </c>
    </row>
    <row r="109" spans="1:98" outlineLevel="1" x14ac:dyDescent="0.2">
      <c r="A109" s="3" t="s">
        <v>116</v>
      </c>
      <c r="B109" s="10" t="s">
        <v>302</v>
      </c>
      <c r="C109" s="3" t="s">
        <v>303</v>
      </c>
      <c r="D109" s="3">
        <v>0</v>
      </c>
      <c r="E109" s="3">
        <v>0</v>
      </c>
      <c r="F109" s="3">
        <v>86.94</v>
      </c>
      <c r="G109" s="3">
        <v>0</v>
      </c>
      <c r="H109" s="3">
        <v>86.94</v>
      </c>
      <c r="J109" s="3">
        <v>0</v>
      </c>
      <c r="K109" s="3">
        <v>0</v>
      </c>
      <c r="L109" s="3">
        <v>0</v>
      </c>
      <c r="N109" s="3">
        <v>86.94</v>
      </c>
      <c r="P109" s="28">
        <v>0</v>
      </c>
      <c r="Q109" s="28">
        <v>0</v>
      </c>
      <c r="R109" s="30"/>
      <c r="S109" s="28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500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28">
        <v>500</v>
      </c>
      <c r="CI109" s="3">
        <v>0</v>
      </c>
      <c r="CJ109" s="3">
        <v>0</v>
      </c>
      <c r="CK109" s="3">
        <v>0</v>
      </c>
      <c r="CL109" s="3">
        <v>0</v>
      </c>
      <c r="CN109" s="3">
        <v>0</v>
      </c>
      <c r="CO109" s="3">
        <v>0</v>
      </c>
      <c r="CP109" s="3">
        <v>0</v>
      </c>
      <c r="CR109" s="3">
        <v>0</v>
      </c>
      <c r="CS109" s="3">
        <f t="shared" si="17"/>
        <v>500</v>
      </c>
      <c r="CT109" s="34">
        <f t="shared" si="18"/>
        <v>0</v>
      </c>
    </row>
    <row r="110" spans="1:98" outlineLevel="1" x14ac:dyDescent="0.2">
      <c r="A110" s="3" t="s">
        <v>117</v>
      </c>
      <c r="B110" s="10" t="s">
        <v>304</v>
      </c>
      <c r="C110" s="3" t="s">
        <v>305</v>
      </c>
      <c r="D110" s="3">
        <v>210.38</v>
      </c>
      <c r="E110" s="3">
        <v>789.97</v>
      </c>
      <c r="F110" s="3">
        <v>13558.67</v>
      </c>
      <c r="G110" s="3">
        <v>0</v>
      </c>
      <c r="H110" s="3">
        <v>14559.02</v>
      </c>
      <c r="J110" s="3">
        <v>0</v>
      </c>
      <c r="K110" s="3">
        <v>0</v>
      </c>
      <c r="L110" s="3">
        <v>0</v>
      </c>
      <c r="N110" s="3">
        <v>14559.02</v>
      </c>
      <c r="P110" s="28">
        <v>0</v>
      </c>
      <c r="Q110" s="28">
        <v>0</v>
      </c>
      <c r="R110" s="30"/>
      <c r="S110" s="28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20130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28">
        <v>20130</v>
      </c>
      <c r="CI110" s="3">
        <v>120.75</v>
      </c>
      <c r="CJ110" s="3">
        <v>1643.1000000000001</v>
      </c>
      <c r="CK110" s="3">
        <v>8241.44</v>
      </c>
      <c r="CL110" s="3">
        <v>10005.290000000001</v>
      </c>
      <c r="CN110" s="3">
        <v>0</v>
      </c>
      <c r="CO110" s="3">
        <v>0</v>
      </c>
      <c r="CP110" s="3">
        <v>0</v>
      </c>
      <c r="CR110" s="3">
        <v>10005.290000000001</v>
      </c>
      <c r="CS110" s="3">
        <f t="shared" si="17"/>
        <v>10124.709999999999</v>
      </c>
      <c r="CT110" s="34">
        <f t="shared" si="18"/>
        <v>0.49703378042722307</v>
      </c>
    </row>
    <row r="111" spans="1:98" outlineLevel="1" x14ac:dyDescent="0.2">
      <c r="A111" s="3" t="s">
        <v>118</v>
      </c>
      <c r="B111" s="10" t="s">
        <v>306</v>
      </c>
      <c r="C111" s="3" t="s">
        <v>307</v>
      </c>
      <c r="D111" s="3">
        <v>0</v>
      </c>
      <c r="E111" s="3">
        <v>0</v>
      </c>
      <c r="F111" s="3">
        <v>3034.69</v>
      </c>
      <c r="G111" s="3">
        <v>0</v>
      </c>
      <c r="H111" s="3">
        <v>3034.69</v>
      </c>
      <c r="J111" s="3">
        <v>0</v>
      </c>
      <c r="K111" s="3">
        <v>0</v>
      </c>
      <c r="L111" s="3">
        <v>0</v>
      </c>
      <c r="N111" s="3">
        <v>3034.69</v>
      </c>
      <c r="P111" s="28">
        <v>0</v>
      </c>
      <c r="Q111" s="28">
        <v>0</v>
      </c>
      <c r="R111" s="30"/>
      <c r="S111" s="28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3000</v>
      </c>
      <c r="CC111" s="3">
        <v>0</v>
      </c>
      <c r="CD111" s="3">
        <v>0</v>
      </c>
      <c r="CE111" s="3">
        <v>0</v>
      </c>
      <c r="CF111" s="3">
        <v>0</v>
      </c>
      <c r="CG111" s="28">
        <v>3000</v>
      </c>
      <c r="CI111" s="3">
        <v>0</v>
      </c>
      <c r="CJ111" s="3">
        <v>0</v>
      </c>
      <c r="CK111" s="3">
        <v>1559.26</v>
      </c>
      <c r="CL111" s="3">
        <v>1559.26</v>
      </c>
      <c r="CN111" s="3">
        <v>0</v>
      </c>
      <c r="CO111" s="3">
        <v>0</v>
      </c>
      <c r="CP111" s="3">
        <v>0</v>
      </c>
      <c r="CR111" s="3">
        <v>1559.26</v>
      </c>
      <c r="CS111" s="3">
        <f t="shared" si="17"/>
        <v>1440.74</v>
      </c>
      <c r="CT111" s="34">
        <f t="shared" si="18"/>
        <v>0.51975333333333329</v>
      </c>
    </row>
    <row r="112" spans="1:98" outlineLevel="1" x14ac:dyDescent="0.2">
      <c r="A112" s="3" t="s">
        <v>119</v>
      </c>
      <c r="B112" s="10" t="s">
        <v>308</v>
      </c>
      <c r="C112" s="3" t="s">
        <v>309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3">
        <v>0</v>
      </c>
      <c r="K112" s="3">
        <v>0</v>
      </c>
      <c r="L112" s="3">
        <v>0</v>
      </c>
      <c r="N112" s="3">
        <v>0</v>
      </c>
      <c r="P112" s="28">
        <v>0</v>
      </c>
      <c r="Q112" s="28">
        <v>0</v>
      </c>
      <c r="R112" s="30"/>
      <c r="S112" s="28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500</v>
      </c>
      <c r="CD112" s="3">
        <v>0</v>
      </c>
      <c r="CE112" s="3">
        <v>0</v>
      </c>
      <c r="CF112" s="3">
        <v>0</v>
      </c>
      <c r="CG112" s="28">
        <v>500</v>
      </c>
      <c r="CI112" s="3">
        <v>0</v>
      </c>
      <c r="CJ112" s="3">
        <v>0</v>
      </c>
      <c r="CK112" s="3">
        <v>0</v>
      </c>
      <c r="CL112" s="3">
        <v>0</v>
      </c>
      <c r="CN112" s="3">
        <v>0</v>
      </c>
      <c r="CO112" s="3">
        <v>0</v>
      </c>
      <c r="CP112" s="3">
        <v>0</v>
      </c>
      <c r="CR112" s="3">
        <v>0</v>
      </c>
      <c r="CS112" s="3">
        <f t="shared" si="17"/>
        <v>500</v>
      </c>
      <c r="CT112" s="34">
        <f t="shared" si="18"/>
        <v>0</v>
      </c>
    </row>
    <row r="113" spans="1:99" outlineLevel="1" x14ac:dyDescent="0.2">
      <c r="A113" s="3" t="s">
        <v>120</v>
      </c>
      <c r="B113" s="10" t="s">
        <v>310</v>
      </c>
      <c r="C113" s="3" t="s">
        <v>311</v>
      </c>
      <c r="D113" s="3">
        <v>0</v>
      </c>
      <c r="E113" s="3">
        <v>7.28</v>
      </c>
      <c r="F113" s="3">
        <v>305.47000000000003</v>
      </c>
      <c r="G113" s="3">
        <v>0</v>
      </c>
      <c r="H113" s="3">
        <v>312.75</v>
      </c>
      <c r="J113" s="3">
        <v>0</v>
      </c>
      <c r="K113" s="3">
        <v>0</v>
      </c>
      <c r="L113" s="3">
        <v>0</v>
      </c>
      <c r="N113" s="3">
        <v>312.75</v>
      </c>
      <c r="P113" s="28">
        <v>0</v>
      </c>
      <c r="Q113" s="28">
        <v>0</v>
      </c>
      <c r="R113" s="30"/>
      <c r="S113" s="28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510</v>
      </c>
      <c r="CE113" s="3">
        <v>0</v>
      </c>
      <c r="CF113" s="3">
        <v>0</v>
      </c>
      <c r="CG113" s="28">
        <v>510</v>
      </c>
      <c r="CI113" s="3">
        <v>0</v>
      </c>
      <c r="CJ113" s="3">
        <v>0</v>
      </c>
      <c r="CK113" s="3">
        <v>101.36</v>
      </c>
      <c r="CL113" s="3">
        <v>101.36</v>
      </c>
      <c r="CN113" s="3">
        <v>0</v>
      </c>
      <c r="CO113" s="3">
        <v>0</v>
      </c>
      <c r="CP113" s="3">
        <v>0</v>
      </c>
      <c r="CR113" s="3">
        <v>101.36</v>
      </c>
      <c r="CS113" s="3">
        <f t="shared" si="17"/>
        <v>408.64</v>
      </c>
      <c r="CT113" s="34">
        <f t="shared" si="18"/>
        <v>0.1987450980392157</v>
      </c>
    </row>
    <row r="114" spans="1:99" s="4" customFormat="1" x14ac:dyDescent="0.2">
      <c r="A114" s="5" t="s">
        <v>24</v>
      </c>
      <c r="B114" s="11"/>
      <c r="C114" s="2" t="s">
        <v>14</v>
      </c>
      <c r="D114" s="5">
        <v>23380.79</v>
      </c>
      <c r="E114" s="5">
        <v>2284.2900000000004</v>
      </c>
      <c r="F114" s="5">
        <v>232829.25000000003</v>
      </c>
      <c r="G114" s="5">
        <v>300</v>
      </c>
      <c r="H114" s="5">
        <v>258794.33000000005</v>
      </c>
      <c r="I114" s="7"/>
      <c r="J114" s="5">
        <v>0</v>
      </c>
      <c r="K114" s="5">
        <v>0</v>
      </c>
      <c r="L114" s="5">
        <v>0</v>
      </c>
      <c r="M114" s="7"/>
      <c r="N114" s="5">
        <v>258794.33</v>
      </c>
      <c r="O114" s="5"/>
      <c r="P114" s="5">
        <v>0</v>
      </c>
      <c r="Q114" s="5">
        <v>0</v>
      </c>
      <c r="R114" s="5"/>
      <c r="S114" s="7"/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1561</v>
      </c>
      <c r="BO114" s="5">
        <v>15995</v>
      </c>
      <c r="BP114" s="5">
        <v>18800</v>
      </c>
      <c r="BQ114" s="5">
        <v>3183</v>
      </c>
      <c r="BR114" s="5">
        <v>8600</v>
      </c>
      <c r="BS114" s="5">
        <v>1171</v>
      </c>
      <c r="BT114" s="5">
        <v>20808</v>
      </c>
      <c r="BU114" s="5">
        <v>97750</v>
      </c>
      <c r="BV114" s="5">
        <v>49000</v>
      </c>
      <c r="BW114" s="5">
        <v>25500</v>
      </c>
      <c r="BX114" s="5">
        <v>23650</v>
      </c>
      <c r="BY114" s="5">
        <v>3435</v>
      </c>
      <c r="BZ114" s="5">
        <v>500</v>
      </c>
      <c r="CA114" s="5">
        <v>20130</v>
      </c>
      <c r="CB114" s="5">
        <v>3000</v>
      </c>
      <c r="CC114" s="5">
        <v>500</v>
      </c>
      <c r="CD114" s="5">
        <v>510</v>
      </c>
      <c r="CE114" s="5">
        <v>0</v>
      </c>
      <c r="CF114" s="5">
        <v>0</v>
      </c>
      <c r="CG114" s="5">
        <v>294093</v>
      </c>
      <c r="CH114" s="7"/>
      <c r="CI114" s="5">
        <v>10279.06</v>
      </c>
      <c r="CJ114" s="5">
        <v>3474.8500000000004</v>
      </c>
      <c r="CK114" s="5">
        <v>95716.1</v>
      </c>
      <c r="CL114" s="5">
        <v>109470.01</v>
      </c>
      <c r="CM114" s="2"/>
      <c r="CN114" s="5">
        <v>0</v>
      </c>
      <c r="CO114" s="5">
        <v>0</v>
      </c>
      <c r="CP114" s="5">
        <v>0</v>
      </c>
      <c r="CR114" s="5">
        <v>109470.01000000001</v>
      </c>
      <c r="CS114" s="5">
        <f>CG114-CR114</f>
        <v>184622.99</v>
      </c>
      <c r="CT114" s="40">
        <f>IF(CG114=0,"n/a",CR114/(CG114))</f>
        <v>0.37222922680920667</v>
      </c>
      <c r="CU114" s="37"/>
    </row>
    <row r="115" spans="1:99" s="4" customFormat="1" x14ac:dyDescent="0.2">
      <c r="B115" s="11"/>
      <c r="H115" s="7"/>
      <c r="I115" s="7"/>
      <c r="L115" s="7"/>
      <c r="M115" s="7"/>
      <c r="N115" s="7"/>
      <c r="O115" s="7"/>
      <c r="P115" s="7"/>
      <c r="Q115" s="7"/>
      <c r="R115" s="7"/>
      <c r="S115" s="7"/>
      <c r="CG115" s="7"/>
      <c r="CH115" s="7"/>
      <c r="CL115" s="7"/>
      <c r="CP115" s="7"/>
      <c r="CT115" s="38"/>
      <c r="CU115" s="38"/>
    </row>
    <row r="116" spans="1:99" outlineLevel="1" x14ac:dyDescent="0.2">
      <c r="A116" s="3" t="s">
        <v>312</v>
      </c>
      <c r="B116" s="10" t="s">
        <v>313</v>
      </c>
      <c r="C116" s="3" t="s">
        <v>314</v>
      </c>
      <c r="D116" s="3">
        <v>0</v>
      </c>
      <c r="E116" s="3">
        <v>0</v>
      </c>
      <c r="F116" s="3">
        <v>12500</v>
      </c>
      <c r="G116" s="3">
        <v>0</v>
      </c>
      <c r="H116" s="3">
        <v>12500</v>
      </c>
      <c r="J116" s="3">
        <v>0</v>
      </c>
      <c r="K116" s="3">
        <v>0</v>
      </c>
      <c r="L116" s="3">
        <v>0</v>
      </c>
      <c r="N116" s="3">
        <v>12500</v>
      </c>
      <c r="P116" s="28">
        <v>0</v>
      </c>
      <c r="Q116" s="28">
        <v>0</v>
      </c>
      <c r="R116" s="30"/>
      <c r="S116" s="28"/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28">
        <v>0</v>
      </c>
      <c r="CI116" s="3">
        <v>0</v>
      </c>
      <c r="CJ116" s="3">
        <v>0</v>
      </c>
      <c r="CK116" s="3">
        <v>0</v>
      </c>
      <c r="CL116" s="3">
        <v>0</v>
      </c>
      <c r="CN116" s="3">
        <v>0</v>
      </c>
      <c r="CO116" s="3">
        <v>0</v>
      </c>
      <c r="CP116" s="3">
        <v>0</v>
      </c>
      <c r="CR116" s="3">
        <v>0</v>
      </c>
      <c r="CS116" s="3">
        <f t="shared" ref="CS116:CS117" si="19">CG116-CR116</f>
        <v>0</v>
      </c>
      <c r="CT116" s="34" t="str">
        <f t="shared" ref="CT116:CT117" si="20">IF(CG116=0,"n/a",CR116/(CG116))</f>
        <v>n/a</v>
      </c>
    </row>
    <row r="117" spans="1:99" outlineLevel="1" x14ac:dyDescent="0.2">
      <c r="A117" s="3" t="s">
        <v>121</v>
      </c>
      <c r="B117" s="10" t="s">
        <v>315</v>
      </c>
      <c r="C117" s="3" t="s">
        <v>316</v>
      </c>
      <c r="D117" s="3">
        <v>0</v>
      </c>
      <c r="E117" s="3">
        <v>0</v>
      </c>
      <c r="F117" s="3">
        <v>40355.5</v>
      </c>
      <c r="G117" s="3">
        <v>0</v>
      </c>
      <c r="H117" s="3">
        <v>40355.5</v>
      </c>
      <c r="J117" s="3">
        <v>0</v>
      </c>
      <c r="K117" s="3">
        <v>0</v>
      </c>
      <c r="L117" s="3">
        <v>0</v>
      </c>
      <c r="N117" s="3">
        <v>40355.5</v>
      </c>
      <c r="P117" s="28">
        <v>0</v>
      </c>
      <c r="Q117" s="28">
        <v>0</v>
      </c>
      <c r="R117" s="30"/>
      <c r="S117" s="28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375000</v>
      </c>
      <c r="CF117" s="3">
        <v>0</v>
      </c>
      <c r="CG117" s="28">
        <v>375000</v>
      </c>
      <c r="CI117" s="3">
        <v>0</v>
      </c>
      <c r="CJ117" s="3">
        <v>0</v>
      </c>
      <c r="CK117" s="3">
        <v>48198.8</v>
      </c>
      <c r="CL117" s="3">
        <v>48198.8</v>
      </c>
      <c r="CN117" s="3">
        <v>0</v>
      </c>
      <c r="CO117" s="3">
        <v>0</v>
      </c>
      <c r="CP117" s="3">
        <v>0</v>
      </c>
      <c r="CR117" s="3">
        <v>48198.8</v>
      </c>
      <c r="CS117" s="3">
        <f t="shared" si="19"/>
        <v>326801.2</v>
      </c>
      <c r="CT117" s="34">
        <f t="shared" si="20"/>
        <v>0.12853013333333335</v>
      </c>
    </row>
    <row r="118" spans="1:99" s="4" customFormat="1" x14ac:dyDescent="0.2">
      <c r="A118" s="5" t="s">
        <v>25</v>
      </c>
      <c r="B118" s="11"/>
      <c r="C118" s="2" t="s">
        <v>15</v>
      </c>
      <c r="D118" s="5">
        <v>0</v>
      </c>
      <c r="E118" s="5">
        <v>0</v>
      </c>
      <c r="F118" s="5">
        <v>52855.5</v>
      </c>
      <c r="G118" s="5">
        <v>0</v>
      </c>
      <c r="H118" s="5">
        <v>52855.5</v>
      </c>
      <c r="I118" s="7"/>
      <c r="J118" s="5">
        <v>0</v>
      </c>
      <c r="K118" s="5">
        <v>0</v>
      </c>
      <c r="L118" s="5">
        <v>0</v>
      </c>
      <c r="M118" s="7"/>
      <c r="N118" s="5">
        <v>52855.5</v>
      </c>
      <c r="O118" s="5"/>
      <c r="P118" s="5">
        <v>0</v>
      </c>
      <c r="Q118" s="5">
        <v>0</v>
      </c>
      <c r="R118" s="5"/>
      <c r="S118" s="7"/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375000</v>
      </c>
      <c r="CF118" s="5">
        <v>0</v>
      </c>
      <c r="CG118" s="5">
        <v>375000</v>
      </c>
      <c r="CH118" s="7"/>
      <c r="CI118" s="5">
        <v>0</v>
      </c>
      <c r="CJ118" s="5">
        <v>0</v>
      </c>
      <c r="CK118" s="5">
        <v>48198.8</v>
      </c>
      <c r="CL118" s="5">
        <v>48198.8</v>
      </c>
      <c r="CM118" s="2"/>
      <c r="CN118" s="5">
        <v>0</v>
      </c>
      <c r="CO118" s="5">
        <v>0</v>
      </c>
      <c r="CP118" s="5">
        <v>0</v>
      </c>
      <c r="CR118" s="5">
        <v>48198.8</v>
      </c>
      <c r="CS118" s="5">
        <f>CG118-CR118</f>
        <v>326801.2</v>
      </c>
      <c r="CT118" s="40">
        <f>IF(CG118=0,"n/a",CR118/(CG118))</f>
        <v>0.12853013333333335</v>
      </c>
      <c r="CU118" s="37"/>
    </row>
    <row r="119" spans="1:99" x14ac:dyDescent="0.2">
      <c r="H119" s="9"/>
      <c r="I119" s="7"/>
      <c r="L119" s="9"/>
      <c r="M119" s="7"/>
      <c r="N119" s="7"/>
      <c r="O119" s="7"/>
      <c r="P119" s="7"/>
      <c r="Q119" s="7"/>
      <c r="R119" s="7"/>
      <c r="S119" s="7"/>
      <c r="CG119" s="7"/>
      <c r="CH119" s="7"/>
      <c r="CL119" s="9"/>
      <c r="CP119" s="9"/>
    </row>
    <row r="120" spans="1:99" x14ac:dyDescent="0.2">
      <c r="A120" s="5" t="s">
        <v>2</v>
      </c>
      <c r="C120" s="1" t="s">
        <v>16</v>
      </c>
      <c r="D120" s="5">
        <f t="shared" ref="D120:G120" si="21">D65+D95+D114+D118</f>
        <v>107988.67000000001</v>
      </c>
      <c r="E120" s="5">
        <f t="shared" si="21"/>
        <v>99559.079999999987</v>
      </c>
      <c r="F120" s="5">
        <f t="shared" si="21"/>
        <v>5970293.4699999997</v>
      </c>
      <c r="G120" s="5">
        <f t="shared" si="21"/>
        <v>300</v>
      </c>
      <c r="H120" s="5">
        <f>H65+H95+H114+H118</f>
        <v>6178141.2200000007</v>
      </c>
      <c r="I120" s="7"/>
      <c r="J120" s="5">
        <f t="shared" ref="J120:K120" si="22">J65+J95+J114+J118</f>
        <v>0</v>
      </c>
      <c r="K120" s="5">
        <f t="shared" si="22"/>
        <v>464740</v>
      </c>
      <c r="L120" s="5">
        <f>L65+L95+L114+L118</f>
        <v>464740</v>
      </c>
      <c r="M120" s="7"/>
      <c r="N120" s="5">
        <f>N65+N95+N114+N118</f>
        <v>6642881.2200000007</v>
      </c>
      <c r="O120" s="5"/>
      <c r="P120" s="5"/>
      <c r="Q120" s="5"/>
      <c r="R120" s="5"/>
      <c r="S120" s="7"/>
      <c r="T120" s="5">
        <f t="shared" ref="T120:AY120" si="23">T65+T95+T114+T118</f>
        <v>112200</v>
      </c>
      <c r="U120" s="5">
        <f t="shared" si="23"/>
        <v>159000</v>
      </c>
      <c r="V120" s="5">
        <f t="shared" si="23"/>
        <v>2070346</v>
      </c>
      <c r="W120" s="5">
        <f t="shared" si="23"/>
        <v>35000</v>
      </c>
      <c r="X120" s="5">
        <f t="shared" si="23"/>
        <v>24000</v>
      </c>
      <c r="Y120" s="5">
        <f t="shared" si="23"/>
        <v>50000</v>
      </c>
      <c r="Z120" s="5">
        <f t="shared" si="23"/>
        <v>47147</v>
      </c>
      <c r="AA120" s="5">
        <f t="shared" si="23"/>
        <v>76460</v>
      </c>
      <c r="AB120" s="5">
        <f t="shared" si="23"/>
        <v>34793</v>
      </c>
      <c r="AC120" s="5">
        <f t="shared" si="23"/>
        <v>28434</v>
      </c>
      <c r="AD120" s="5">
        <f t="shared" si="23"/>
        <v>31032</v>
      </c>
      <c r="AE120" s="5">
        <f t="shared" si="23"/>
        <v>52846</v>
      </c>
      <c r="AF120" s="5">
        <f t="shared" si="23"/>
        <v>52886</v>
      </c>
      <c r="AG120" s="5">
        <f t="shared" si="23"/>
        <v>143409</v>
      </c>
      <c r="AH120" s="5">
        <f t="shared" si="23"/>
        <v>549470</v>
      </c>
      <c r="AI120" s="5">
        <f t="shared" si="23"/>
        <v>20986</v>
      </c>
      <c r="AJ120" s="5">
        <f t="shared" si="23"/>
        <v>137674</v>
      </c>
      <c r="AK120" s="5">
        <f t="shared" si="23"/>
        <v>22000</v>
      </c>
      <c r="AL120" s="5">
        <f t="shared" si="23"/>
        <v>108670</v>
      </c>
      <c r="AM120" s="5">
        <f t="shared" si="23"/>
        <v>74810</v>
      </c>
      <c r="AN120" s="5">
        <f t="shared" si="23"/>
        <v>7750</v>
      </c>
      <c r="AO120" s="5">
        <f t="shared" si="23"/>
        <v>1071433</v>
      </c>
      <c r="AP120" s="5">
        <f t="shared" si="23"/>
        <v>1100</v>
      </c>
      <c r="AQ120" s="5">
        <f t="shared" si="23"/>
        <v>17470</v>
      </c>
      <c r="AR120" s="5">
        <f t="shared" si="23"/>
        <v>825</v>
      </c>
      <c r="AS120" s="5">
        <f t="shared" si="23"/>
        <v>7805</v>
      </c>
      <c r="AT120" s="5">
        <f t="shared" si="23"/>
        <v>10384</v>
      </c>
      <c r="AU120" s="5">
        <f t="shared" si="23"/>
        <v>48882</v>
      </c>
      <c r="AV120" s="5">
        <f t="shared" si="23"/>
        <v>5000</v>
      </c>
      <c r="AW120" s="5">
        <f t="shared" si="23"/>
        <v>1000</v>
      </c>
      <c r="AX120" s="5">
        <f t="shared" si="23"/>
        <v>139128</v>
      </c>
      <c r="AY120" s="5">
        <f t="shared" si="23"/>
        <v>1250</v>
      </c>
      <c r="AZ120" s="5">
        <f t="shared" ref="AZ120:CF120" si="24">AZ65+AZ95+AZ114+AZ118</f>
        <v>11600</v>
      </c>
      <c r="BA120" s="5">
        <f t="shared" si="24"/>
        <v>37275</v>
      </c>
      <c r="BB120" s="5">
        <f t="shared" si="24"/>
        <v>79200</v>
      </c>
      <c r="BC120" s="5">
        <f t="shared" si="24"/>
        <v>500</v>
      </c>
      <c r="BD120" s="5">
        <f t="shared" si="24"/>
        <v>21125</v>
      </c>
      <c r="BE120" s="5">
        <f t="shared" si="24"/>
        <v>51400</v>
      </c>
      <c r="BF120" s="5">
        <f t="shared" si="24"/>
        <v>13770</v>
      </c>
      <c r="BG120" s="5">
        <f t="shared" si="24"/>
        <v>17775</v>
      </c>
      <c r="BH120" s="5">
        <f t="shared" si="24"/>
        <v>530</v>
      </c>
      <c r="BI120" s="5">
        <f t="shared" si="24"/>
        <v>16650</v>
      </c>
      <c r="BJ120" s="5">
        <f t="shared" si="24"/>
        <v>80500</v>
      </c>
      <c r="BK120" s="5">
        <f t="shared" si="24"/>
        <v>10400</v>
      </c>
      <c r="BL120" s="5">
        <f t="shared" si="24"/>
        <v>380636</v>
      </c>
      <c r="BM120" s="5">
        <f t="shared" si="24"/>
        <v>393613</v>
      </c>
      <c r="BN120" s="5">
        <f t="shared" si="24"/>
        <v>1561</v>
      </c>
      <c r="BO120" s="5">
        <f t="shared" si="24"/>
        <v>15995</v>
      </c>
      <c r="BP120" s="5">
        <f t="shared" si="24"/>
        <v>18800</v>
      </c>
      <c r="BQ120" s="5">
        <f t="shared" si="24"/>
        <v>3183</v>
      </c>
      <c r="BR120" s="5">
        <f t="shared" si="24"/>
        <v>8600</v>
      </c>
      <c r="BS120" s="5">
        <f t="shared" si="24"/>
        <v>1171</v>
      </c>
      <c r="BT120" s="5">
        <f t="shared" si="24"/>
        <v>20808</v>
      </c>
      <c r="BU120" s="5">
        <f t="shared" si="24"/>
        <v>97750</v>
      </c>
      <c r="BV120" s="5">
        <f t="shared" si="24"/>
        <v>49000</v>
      </c>
      <c r="BW120" s="5">
        <f t="shared" si="24"/>
        <v>25500</v>
      </c>
      <c r="BX120" s="5">
        <f t="shared" si="24"/>
        <v>23650</v>
      </c>
      <c r="BY120" s="5">
        <f t="shared" si="24"/>
        <v>3435</v>
      </c>
      <c r="BZ120" s="5">
        <f t="shared" si="24"/>
        <v>500</v>
      </c>
      <c r="CA120" s="5">
        <f t="shared" si="24"/>
        <v>20130</v>
      </c>
      <c r="CB120" s="5">
        <f t="shared" si="24"/>
        <v>3000</v>
      </c>
      <c r="CC120" s="5">
        <f t="shared" si="24"/>
        <v>500</v>
      </c>
      <c r="CD120" s="5">
        <f t="shared" si="24"/>
        <v>510</v>
      </c>
      <c r="CE120" s="5">
        <f t="shared" si="24"/>
        <v>375000</v>
      </c>
      <c r="CF120" s="5">
        <f t="shared" si="24"/>
        <v>700697</v>
      </c>
      <c r="CG120" s="5">
        <f>CG65+CG95+CG114+CG118</f>
        <v>7627954</v>
      </c>
      <c r="CH120" s="7"/>
      <c r="CI120" s="5">
        <f t="shared" ref="CI120:CK120" si="25">CI65+CI95+CI114+CI118</f>
        <v>51296.469999999994</v>
      </c>
      <c r="CJ120" s="5">
        <f t="shared" si="25"/>
        <v>50579.13</v>
      </c>
      <c r="CK120" s="5">
        <f t="shared" si="25"/>
        <v>2488654.13</v>
      </c>
      <c r="CL120" s="5">
        <f>CL65+CL95+CL114+CL118</f>
        <v>2590529.73</v>
      </c>
      <c r="CM120" s="1"/>
      <c r="CN120" s="5">
        <f t="shared" ref="CN120:CO120" si="26">CN65+CN95+CN114+CN118</f>
        <v>0</v>
      </c>
      <c r="CO120" s="5">
        <f t="shared" si="26"/>
        <v>153957.5</v>
      </c>
      <c r="CP120" s="5">
        <f>CP65+CP95+CP114+CP118</f>
        <v>153957.5</v>
      </c>
      <c r="CR120" s="5">
        <f>CR65+CR95+CR114+CR118</f>
        <v>2744487.2299999995</v>
      </c>
      <c r="CS120" s="5"/>
      <c r="CT120" s="40"/>
      <c r="CU120" s="37"/>
    </row>
    <row r="121" spans="1:99" x14ac:dyDescent="0.2">
      <c r="H121" s="6"/>
      <c r="I121" s="7"/>
      <c r="L121" s="6"/>
      <c r="M121" s="7"/>
      <c r="N121" s="7"/>
      <c r="O121" s="7"/>
      <c r="P121" s="7"/>
      <c r="Q121" s="7"/>
      <c r="R121" s="7"/>
      <c r="S121" s="7"/>
      <c r="CG121" s="7"/>
      <c r="CH121" s="7"/>
      <c r="CL121" s="6"/>
      <c r="CP121" s="6"/>
    </row>
    <row r="122" spans="1:99" ht="13.5" thickBot="1" x14ac:dyDescent="0.25">
      <c r="A122" s="8" t="s">
        <v>2</v>
      </c>
      <c r="C122" s="1" t="s">
        <v>46</v>
      </c>
      <c r="D122" s="8">
        <f t="shared" ref="D122:G122" si="27">D36-D120</f>
        <v>-4051.2700000000186</v>
      </c>
      <c r="E122" s="8">
        <f t="shared" si="27"/>
        <v>21990.670000000027</v>
      </c>
      <c r="F122" s="8">
        <f t="shared" si="27"/>
        <v>216940.23000000045</v>
      </c>
      <c r="G122" s="8">
        <f t="shared" si="27"/>
        <v>0</v>
      </c>
      <c r="H122" s="5">
        <f>H36-H120</f>
        <v>2880283.2899999991</v>
      </c>
      <c r="I122" s="7"/>
      <c r="J122" s="8">
        <f t="shared" ref="J122:K122" si="28">J36-J120</f>
        <v>0</v>
      </c>
      <c r="K122" s="8">
        <f t="shared" si="28"/>
        <v>6747.3500000000349</v>
      </c>
      <c r="L122" s="5">
        <f>L36-L120</f>
        <v>6747.3500000000349</v>
      </c>
      <c r="M122" s="7"/>
      <c r="N122" s="5">
        <f>N36-N120</f>
        <v>2887030.6399999987</v>
      </c>
      <c r="O122"/>
      <c r="P122" s="8"/>
      <c r="Q122" s="8"/>
      <c r="R122" s="5"/>
      <c r="S122" s="7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5"/>
      <c r="CH122" s="7"/>
      <c r="CI122" s="8">
        <f t="shared" ref="CI122:CK122" si="29">CI36-CI120</f>
        <v>65120.060000000005</v>
      </c>
      <c r="CJ122" s="8">
        <f t="shared" si="29"/>
        <v>136690.18</v>
      </c>
      <c r="CK122" s="8">
        <f t="shared" si="29"/>
        <v>2821376.83</v>
      </c>
      <c r="CL122" s="5">
        <f>CL36-CL120</f>
        <v>3023187.07</v>
      </c>
      <c r="CM122" s="1"/>
      <c r="CN122" s="8">
        <f t="shared" ref="CN122:CO122" si="30">CN36-CN120</f>
        <v>-16851.12999999999</v>
      </c>
      <c r="CO122" s="8">
        <f t="shared" si="30"/>
        <v>869858.08</v>
      </c>
      <c r="CP122" s="5">
        <f>CP36-CP120</f>
        <v>853006.95000000007</v>
      </c>
      <c r="CR122" s="5">
        <f>CR36-CR120</f>
        <v>3876194.0200000005</v>
      </c>
      <c r="CS122" s="5"/>
      <c r="CT122" s="40"/>
      <c r="CU122" s="37"/>
    </row>
    <row r="123" spans="1:99" ht="13.5" thickTop="1" x14ac:dyDescent="0.2"/>
    <row r="124" spans="1:99" x14ac:dyDescent="0.2">
      <c r="A124" s="3" t="s">
        <v>48</v>
      </c>
      <c r="C124" s="1" t="s">
        <v>7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J124" s="3">
        <v>0</v>
      </c>
      <c r="K124" s="3">
        <v>0</v>
      </c>
      <c r="L124" s="3">
        <v>0</v>
      </c>
      <c r="N124" s="3">
        <v>0</v>
      </c>
      <c r="P124" s="3">
        <v>0</v>
      </c>
      <c r="Q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I124" s="3">
        <v>0</v>
      </c>
      <c r="CJ124" s="3">
        <v>0</v>
      </c>
      <c r="CK124" s="3">
        <v>0</v>
      </c>
      <c r="CL124" s="3">
        <v>0</v>
      </c>
      <c r="CM124" s="1"/>
      <c r="CN124" s="3">
        <v>0</v>
      </c>
      <c r="CO124" s="3">
        <v>0</v>
      </c>
      <c r="CP124" s="3">
        <v>0</v>
      </c>
      <c r="CR124" s="3">
        <v>0</v>
      </c>
    </row>
    <row r="126" spans="1:99" x14ac:dyDescent="0.2">
      <c r="A126" s="3" t="s">
        <v>49</v>
      </c>
      <c r="C126" s="1" t="s">
        <v>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I126" s="3">
        <v>0</v>
      </c>
      <c r="CJ126" s="3">
        <v>0</v>
      </c>
      <c r="CK126" s="3">
        <v>0</v>
      </c>
      <c r="CL126" s="3">
        <v>0</v>
      </c>
      <c r="CM126" s="1"/>
      <c r="CN126" s="3">
        <v>0</v>
      </c>
      <c r="CO126" s="3">
        <v>0</v>
      </c>
      <c r="CP126" s="3">
        <v>0</v>
      </c>
      <c r="CR126" s="3">
        <v>0</v>
      </c>
    </row>
    <row r="128" spans="1:99" x14ac:dyDescent="0.2">
      <c r="B128" s="44"/>
      <c r="C128" s="45" t="s">
        <v>51</v>
      </c>
      <c r="H128" s="46"/>
      <c r="I128" s="46"/>
      <c r="L128" s="46"/>
      <c r="M128" s="46"/>
      <c r="N128" s="46"/>
      <c r="O128" s="46"/>
      <c r="P128" s="46"/>
      <c r="Q128" s="46"/>
      <c r="R128" s="46"/>
      <c r="S128" s="46"/>
      <c r="CG128" s="46">
        <f>(R34-R31-R17)*3%</f>
        <v>190530.15</v>
      </c>
      <c r="CH128" s="46"/>
      <c r="CL128" s="46"/>
      <c r="CM128" s="46"/>
      <c r="CP128" s="46"/>
      <c r="CQ128" s="46"/>
      <c r="CR128" s="46"/>
      <c r="CS128" s="46"/>
      <c r="CT128" s="47"/>
    </row>
    <row r="130" spans="3:96" ht="13.5" thickBot="1" x14ac:dyDescent="0.25">
      <c r="C130" s="1" t="s">
        <v>47</v>
      </c>
      <c r="H130" s="42">
        <f>H122-H124-H126-H128</f>
        <v>2880283.2899999991</v>
      </c>
      <c r="L130" s="42">
        <f>L122-L124-L126-L128</f>
        <v>6747.3500000000349</v>
      </c>
      <c r="N130" s="42">
        <f>N122-N124-N126-N128</f>
        <v>2887030.6399999987</v>
      </c>
      <c r="R130"/>
      <c r="S130"/>
      <c r="CG130"/>
      <c r="CL130" s="42">
        <f>CL122-CL124-CL126-CL128</f>
        <v>3023187.07</v>
      </c>
      <c r="CP130" s="42">
        <f>CP122-CP124-CP126-CP128</f>
        <v>853006.95000000007</v>
      </c>
      <c r="CR130" s="42">
        <f>CR122-CR124-CR126-CR128</f>
        <v>3876194.0200000005</v>
      </c>
    </row>
    <row r="131" spans="3:96" ht="13.5" thickTop="1" x14ac:dyDescent="0.2"/>
  </sheetData>
  <mergeCells count="3">
    <mergeCell ref="CP2:CS2"/>
    <mergeCell ref="CP4:CS4"/>
    <mergeCell ref="CP6:CS6"/>
  </mergeCells>
  <phoneticPr fontId="0" type="noConversion"/>
  <printOptions horizontalCentered="1" gridLines="1"/>
  <pageMargins left="0" right="0" top="0.75" bottom="0.75" header="0.3" footer="0.3"/>
  <pageSetup paperSize="5" scale="65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Phil Courtney</cp:lastModifiedBy>
  <cp:lastPrinted>2018-12-04T21:22:20Z</cp:lastPrinted>
  <dcterms:created xsi:type="dcterms:W3CDTF">1997-12-11T19:58:58Z</dcterms:created>
  <dcterms:modified xsi:type="dcterms:W3CDTF">2018-12-09T23:46:31Z</dcterms:modified>
</cp:coreProperties>
</file>