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"V2018-12-31"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"https://jcspa.jeffco.k12.co.us/psp/PA92PRD_newwin/EMPLOYEE/PSFT_EP/c/REPORT_BOOKS.IC_RUN_DRILLDOWN.GBL?Action=A&amp;NVS_INSTANCE=5455235_8212741"</definedName>
    <definedName name="NvsElapsedTime">0.0000347222157870419</definedName>
    <definedName name="NvsEndTime">43474.4403819444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"V2018-12-31"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Sheet1!$CY$4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H129" i="1" l="1"/>
  <c r="N65" i="1" l="1"/>
  <c r="CU40" i="1"/>
  <c r="CU39" i="1"/>
  <c r="CT40" i="1"/>
  <c r="CU24" i="1"/>
  <c r="CT24" i="1"/>
  <c r="BV121" i="1" l="1"/>
  <c r="BB121" i="1"/>
  <c r="AH121" i="1"/>
  <c r="CU119" i="1"/>
  <c r="CT119" i="1"/>
  <c r="CU118" i="1"/>
  <c r="CT118" i="1"/>
  <c r="CU117" i="1"/>
  <c r="CT117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9" i="1"/>
  <c r="CT99" i="1"/>
  <c r="CU98" i="1"/>
  <c r="CT98" i="1"/>
  <c r="CU97" i="1"/>
  <c r="CT97" i="1"/>
  <c r="CU95" i="1"/>
  <c r="CT95" i="1"/>
  <c r="CU94" i="1"/>
  <c r="CT94" i="1"/>
  <c r="CU92" i="1"/>
  <c r="CU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U69" i="1"/>
  <c r="CT69" i="1"/>
  <c r="CU68" i="1"/>
  <c r="CT68" i="1"/>
  <c r="CU67" i="1"/>
  <c r="CT67" i="1"/>
  <c r="CS65" i="1"/>
  <c r="CS121" i="1" s="1"/>
  <c r="CQ65" i="1"/>
  <c r="CQ121" i="1" s="1"/>
  <c r="CP65" i="1"/>
  <c r="CP121" i="1" s="1"/>
  <c r="CO65" i="1"/>
  <c r="CO121" i="1" s="1"/>
  <c r="CM65" i="1"/>
  <c r="CM121" i="1" s="1"/>
  <c r="CL65" i="1"/>
  <c r="CL121" i="1" s="1"/>
  <c r="CK65" i="1"/>
  <c r="CK121" i="1" s="1"/>
  <c r="CJ65" i="1"/>
  <c r="CJ121" i="1" s="1"/>
  <c r="CH65" i="1"/>
  <c r="CH121" i="1" s="1"/>
  <c r="CG65" i="1"/>
  <c r="CG121" i="1" s="1"/>
  <c r="CF65" i="1"/>
  <c r="CF121" i="1" s="1"/>
  <c r="CE65" i="1"/>
  <c r="CE121" i="1" s="1"/>
  <c r="CD65" i="1"/>
  <c r="CD121" i="1" s="1"/>
  <c r="CC65" i="1"/>
  <c r="CC121" i="1" s="1"/>
  <c r="CB65" i="1"/>
  <c r="CB121" i="1" s="1"/>
  <c r="CA65" i="1"/>
  <c r="CA121" i="1" s="1"/>
  <c r="BZ65" i="1"/>
  <c r="BZ121" i="1" s="1"/>
  <c r="BY65" i="1"/>
  <c r="BY121" i="1" s="1"/>
  <c r="BX65" i="1"/>
  <c r="BX121" i="1" s="1"/>
  <c r="BW65" i="1"/>
  <c r="BW121" i="1" s="1"/>
  <c r="BV65" i="1"/>
  <c r="BU65" i="1"/>
  <c r="BU121" i="1" s="1"/>
  <c r="BT65" i="1"/>
  <c r="BT121" i="1" s="1"/>
  <c r="BS65" i="1"/>
  <c r="BS121" i="1" s="1"/>
  <c r="BR65" i="1"/>
  <c r="BR121" i="1" s="1"/>
  <c r="BQ65" i="1"/>
  <c r="BQ121" i="1" s="1"/>
  <c r="BP65" i="1"/>
  <c r="BP121" i="1" s="1"/>
  <c r="BO65" i="1"/>
  <c r="BO121" i="1" s="1"/>
  <c r="BN65" i="1"/>
  <c r="BN121" i="1" s="1"/>
  <c r="BM65" i="1"/>
  <c r="BM121" i="1" s="1"/>
  <c r="BL65" i="1"/>
  <c r="BL121" i="1" s="1"/>
  <c r="BK65" i="1"/>
  <c r="BK121" i="1" s="1"/>
  <c r="BJ65" i="1"/>
  <c r="BJ121" i="1" s="1"/>
  <c r="BI65" i="1"/>
  <c r="BI121" i="1" s="1"/>
  <c r="BH65" i="1"/>
  <c r="BH121" i="1" s="1"/>
  <c r="BG65" i="1"/>
  <c r="BG121" i="1" s="1"/>
  <c r="BF65" i="1"/>
  <c r="BF121" i="1" s="1"/>
  <c r="BE65" i="1"/>
  <c r="BE121" i="1" s="1"/>
  <c r="BD65" i="1"/>
  <c r="BD121" i="1" s="1"/>
  <c r="BC65" i="1"/>
  <c r="BC121" i="1" s="1"/>
  <c r="BB65" i="1"/>
  <c r="BA65" i="1"/>
  <c r="BA121" i="1" s="1"/>
  <c r="AZ65" i="1"/>
  <c r="AZ121" i="1" s="1"/>
  <c r="AY65" i="1"/>
  <c r="AY121" i="1" s="1"/>
  <c r="AX65" i="1"/>
  <c r="AX121" i="1" s="1"/>
  <c r="AW65" i="1"/>
  <c r="AW121" i="1" s="1"/>
  <c r="AV65" i="1"/>
  <c r="AV121" i="1" s="1"/>
  <c r="AU65" i="1"/>
  <c r="AU121" i="1" s="1"/>
  <c r="AT65" i="1"/>
  <c r="AT121" i="1" s="1"/>
  <c r="AS65" i="1"/>
  <c r="AS121" i="1" s="1"/>
  <c r="AR65" i="1"/>
  <c r="AR121" i="1" s="1"/>
  <c r="AQ65" i="1"/>
  <c r="AQ121" i="1" s="1"/>
  <c r="AP65" i="1"/>
  <c r="AP121" i="1" s="1"/>
  <c r="AO65" i="1"/>
  <c r="AO121" i="1" s="1"/>
  <c r="AN65" i="1"/>
  <c r="AN121" i="1" s="1"/>
  <c r="AM65" i="1"/>
  <c r="AM121" i="1" s="1"/>
  <c r="AL65" i="1"/>
  <c r="AL121" i="1" s="1"/>
  <c r="AK65" i="1"/>
  <c r="AK121" i="1" s="1"/>
  <c r="AJ65" i="1"/>
  <c r="AJ121" i="1" s="1"/>
  <c r="AI65" i="1"/>
  <c r="AI121" i="1" s="1"/>
  <c r="AH65" i="1"/>
  <c r="AG65" i="1"/>
  <c r="AG121" i="1" s="1"/>
  <c r="AF65" i="1"/>
  <c r="AF121" i="1" s="1"/>
  <c r="AE65" i="1"/>
  <c r="AE121" i="1" s="1"/>
  <c r="AD65" i="1"/>
  <c r="AD121" i="1" s="1"/>
  <c r="AC65" i="1"/>
  <c r="AC121" i="1" s="1"/>
  <c r="AB65" i="1"/>
  <c r="AB121" i="1" s="1"/>
  <c r="AA65" i="1"/>
  <c r="AA121" i="1" s="1"/>
  <c r="Z65" i="1"/>
  <c r="Z121" i="1" s="1"/>
  <c r="Y65" i="1"/>
  <c r="Y121" i="1" s="1"/>
  <c r="X65" i="1"/>
  <c r="X121" i="1" s="1"/>
  <c r="W65" i="1"/>
  <c r="W121" i="1" s="1"/>
  <c r="V65" i="1"/>
  <c r="V121" i="1" s="1"/>
  <c r="U65" i="1"/>
  <c r="U121" i="1" s="1"/>
  <c r="T65" i="1"/>
  <c r="T121" i="1" s="1"/>
  <c r="N121" i="1"/>
  <c r="L65" i="1"/>
  <c r="L121" i="1" s="1"/>
  <c r="K65" i="1"/>
  <c r="K121" i="1" s="1"/>
  <c r="J65" i="1"/>
  <c r="J121" i="1" s="1"/>
  <c r="H65" i="1"/>
  <c r="H121" i="1" s="1"/>
  <c r="G65" i="1"/>
  <c r="G121" i="1" s="1"/>
  <c r="F65" i="1"/>
  <c r="F121" i="1" s="1"/>
  <c r="E65" i="1"/>
  <c r="E121" i="1" s="1"/>
  <c r="D65" i="1"/>
  <c r="D121" i="1" s="1"/>
  <c r="CU63" i="1"/>
  <c r="CT63" i="1"/>
  <c r="CU62" i="1"/>
  <c r="CT62" i="1"/>
  <c r="CU60" i="1"/>
  <c r="CT60" i="1"/>
  <c r="CT65" i="1" s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2" i="1"/>
  <c r="CT42" i="1"/>
  <c r="CU41" i="1"/>
  <c r="CT41" i="1"/>
  <c r="CT39" i="1"/>
  <c r="CU38" i="1"/>
  <c r="CT38" i="1"/>
  <c r="CS36" i="1"/>
  <c r="CQ36" i="1"/>
  <c r="CP36" i="1"/>
  <c r="CO36" i="1"/>
  <c r="CM36" i="1"/>
  <c r="CL36" i="1"/>
  <c r="CK36" i="1"/>
  <c r="CJ36" i="1"/>
  <c r="N36" i="1"/>
  <c r="L36" i="1"/>
  <c r="K36" i="1"/>
  <c r="J36" i="1"/>
  <c r="H36" i="1"/>
  <c r="G36" i="1"/>
  <c r="F36" i="1"/>
  <c r="E36" i="1"/>
  <c r="D36" i="1"/>
  <c r="R34" i="1"/>
  <c r="CT34" i="1" s="1"/>
  <c r="CT36" i="1" s="1"/>
  <c r="CU33" i="1"/>
  <c r="R32" i="1"/>
  <c r="CT32" i="1" s="1"/>
  <c r="R31" i="1"/>
  <c r="CU31" i="1" s="1"/>
  <c r="R30" i="1"/>
  <c r="CT30" i="1" s="1"/>
  <c r="R29" i="1"/>
  <c r="CU29" i="1" s="1"/>
  <c r="R28" i="1"/>
  <c r="CT28" i="1" s="1"/>
  <c r="R27" i="1"/>
  <c r="CU27" i="1" s="1"/>
  <c r="R26" i="1"/>
  <c r="CT26" i="1" s="1"/>
  <c r="R25" i="1"/>
  <c r="CU25" i="1" s="1"/>
  <c r="R23" i="1"/>
  <c r="CT23" i="1" s="1"/>
  <c r="R22" i="1"/>
  <c r="CU22" i="1" s="1"/>
  <c r="R21" i="1"/>
  <c r="CT21" i="1" s="1"/>
  <c r="R20" i="1"/>
  <c r="CU20" i="1" s="1"/>
  <c r="R19" i="1"/>
  <c r="CT19" i="1" s="1"/>
  <c r="R18" i="1"/>
  <c r="CU18" i="1" s="1"/>
  <c r="R17" i="1"/>
  <c r="CT17" i="1" s="1"/>
  <c r="R16" i="1"/>
  <c r="CU16" i="1" s="1"/>
  <c r="R15" i="1"/>
  <c r="CT15" i="1" s="1"/>
  <c r="R14" i="1"/>
  <c r="CU14" i="1" s="1"/>
  <c r="R13" i="1"/>
  <c r="CT13" i="1" s="1"/>
  <c r="B5" i="1"/>
  <c r="CU65" i="1" l="1"/>
  <c r="CJ123" i="1"/>
  <c r="CO123" i="1"/>
  <c r="CU13" i="1"/>
  <c r="CU15" i="1"/>
  <c r="CU17" i="1"/>
  <c r="CU19" i="1"/>
  <c r="CU21" i="1"/>
  <c r="CU23" i="1"/>
  <c r="CU26" i="1"/>
  <c r="CU28" i="1"/>
  <c r="CU30" i="1"/>
  <c r="CU32" i="1"/>
  <c r="CU34" i="1"/>
  <c r="G123" i="1"/>
  <c r="L123" i="1"/>
  <c r="L131" i="1" s="1"/>
  <c r="CL123" i="1"/>
  <c r="CQ123" i="1"/>
  <c r="CQ131" i="1" s="1"/>
  <c r="CT14" i="1"/>
  <c r="CT16" i="1"/>
  <c r="CT18" i="1"/>
  <c r="CT20" i="1"/>
  <c r="CT22" i="1"/>
  <c r="CT25" i="1"/>
  <c r="CT27" i="1"/>
  <c r="CT29" i="1"/>
  <c r="CT31" i="1"/>
  <c r="CT33" i="1"/>
  <c r="E123" i="1"/>
  <c r="J123" i="1"/>
  <c r="R36" i="1"/>
  <c r="CU36" i="1" s="1"/>
  <c r="CM123" i="1"/>
  <c r="CM131" i="1" s="1"/>
  <c r="CS123" i="1"/>
  <c r="CS131" i="1" s="1"/>
  <c r="CK123" i="1"/>
  <c r="CP123" i="1"/>
  <c r="D123" i="1"/>
  <c r="F123" i="1"/>
  <c r="H123" i="1"/>
  <c r="H131" i="1" s="1"/>
  <c r="K123" i="1"/>
  <c r="N123" i="1"/>
  <c r="N131" i="1" s="1"/>
</calcChain>
</file>

<file path=xl/sharedStrings.xml><?xml version="1.0" encoding="utf-8"?>
<sst xmlns="http://schemas.openxmlformats.org/spreadsheetml/2006/main" count="512" uniqueCount="349">
  <si>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</si>
  <si>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</si>
  <si>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</si>
  <si>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</si>
  <si>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</si>
  <si>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</si>
  <si>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</si>
  <si>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</si>
  <si>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</si>
  <si>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</si>
  <si>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</si>
  <si>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</si>
  <si>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</si>
  <si>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</si>
  <si>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</si>
  <si>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</si>
  <si>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</si>
  <si>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</si>
  <si>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</si>
  <si>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</si>
  <si>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</si>
  <si>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</si>
  <si>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</si>
  <si>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</si>
  <si>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</si>
  <si>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</si>
  <si>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</si>
  <si>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</si>
  <si>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</si>
  <si>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</si>
  <si>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</si>
  <si>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</si>
  <si>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</si>
  <si>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</si>
  <si>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</si>
  <si>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</si>
  <si>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</si>
  <si>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</si>
  <si>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</si>
  <si>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</si>
  <si>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</si>
  <si>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</si>
  <si>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</si>
  <si>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</si>
  <si>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</si>
  <si>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</si>
  <si>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</si>
  <si>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</si>
  <si>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</si>
  <si>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</si>
  <si>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</si>
  <si>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</si>
  <si>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</si>
  <si>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</si>
  <si>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</si>
  <si>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</si>
  <si>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</si>
  <si>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</si>
  <si>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</si>
  <si>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</si>
  <si>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</si>
  <si>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</si>
  <si>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</si>
  <si>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</si>
  <si>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</si>
  <si>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</si>
  <si>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</si>
  <si>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</si>
  <si>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</si>
  <si>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</si>
  <si>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</si>
  <si>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</si>
  <si>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</si>
  <si>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</si>
  <si>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</si>
  <si>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</si>
  <si>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</si>
  <si>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</si>
  <si>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</si>
  <si>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</si>
  <si>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</si>
  <si>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</si>
  <si>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</si>
  <si>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</si>
  <si>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</si>
  <si>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</si>
  <si>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</si>
  <si>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</si>
  <si>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</si>
  <si>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</si>
  <si>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</si>
  <si>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</si>
  <si>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</si>
  <si>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</si>
  <si>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</si>
  <si>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</si>
  <si>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</si>
  <si>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</si>
  <si>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</si>
  <si>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</si>
  <si>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</si>
  <si>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</si>
  <si>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</si>
  <si>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</si>
  <si>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%,V801000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</si>
  <si>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</si>
  <si>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</si>
  <si>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</si>
  <si>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</si>
  <si>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</si>
  <si>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</si>
  <si>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</si>
  <si>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</si>
  <si>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</si>
  <si>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</si>
  <si>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</si>
  <si>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</si>
  <si>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</si>
  <si>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</si>
  <si>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</si>
  <si>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</si>
  <si>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</si>
  <si>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</si>
  <si>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</si>
  <si>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</si>
  <si>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</si>
  <si>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</si>
  <si>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</si>
  <si>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</si>
  <si>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</si>
  <si>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</si>
  <si>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</si>
  <si>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</si>
  <si>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</si>
  <si>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</si>
  <si>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</si>
  <si>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</si>
  <si>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</si>
  <si>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</si>
  <si>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</si>
  <si>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</si>
  <si>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</si>
  <si>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</si>
  <si>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</si>
  <si>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</si>
  <si>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</si>
  <si>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</si>
  <si>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</si>
  <si>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</si>
  <si>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</si>
  <si>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</si>
  <si>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</si>
  <si>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</si>
  <si>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</si>
  <si>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</si>
  <si>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</si>
  <si>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</si>
  <si>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</si>
  <si>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</si>
  <si>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</si>
  <si>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</si>
  <si>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</si>
  <si>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</si>
  <si>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</si>
  <si>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</si>
  <si>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</si>
  <si>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</si>
  <si>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</si>
  <si>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</si>
  <si>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</si>
  <si>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</si>
  <si>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</si>
  <si>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</si>
  <si>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</si>
  <si>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</si>
  <si>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</si>
  <si>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</si>
  <si>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</si>
  <si>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</si>
  <si>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</si>
  <si>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</si>
  <si>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</si>
  <si>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</si>
  <si>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Mandatory Transfers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</si>
  <si>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</si>
  <si>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</si>
  <si>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</si>
  <si>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</si>
  <si>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</si>
  <si>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</si>
  <si>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</si>
  <si>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</si>
  <si>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</si>
  <si>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</si>
  <si>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</si>
  <si>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</si>
  <si>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</si>
  <si>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</si>
  <si>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</si>
  <si>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</si>
  <si>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</si>
  <si>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</si>
  <si>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</si>
  <si>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</si>
  <si>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</si>
  <si>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</si>
  <si>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</si>
  <si>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</si>
  <si>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</si>
  <si>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</si>
  <si>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</si>
  <si>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</si>
  <si>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</si>
  <si>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</si>
  <si>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</si>
  <si>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</si>
  <si>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</si>
  <si>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</si>
  <si>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</si>
  <si>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</si>
  <si>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</si>
  <si>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</si>
  <si>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</si>
  <si>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</si>
  <si>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</si>
  <si>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</si>
  <si>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</si>
  <si>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</si>
  <si>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</si>
  <si>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</si>
  <si>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</si>
  <si>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</si>
  <si>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</si>
  <si>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</si>
  <si>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</si>
  <si>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</si>
  <si>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</si>
  <si>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</si>
  <si>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</si>
  <si>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</si>
  <si>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</si>
  <si>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</si>
  <si>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</si>
  <si>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</si>
  <si>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</si>
  <si>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</si>
  <si>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</si>
  <si>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</si>
  <si>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</si>
  <si>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</si>
  <si>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</si>
  <si>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</si>
  <si>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</si>
  <si>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</si>
  <si>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</si>
  <si>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</si>
  <si>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</si>
  <si>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</si>
  <si>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</si>
  <si>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</si>
  <si>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</si>
  <si>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</si>
  <si>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</si>
  <si>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</si>
  <si>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</si>
  <si>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</si>
  <si>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</si>
  <si>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</si>
  <si>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</si>
  <si>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</si>
  <si>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</si>
  <si>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</si>
  <si>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%,V775000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</si>
  <si>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</si>
  <si>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</si>
  <si>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</si>
  <si>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</si>
  <si>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</si>
  <si>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</si>
  <si>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</si>
  <si>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801000</t>
  </si>
  <si>
    <t>Contingency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</si>
  <si>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</si>
  <si>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</si>
  <si>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</si>
  <si>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</si>
  <si>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</si>
  <si>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</si>
  <si>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</si>
  <si>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</si>
  <si>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</si>
  <si>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</si>
  <si>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</si>
  <si>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</si>
  <si>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</si>
  <si>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</si>
  <si>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</si>
  <si>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</si>
  <si>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</si>
  <si>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</si>
  <si>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</si>
  <si>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</si>
  <si>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</si>
  <si>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</si>
  <si>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</si>
  <si>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</si>
  <si>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</si>
  <si>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</si>
  <si>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</si>
  <si>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</si>
  <si>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</si>
  <si>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</si>
  <si>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</si>
  <si>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</si>
  <si>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</si>
  <si>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</si>
  <si>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</si>
  <si>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</si>
  <si>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</si>
  <si>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</si>
  <si>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</si>
  <si>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</si>
  <si>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</si>
  <si>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</si>
  <si>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</si>
  <si>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</si>
  <si>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</si>
  <si>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</si>
  <si>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</si>
  <si>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</si>
  <si>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</si>
  <si>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</si>
  <si>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</si>
  <si>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</si>
  <si>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</si>
  <si>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</si>
  <si>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</si>
  <si>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</si>
  <si>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</si>
  <si>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512100-513400</t>
  </si>
  <si>
    <t>Adminstration</t>
  </si>
  <si>
    <t>Lease Purch-Other-Principal Bond</t>
  </si>
  <si>
    <t>Lease Purch-Other-Principal Loan</t>
  </si>
  <si>
    <t>Lease Purch-Other-Interest Bond\</t>
  </si>
  <si>
    <t>Lease Purch-Other-Interest Loan</t>
  </si>
  <si>
    <t>District Fees</t>
  </si>
  <si>
    <t>Unaudited Financials</t>
  </si>
  <si>
    <t>07/01/18 - 12/31/18</t>
  </si>
  <si>
    <t>Board January 14,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</si>
</sst>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56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" fontId="5" fillId="0" borderId="0" xfId="1" applyNumberFormat="1" applyFont="1" applyFill="1"/>
    <xf numFmtId="0" fontId="5" fillId="0" borderId="0" xfId="0" applyFont="1"/>
    <xf numFmtId="43" fontId="5" fillId="3" borderId="0" xfId="1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1266825</xdr:colOff>
      <xdr:row>2</xdr:row>
      <xdr:rowOff>41275</xdr:rowOff>
    </xdr:from>
    <xdr:to>
      <xdr:col>18</xdr:col>
      <xdr:colOff>28575</xdr:colOff>
      <xdr:row>5</xdr:row>
      <xdr:rowOff>28575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7925" y="2698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Z132"/>
  <sheetViews>
    <sheetView tabSelected="1" topLeftCell="B2" zoomScale="75" zoomScaleNormal="75" workbookViewId="0">
      <selection activeCell="CQ7" sqref="CQ7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5" width="19.5703125" style="3" hidden="1" customWidth="1" outlineLevel="1"/>
    <col min="86" max="86" width="19.5703125" style="3" customWidth="1" collapsed="1"/>
    <col min="87" max="87" width="0.85546875" style="3" customWidth="1"/>
    <col min="88" max="90" width="19.5703125" style="3" hidden="1" customWidth="1" outlineLevel="1"/>
    <col min="91" max="91" width="19.5703125" style="3" customWidth="1" collapsed="1"/>
    <col min="92" max="92" width="0.85546875" style="3" customWidth="1"/>
    <col min="93" max="94" width="19.5703125" style="3" hidden="1" customWidth="1" outlineLevel="1"/>
    <col min="95" max="95" width="19.5703125" style="3" customWidth="1" collapsed="1"/>
    <col min="96" max="96" width="0.85546875" style="3" customWidth="1"/>
    <col min="97" max="98" width="19.5703125" style="3" customWidth="1"/>
    <col min="99" max="99" width="19.5703125" style="33" customWidth="1"/>
    <col min="100" max="100" width="19.5703125" style="33" hidden="1" customWidth="1"/>
    <col min="101" max="104" width="0" style="3" hidden="1" customWidth="1"/>
    <col min="105" max="16384" width="9.140625" style="3"/>
  </cols>
  <sheetData>
    <row r="1" spans="1:104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8" t="s">
        <v>43</v>
      </c>
      <c r="Q1" s="28" t="s">
        <v>44</v>
      </c>
      <c r="R1" s="29" t="s">
        <v>2</v>
      </c>
      <c r="S1" s="28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28" t="s">
        <v>45</v>
      </c>
      <c r="CJ1" s="3" t="s">
        <v>52</v>
      </c>
      <c r="CK1" s="3" t="s">
        <v>53</v>
      </c>
      <c r="CL1" s="3" t="s">
        <v>54</v>
      </c>
      <c r="CM1" s="3" t="s">
        <v>42</v>
      </c>
      <c r="CO1" s="3" t="s">
        <v>56</v>
      </c>
      <c r="CP1" s="3" t="s">
        <v>57</v>
      </c>
      <c r="CQ1" s="3" t="s">
        <v>33</v>
      </c>
      <c r="CS1" s="3" t="s">
        <v>35</v>
      </c>
      <c r="CT1" s="3" t="s">
        <v>2</v>
      </c>
      <c r="CU1" s="33" t="s">
        <v>2</v>
      </c>
    </row>
    <row r="2" spans="1:104" s="4" customFormat="1" ht="18" x14ac:dyDescent="0.25">
      <c r="A2" s="16"/>
      <c r="B2" s="41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8"/>
      <c r="R2" s="30"/>
      <c r="S2" s="18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8"/>
      <c r="CI2" s="18"/>
      <c r="CJ2" s="16"/>
      <c r="CK2" s="16"/>
      <c r="CL2" s="16"/>
      <c r="CM2" s="18"/>
      <c r="CN2" s="18"/>
      <c r="CO2" s="16"/>
      <c r="CP2" s="16"/>
      <c r="CQ2" s="54" t="s">
        <v>335</v>
      </c>
      <c r="CR2" s="55"/>
      <c r="CS2" s="55"/>
      <c r="CT2" s="55"/>
      <c r="CU2" s="34"/>
      <c r="CV2" s="34"/>
      <c r="CW2" s="16"/>
      <c r="CX2" s="19" t="s">
        <v>0</v>
      </c>
      <c r="CY2" s="47" t="s">
        <v>333</v>
      </c>
      <c r="CZ2" s="16"/>
    </row>
    <row r="3" spans="1:104" s="4" customFormat="1" x14ac:dyDescent="0.2">
      <c r="A3" s="16"/>
      <c r="B3" s="48" t="s">
        <v>334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20"/>
      <c r="R3" s="31"/>
      <c r="S3" s="20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20"/>
      <c r="CI3" s="20"/>
      <c r="CJ3" s="16"/>
      <c r="CK3" s="16"/>
      <c r="CL3" s="16"/>
      <c r="CM3" s="20"/>
      <c r="CN3" s="20"/>
      <c r="CO3" s="16"/>
      <c r="CP3" s="16"/>
      <c r="CQ3" s="21"/>
      <c r="CR3" s="16"/>
      <c r="CS3" s="16" t="s">
        <v>346</v>
      </c>
      <c r="CT3" s="16"/>
      <c r="CU3" s="34"/>
      <c r="CV3" s="34"/>
      <c r="CW3" s="16"/>
      <c r="CX3" s="16"/>
      <c r="CY3" s="16"/>
      <c r="CZ3" s="16"/>
    </row>
    <row r="4" spans="1:104" s="4" customFormat="1" x14ac:dyDescent="0.2">
      <c r="A4" s="16"/>
      <c r="B4" s="48" t="s">
        <v>335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22"/>
      <c r="R4" s="32"/>
      <c r="S4" s="22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22"/>
      <c r="CI4" s="22"/>
      <c r="CJ4" s="16"/>
      <c r="CK4" s="16"/>
      <c r="CL4" s="16"/>
      <c r="CM4" s="22"/>
      <c r="CN4" s="20"/>
      <c r="CO4" s="16"/>
      <c r="CP4" s="16"/>
      <c r="CQ4" s="54" t="s">
        <v>347</v>
      </c>
      <c r="CR4" s="55"/>
      <c r="CS4" s="55"/>
      <c r="CT4" s="55"/>
      <c r="CU4" s="34"/>
      <c r="CV4" s="34"/>
      <c r="CW4" s="16"/>
      <c r="CX4" s="16"/>
      <c r="CY4" s="49">
        <v>43465</v>
      </c>
      <c r="CZ4" s="16"/>
    </row>
    <row r="5" spans="1:104" s="4" customFormat="1" x14ac:dyDescent="0.2">
      <c r="A5" s="16"/>
      <c r="B5" s="17" t="str">
        <f>"Report ID:  "&amp;CY2</f>
        <v>Report ID:  558OPC</v>
      </c>
      <c r="C5" s="24"/>
      <c r="D5" s="16"/>
      <c r="E5" s="16"/>
      <c r="F5" s="16"/>
      <c r="G5" s="16"/>
      <c r="H5" s="20"/>
      <c r="I5" s="23"/>
      <c r="J5" s="16"/>
      <c r="K5" s="16"/>
      <c r="L5" s="23"/>
      <c r="M5" s="23"/>
      <c r="N5" s="23"/>
      <c r="O5" s="23"/>
      <c r="P5" s="23"/>
      <c r="Q5" s="23"/>
      <c r="R5" s="23"/>
      <c r="S5" s="23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23"/>
      <c r="CI5" s="23"/>
      <c r="CJ5" s="16"/>
      <c r="CK5" s="16"/>
      <c r="CL5" s="16"/>
      <c r="CM5" s="23"/>
      <c r="CN5" s="24"/>
      <c r="CO5" s="16"/>
      <c r="CP5" s="16"/>
      <c r="CQ5" s="24"/>
      <c r="CR5" s="16"/>
      <c r="CS5" s="16"/>
      <c r="CT5" s="16"/>
      <c r="CU5" s="34"/>
      <c r="CV5" s="34"/>
      <c r="CW5" s="16"/>
      <c r="CX5" s="50" t="s">
        <v>336</v>
      </c>
      <c r="CY5" s="25"/>
      <c r="CZ5" s="16"/>
    </row>
    <row r="6" spans="1:104" s="4" customFormat="1" x14ac:dyDescent="0.2">
      <c r="A6" s="16"/>
      <c r="B6" s="17" t="s">
        <v>50</v>
      </c>
      <c r="C6" s="26"/>
      <c r="D6" s="16"/>
      <c r="E6" s="16"/>
      <c r="F6" s="16"/>
      <c r="G6" s="16"/>
      <c r="H6" s="26"/>
      <c r="I6" s="26"/>
      <c r="J6" s="16"/>
      <c r="K6" s="16"/>
      <c r="L6" s="26"/>
      <c r="M6" s="26"/>
      <c r="N6" s="26"/>
      <c r="O6" s="26"/>
      <c r="P6" s="26"/>
      <c r="Q6" s="26"/>
      <c r="R6" s="26"/>
      <c r="S6" s="2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26"/>
      <c r="CI6" s="26"/>
      <c r="CJ6" s="16"/>
      <c r="CK6" s="16"/>
      <c r="CL6" s="16"/>
      <c r="CM6" s="26"/>
      <c r="CN6" s="26"/>
      <c r="CO6" s="16"/>
      <c r="CP6" s="16"/>
      <c r="CQ6" s="54" t="s">
        <v>348</v>
      </c>
      <c r="CR6" s="55"/>
      <c r="CS6" s="55"/>
      <c r="CT6" s="55"/>
      <c r="CU6" s="34"/>
      <c r="CV6" s="34"/>
      <c r="CW6" s="16"/>
      <c r="CX6" s="51" t="s">
        <v>335</v>
      </c>
      <c r="CY6" s="16"/>
      <c r="CZ6" s="16"/>
    </row>
    <row r="7" spans="1:104" s="4" customFormat="1" x14ac:dyDescent="0.2">
      <c r="A7" s="16"/>
      <c r="B7" s="46">
        <v>43465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34"/>
      <c r="CV7" s="34"/>
      <c r="CW7" s="16"/>
      <c r="CX7" s="16"/>
      <c r="CY7" s="16"/>
      <c r="CZ7" s="16"/>
    </row>
    <row r="8" spans="1:104" s="27" customFormat="1" ht="24" customHeight="1" x14ac:dyDescent="0.2">
      <c r="A8" s="13" t="s">
        <v>29</v>
      </c>
      <c r="B8" s="14" t="s">
        <v>11</v>
      </c>
      <c r="C8" s="13"/>
      <c r="D8" s="13" t="s">
        <v>321</v>
      </c>
      <c r="E8" s="13" t="s">
        <v>322</v>
      </c>
      <c r="F8" s="13" t="s">
        <v>323</v>
      </c>
      <c r="G8" s="13" t="s">
        <v>324</v>
      </c>
      <c r="H8" s="14" t="s">
        <v>17</v>
      </c>
      <c r="I8" s="14"/>
      <c r="J8" s="13" t="s">
        <v>329</v>
      </c>
      <c r="K8" s="13" t="s">
        <v>330</v>
      </c>
      <c r="L8" s="14" t="s">
        <v>17</v>
      </c>
      <c r="M8" s="14"/>
      <c r="N8" s="14" t="s">
        <v>17</v>
      </c>
      <c r="O8" s="14"/>
      <c r="P8" s="14"/>
      <c r="Q8" s="14"/>
      <c r="R8" s="14"/>
      <c r="S8" s="14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4"/>
      <c r="CI8" s="14"/>
      <c r="CJ8" s="13" t="s">
        <v>321</v>
      </c>
      <c r="CK8" s="13" t="s">
        <v>322</v>
      </c>
      <c r="CL8" s="13" t="s">
        <v>323</v>
      </c>
      <c r="CM8" s="14" t="s">
        <v>28</v>
      </c>
      <c r="CN8" s="13"/>
      <c r="CO8" s="13" t="s">
        <v>329</v>
      </c>
      <c r="CP8" s="13" t="s">
        <v>330</v>
      </c>
      <c r="CQ8" s="14" t="s">
        <v>28</v>
      </c>
      <c r="CR8" s="13"/>
      <c r="CS8" s="14" t="s">
        <v>28</v>
      </c>
      <c r="CT8" s="14"/>
      <c r="CU8" s="35"/>
      <c r="CV8" s="35"/>
      <c r="CW8" s="13"/>
      <c r="CX8" s="13"/>
      <c r="CY8" s="13"/>
      <c r="CZ8" s="13"/>
    </row>
    <row r="9" spans="1:104" s="27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325</v>
      </c>
      <c r="E9" s="13" t="s">
        <v>326</v>
      </c>
      <c r="F9" s="13" t="s">
        <v>327</v>
      </c>
      <c r="G9" s="13" t="s">
        <v>328</v>
      </c>
      <c r="H9" s="14" t="s">
        <v>31</v>
      </c>
      <c r="I9" s="14"/>
      <c r="J9" s="13" t="s">
        <v>331</v>
      </c>
      <c r="K9" s="13" t="s">
        <v>332</v>
      </c>
      <c r="L9" s="14" t="s">
        <v>32</v>
      </c>
      <c r="M9" s="14"/>
      <c r="N9" s="14" t="s">
        <v>34</v>
      </c>
      <c r="O9" s="14"/>
      <c r="P9" s="14"/>
      <c r="Q9" s="14"/>
      <c r="R9" s="14" t="s">
        <v>37</v>
      </c>
      <c r="S9" s="14"/>
      <c r="T9" s="13" t="s">
        <v>185</v>
      </c>
      <c r="U9" s="13" t="s">
        <v>187</v>
      </c>
      <c r="V9" s="13" t="s">
        <v>189</v>
      </c>
      <c r="W9" s="13" t="s">
        <v>191</v>
      </c>
      <c r="X9" s="13" t="s">
        <v>193</v>
      </c>
      <c r="Y9" s="13" t="s">
        <v>195</v>
      </c>
      <c r="Z9" s="13" t="s">
        <v>197</v>
      </c>
      <c r="AA9" s="13" t="s">
        <v>199</v>
      </c>
      <c r="AB9" s="13" t="s">
        <v>201</v>
      </c>
      <c r="AC9" s="13" t="s">
        <v>203</v>
      </c>
      <c r="AD9" s="13" t="s">
        <v>205</v>
      </c>
      <c r="AE9" s="13" t="s">
        <v>207</v>
      </c>
      <c r="AF9" s="13" t="s">
        <v>209</v>
      </c>
      <c r="AG9" s="13" t="s">
        <v>211</v>
      </c>
      <c r="AH9" s="13" t="s">
        <v>213</v>
      </c>
      <c r="AI9" s="13" t="s">
        <v>215</v>
      </c>
      <c r="AJ9" s="13" t="s">
        <v>217</v>
      </c>
      <c r="AK9" s="13" t="s">
        <v>219</v>
      </c>
      <c r="AL9" s="13" t="s">
        <v>221</v>
      </c>
      <c r="AM9" s="13" t="s">
        <v>223</v>
      </c>
      <c r="AN9" s="13" t="s">
        <v>225</v>
      </c>
      <c r="AO9" s="13" t="s">
        <v>227</v>
      </c>
      <c r="AP9" s="13" t="s">
        <v>229</v>
      </c>
      <c r="AQ9" s="13" t="s">
        <v>231</v>
      </c>
      <c r="AR9" s="13" t="s">
        <v>233</v>
      </c>
      <c r="AS9" s="13" t="s">
        <v>235</v>
      </c>
      <c r="AT9" s="13" t="s">
        <v>237</v>
      </c>
      <c r="AU9" s="13" t="s">
        <v>239</v>
      </c>
      <c r="AV9" s="13" t="s">
        <v>241</v>
      </c>
      <c r="AW9" s="13" t="s">
        <v>243</v>
      </c>
      <c r="AX9" s="13" t="s">
        <v>245</v>
      </c>
      <c r="AY9" s="13" t="s">
        <v>247</v>
      </c>
      <c r="AZ9" s="13" t="s">
        <v>249</v>
      </c>
      <c r="BA9" s="13" t="s">
        <v>251</v>
      </c>
      <c r="BB9" s="13" t="s">
        <v>253</v>
      </c>
      <c r="BC9" s="13" t="s">
        <v>255</v>
      </c>
      <c r="BD9" s="13" t="s">
        <v>257</v>
      </c>
      <c r="BE9" s="13" t="s">
        <v>259</v>
      </c>
      <c r="BF9" s="13" t="s">
        <v>261</v>
      </c>
      <c r="BG9" s="13" t="s">
        <v>263</v>
      </c>
      <c r="BH9" s="13" t="s">
        <v>265</v>
      </c>
      <c r="BI9" s="13" t="s">
        <v>267</v>
      </c>
      <c r="BJ9" s="13" t="s">
        <v>269</v>
      </c>
      <c r="BK9" s="13" t="s">
        <v>271</v>
      </c>
      <c r="BL9" s="13" t="s">
        <v>276</v>
      </c>
      <c r="BM9" s="13" t="s">
        <v>278</v>
      </c>
      <c r="BN9" s="13" t="s">
        <v>281</v>
      </c>
      <c r="BO9" s="13" t="s">
        <v>283</v>
      </c>
      <c r="BP9" s="13" t="s">
        <v>285</v>
      </c>
      <c r="BQ9" s="13" t="s">
        <v>287</v>
      </c>
      <c r="BR9" s="13" t="s">
        <v>289</v>
      </c>
      <c r="BS9" s="13" t="s">
        <v>291</v>
      </c>
      <c r="BT9" s="13" t="s">
        <v>293</v>
      </c>
      <c r="BU9" s="13" t="s">
        <v>295</v>
      </c>
      <c r="BV9" s="13" t="s">
        <v>297</v>
      </c>
      <c r="BW9" s="13" t="s">
        <v>299</v>
      </c>
      <c r="BX9" s="13" t="s">
        <v>301</v>
      </c>
      <c r="BY9" s="13" t="s">
        <v>303</v>
      </c>
      <c r="BZ9" s="13" t="s">
        <v>305</v>
      </c>
      <c r="CA9" s="13" t="s">
        <v>307</v>
      </c>
      <c r="CB9" s="13" t="s">
        <v>309</v>
      </c>
      <c r="CC9" s="13" t="s">
        <v>311</v>
      </c>
      <c r="CD9" s="13" t="s">
        <v>313</v>
      </c>
      <c r="CE9" s="13" t="s">
        <v>315</v>
      </c>
      <c r="CF9" s="13" t="s">
        <v>320</v>
      </c>
      <c r="CG9" s="13" t="s">
        <v>156</v>
      </c>
      <c r="CH9" s="14" t="s">
        <v>38</v>
      </c>
      <c r="CI9" s="14"/>
      <c r="CJ9" s="13" t="s">
        <v>325</v>
      </c>
      <c r="CK9" s="13" t="s">
        <v>326</v>
      </c>
      <c r="CL9" s="13" t="s">
        <v>327</v>
      </c>
      <c r="CM9" s="14" t="s">
        <v>31</v>
      </c>
      <c r="CN9" s="15"/>
      <c r="CO9" s="13" t="s">
        <v>331</v>
      </c>
      <c r="CP9" s="13" t="s">
        <v>332</v>
      </c>
      <c r="CQ9" s="14" t="s">
        <v>32</v>
      </c>
      <c r="CR9" s="13"/>
      <c r="CS9" s="14" t="s">
        <v>34</v>
      </c>
      <c r="CT9" s="14" t="s">
        <v>39</v>
      </c>
      <c r="CU9" s="35" t="s">
        <v>40</v>
      </c>
      <c r="CV9" s="35"/>
      <c r="CW9" s="13"/>
      <c r="CX9" s="13"/>
      <c r="CY9" s="13"/>
      <c r="CZ9" s="13"/>
    </row>
    <row r="11" spans="1:104" x14ac:dyDescent="0.2">
      <c r="A11" s="12"/>
      <c r="C11" s="1" t="s">
        <v>18</v>
      </c>
      <c r="D11" s="12"/>
      <c r="E11" s="12"/>
      <c r="F11" s="12"/>
      <c r="G11" s="12"/>
      <c r="H11" s="5">
        <v>2645403.66</v>
      </c>
      <c r="I11" s="7"/>
      <c r="J11" s="12"/>
      <c r="K11" s="12"/>
      <c r="L11" s="5"/>
      <c r="M11" s="7"/>
      <c r="N11" s="5">
        <v>2645403.66</v>
      </c>
      <c r="O11" s="5"/>
      <c r="P11" s="5"/>
      <c r="Q11" s="5"/>
      <c r="R11" s="5"/>
      <c r="S11" s="5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5"/>
      <c r="CI11" s="7"/>
      <c r="CJ11" s="12">
        <v>62657.49</v>
      </c>
      <c r="CK11" s="12">
        <v>105530.51</v>
      </c>
      <c r="CL11" s="12">
        <v>1930278.19</v>
      </c>
      <c r="CM11" s="5">
        <v>2098466.19</v>
      </c>
      <c r="CN11" s="1"/>
      <c r="CO11" s="12">
        <v>0</v>
      </c>
      <c r="CP11" s="12">
        <v>788564.45</v>
      </c>
      <c r="CQ11" s="5">
        <v>788564.45000000007</v>
      </c>
      <c r="CS11" s="5">
        <v>2887030.64</v>
      </c>
      <c r="CT11" s="5"/>
      <c r="CU11" s="39"/>
      <c r="CV11" s="36"/>
    </row>
    <row r="12" spans="1:104" x14ac:dyDescent="0.2">
      <c r="H12" s="7"/>
      <c r="I12" s="7"/>
      <c r="L12" s="7"/>
      <c r="M12" s="7"/>
      <c r="N12" s="7"/>
      <c r="O12" s="7"/>
      <c r="P12" s="7"/>
      <c r="Q12" s="7"/>
      <c r="R12" s="7"/>
      <c r="S12" s="7"/>
      <c r="CH12" s="7"/>
      <c r="CI12" s="7"/>
      <c r="CM12" s="7"/>
      <c r="CQ12" s="7"/>
    </row>
    <row r="13" spans="1:104" outlineLevel="1" x14ac:dyDescent="0.2">
      <c r="A13" s="3" t="s">
        <v>124</v>
      </c>
      <c r="B13" s="10" t="s">
        <v>125</v>
      </c>
      <c r="C13" s="3" t="s">
        <v>126</v>
      </c>
      <c r="D13" s="3">
        <v>2523.56</v>
      </c>
      <c r="E13" s="3">
        <v>0</v>
      </c>
      <c r="F13" s="3">
        <v>13189.65</v>
      </c>
      <c r="G13" s="3">
        <v>0</v>
      </c>
      <c r="H13" s="3">
        <v>15713.21</v>
      </c>
      <c r="J13" s="3">
        <v>0</v>
      </c>
      <c r="K13" s="3">
        <v>0</v>
      </c>
      <c r="L13" s="3">
        <v>0</v>
      </c>
      <c r="N13" s="3">
        <v>15713.210000000001</v>
      </c>
      <c r="P13" s="52">
        <v>-18000</v>
      </c>
      <c r="Q13" s="52">
        <v>0</v>
      </c>
      <c r="R13" s="4">
        <f t="shared" ref="R13:R32" si="0">-1*(P13+Q13)</f>
        <v>18000</v>
      </c>
      <c r="S13" s="52"/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52">
        <v>0</v>
      </c>
      <c r="CJ13" s="3">
        <v>576.19000000000005</v>
      </c>
      <c r="CK13" s="3">
        <v>0</v>
      </c>
      <c r="CL13" s="3">
        <v>3935.33</v>
      </c>
      <c r="CM13" s="3">
        <v>4511.5200000000004</v>
      </c>
      <c r="CO13" s="3">
        <v>0</v>
      </c>
      <c r="CP13" s="3">
        <v>0</v>
      </c>
      <c r="CQ13" s="3">
        <v>0</v>
      </c>
      <c r="CS13" s="3">
        <v>4511.5200000000004</v>
      </c>
      <c r="CT13" s="3">
        <f t="shared" ref="CT13:CT33" si="1">R13-CS13</f>
        <v>13488.48</v>
      </c>
      <c r="CU13" s="33">
        <f t="shared" ref="CU13:CU33" si="2">IF(R13=0,"n/a",CS13/(R13))</f>
        <v>0.25064000000000003</v>
      </c>
    </row>
    <row r="14" spans="1:104" outlineLevel="1" x14ac:dyDescent="0.2">
      <c r="A14" s="3" t="s">
        <v>127</v>
      </c>
      <c r="B14" s="10" t="s">
        <v>128</v>
      </c>
      <c r="C14" s="3" t="s">
        <v>129</v>
      </c>
      <c r="D14" s="3">
        <v>1372</v>
      </c>
      <c r="E14" s="3">
        <v>0</v>
      </c>
      <c r="F14" s="3">
        <v>0</v>
      </c>
      <c r="G14" s="3">
        <v>0</v>
      </c>
      <c r="H14" s="3">
        <v>1372</v>
      </c>
      <c r="J14" s="3">
        <v>0</v>
      </c>
      <c r="K14" s="3">
        <v>0</v>
      </c>
      <c r="L14" s="3">
        <v>0</v>
      </c>
      <c r="N14" s="3">
        <v>1372</v>
      </c>
      <c r="P14" s="52">
        <v>-1250</v>
      </c>
      <c r="Q14" s="52">
        <v>0</v>
      </c>
      <c r="R14" s="4">
        <f t="shared" si="0"/>
        <v>1250</v>
      </c>
      <c r="S14" s="52"/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52">
        <v>0</v>
      </c>
      <c r="CJ14" s="3">
        <v>0</v>
      </c>
      <c r="CK14" s="3">
        <v>0</v>
      </c>
      <c r="CL14" s="3">
        <v>0</v>
      </c>
      <c r="CM14" s="3">
        <v>0</v>
      </c>
      <c r="CO14" s="3">
        <v>0</v>
      </c>
      <c r="CP14" s="3">
        <v>0</v>
      </c>
      <c r="CQ14" s="3">
        <v>0</v>
      </c>
      <c r="CS14" s="3">
        <v>0</v>
      </c>
      <c r="CT14" s="3">
        <f t="shared" si="1"/>
        <v>1250</v>
      </c>
      <c r="CU14" s="33">
        <f t="shared" si="2"/>
        <v>0</v>
      </c>
    </row>
    <row r="15" spans="1:104" outlineLevel="1" x14ac:dyDescent="0.2">
      <c r="A15" s="3" t="s">
        <v>130</v>
      </c>
      <c r="B15" s="10" t="s">
        <v>131</v>
      </c>
      <c r="C15" s="3" t="s">
        <v>132</v>
      </c>
      <c r="D15" s="3">
        <v>17863.84</v>
      </c>
      <c r="E15" s="3">
        <v>0</v>
      </c>
      <c r="F15" s="3">
        <v>0</v>
      </c>
      <c r="G15" s="3">
        <v>0</v>
      </c>
      <c r="H15" s="3">
        <v>17863.84</v>
      </c>
      <c r="J15" s="3">
        <v>0</v>
      </c>
      <c r="K15" s="3">
        <v>0</v>
      </c>
      <c r="L15" s="3">
        <v>0</v>
      </c>
      <c r="N15" s="3">
        <v>17863.84</v>
      </c>
      <c r="P15" s="52">
        <v>-18797</v>
      </c>
      <c r="Q15" s="52">
        <v>0</v>
      </c>
      <c r="R15" s="4">
        <f t="shared" si="0"/>
        <v>18797</v>
      </c>
      <c r="S15" s="52"/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52">
        <v>0</v>
      </c>
      <c r="CJ15" s="3">
        <v>5948.4400000000005</v>
      </c>
      <c r="CK15" s="3">
        <v>0</v>
      </c>
      <c r="CL15" s="3">
        <v>10</v>
      </c>
      <c r="CM15" s="3">
        <v>5958.4400000000005</v>
      </c>
      <c r="CO15" s="3">
        <v>0</v>
      </c>
      <c r="CP15" s="3">
        <v>0</v>
      </c>
      <c r="CQ15" s="3">
        <v>0</v>
      </c>
      <c r="CS15" s="3">
        <v>5958.4400000000005</v>
      </c>
      <c r="CT15" s="3">
        <f t="shared" si="1"/>
        <v>12838.56</v>
      </c>
      <c r="CU15" s="33">
        <f t="shared" si="2"/>
        <v>0.31698888120444757</v>
      </c>
    </row>
    <row r="16" spans="1:104" outlineLevel="1" x14ac:dyDescent="0.2">
      <c r="A16" s="3" t="s">
        <v>133</v>
      </c>
      <c r="B16" s="10" t="s">
        <v>134</v>
      </c>
      <c r="C16" s="3" t="s">
        <v>135</v>
      </c>
      <c r="D16" s="3">
        <v>8892.85</v>
      </c>
      <c r="E16" s="3">
        <v>200</v>
      </c>
      <c r="F16" s="3">
        <v>2096.02</v>
      </c>
      <c r="G16" s="3">
        <v>0</v>
      </c>
      <c r="H16" s="3">
        <v>11188.87</v>
      </c>
      <c r="J16" s="3">
        <v>0</v>
      </c>
      <c r="K16" s="3">
        <v>0</v>
      </c>
      <c r="L16" s="3">
        <v>0</v>
      </c>
      <c r="N16" s="3">
        <v>11188.87</v>
      </c>
      <c r="P16" s="52">
        <v>-8680</v>
      </c>
      <c r="Q16" s="52">
        <v>0</v>
      </c>
      <c r="R16" s="4">
        <f t="shared" si="0"/>
        <v>8680</v>
      </c>
      <c r="S16" s="52"/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52">
        <v>0</v>
      </c>
      <c r="CJ16" s="3">
        <v>4424.41</v>
      </c>
      <c r="CK16" s="3">
        <v>0</v>
      </c>
      <c r="CL16" s="3">
        <v>0</v>
      </c>
      <c r="CM16" s="3">
        <v>4424.41</v>
      </c>
      <c r="CO16" s="3">
        <v>0</v>
      </c>
      <c r="CP16" s="3">
        <v>0</v>
      </c>
      <c r="CQ16" s="3">
        <v>0</v>
      </c>
      <c r="CS16" s="3">
        <v>4424.41</v>
      </c>
      <c r="CT16" s="3">
        <f t="shared" si="1"/>
        <v>4255.59</v>
      </c>
      <c r="CU16" s="33">
        <f t="shared" si="2"/>
        <v>0.50972465437788017</v>
      </c>
    </row>
    <row r="17" spans="1:99" outlineLevel="1" x14ac:dyDescent="0.2">
      <c r="A17" s="3" t="s">
        <v>136</v>
      </c>
      <c r="B17" s="10" t="s">
        <v>137</v>
      </c>
      <c r="C17" s="3" t="s">
        <v>138</v>
      </c>
      <c r="D17" s="3">
        <v>0</v>
      </c>
      <c r="E17" s="3">
        <v>0</v>
      </c>
      <c r="F17" s="3">
        <v>961827.16</v>
      </c>
      <c r="G17" s="3">
        <v>0</v>
      </c>
      <c r="H17" s="3">
        <v>961827.16</v>
      </c>
      <c r="J17" s="3">
        <v>0</v>
      </c>
      <c r="K17" s="3">
        <v>0</v>
      </c>
      <c r="L17" s="3">
        <v>0</v>
      </c>
      <c r="N17" s="3">
        <v>961827.16</v>
      </c>
      <c r="P17" s="52">
        <v>-1242515</v>
      </c>
      <c r="Q17" s="52">
        <v>0</v>
      </c>
      <c r="R17" s="4">
        <f t="shared" si="0"/>
        <v>1242515</v>
      </c>
      <c r="S17" s="52"/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52">
        <v>0</v>
      </c>
      <c r="CJ17" s="3">
        <v>0</v>
      </c>
      <c r="CK17" s="3">
        <v>0</v>
      </c>
      <c r="CL17" s="3">
        <v>489356.82</v>
      </c>
      <c r="CM17" s="3">
        <v>489356.82</v>
      </c>
      <c r="CO17" s="3">
        <v>0</v>
      </c>
      <c r="CP17" s="3">
        <v>0</v>
      </c>
      <c r="CQ17" s="3">
        <v>0</v>
      </c>
      <c r="CS17" s="3">
        <v>489356.82</v>
      </c>
      <c r="CT17" s="3">
        <f t="shared" si="1"/>
        <v>753158.17999999993</v>
      </c>
      <c r="CU17" s="33">
        <f t="shared" si="2"/>
        <v>0.39384379263027008</v>
      </c>
    </row>
    <row r="18" spans="1:99" outlineLevel="1" x14ac:dyDescent="0.2">
      <c r="A18" s="3" t="s">
        <v>139</v>
      </c>
      <c r="B18" s="10" t="s">
        <v>140</v>
      </c>
      <c r="C18" s="3" t="s">
        <v>141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J18" s="3">
        <v>0</v>
      </c>
      <c r="K18" s="3">
        <v>5917.4000000000005</v>
      </c>
      <c r="L18" s="3">
        <v>5917.4000000000005</v>
      </c>
      <c r="N18" s="3">
        <v>5917.4000000000005</v>
      </c>
      <c r="P18" s="52">
        <v>-3800</v>
      </c>
      <c r="Q18" s="52">
        <v>0</v>
      </c>
      <c r="R18" s="4">
        <f t="shared" si="0"/>
        <v>3800</v>
      </c>
      <c r="S18" s="52"/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52">
        <v>0</v>
      </c>
      <c r="CJ18" s="3">
        <v>0</v>
      </c>
      <c r="CK18" s="3">
        <v>0</v>
      </c>
      <c r="CL18" s="3">
        <v>0</v>
      </c>
      <c r="CM18" s="3">
        <v>0</v>
      </c>
      <c r="CO18" s="3">
        <v>0</v>
      </c>
      <c r="CP18" s="3">
        <v>6106.79</v>
      </c>
      <c r="CQ18" s="3">
        <v>6106.79</v>
      </c>
      <c r="CS18" s="3">
        <v>6106.79</v>
      </c>
      <c r="CT18" s="3">
        <f t="shared" si="1"/>
        <v>-2306.79</v>
      </c>
      <c r="CU18" s="33">
        <f t="shared" si="2"/>
        <v>1.6070500000000001</v>
      </c>
    </row>
    <row r="19" spans="1:99" outlineLevel="1" x14ac:dyDescent="0.2">
      <c r="A19" s="3" t="s">
        <v>142</v>
      </c>
      <c r="B19" s="10" t="s">
        <v>143</v>
      </c>
      <c r="C19" s="3" t="s">
        <v>144</v>
      </c>
      <c r="D19" s="3">
        <v>160</v>
      </c>
      <c r="E19" s="3">
        <v>0</v>
      </c>
      <c r="F19" s="3">
        <v>29992.21</v>
      </c>
      <c r="G19" s="3">
        <v>300</v>
      </c>
      <c r="H19" s="3">
        <v>30452.21</v>
      </c>
      <c r="J19" s="3">
        <v>0</v>
      </c>
      <c r="K19" s="3">
        <v>0</v>
      </c>
      <c r="L19" s="3">
        <v>0</v>
      </c>
      <c r="N19" s="3">
        <v>30452.21</v>
      </c>
      <c r="P19" s="52">
        <v>-31815</v>
      </c>
      <c r="Q19" s="52">
        <v>0</v>
      </c>
      <c r="R19" s="4">
        <f t="shared" si="0"/>
        <v>31815</v>
      </c>
      <c r="S19" s="52"/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52">
        <v>0</v>
      </c>
      <c r="CJ19" s="3">
        <v>0</v>
      </c>
      <c r="CK19" s="3">
        <v>0</v>
      </c>
      <c r="CL19" s="3">
        <v>184.5</v>
      </c>
      <c r="CM19" s="3">
        <v>184.5</v>
      </c>
      <c r="CO19" s="3">
        <v>0</v>
      </c>
      <c r="CP19" s="3">
        <v>0</v>
      </c>
      <c r="CQ19" s="3">
        <v>0</v>
      </c>
      <c r="CS19" s="3">
        <v>184.5</v>
      </c>
      <c r="CT19" s="3">
        <f t="shared" si="1"/>
        <v>31630.5</v>
      </c>
      <c r="CU19" s="33">
        <f t="shared" si="2"/>
        <v>5.7991513437057989E-3</v>
      </c>
    </row>
    <row r="20" spans="1:99" outlineLevel="1" x14ac:dyDescent="0.2">
      <c r="A20" s="3" t="s">
        <v>145</v>
      </c>
      <c r="B20" s="10" t="s">
        <v>146</v>
      </c>
      <c r="C20" s="3" t="s">
        <v>147</v>
      </c>
      <c r="D20" s="3">
        <v>0</v>
      </c>
      <c r="E20" s="3">
        <v>0</v>
      </c>
      <c r="F20" s="3">
        <v>1657.17</v>
      </c>
      <c r="G20" s="3">
        <v>0</v>
      </c>
      <c r="H20" s="3">
        <v>1657.17</v>
      </c>
      <c r="J20" s="3">
        <v>182038.08000000002</v>
      </c>
      <c r="K20" s="3">
        <v>0</v>
      </c>
      <c r="L20" s="3">
        <v>182038.08000000002</v>
      </c>
      <c r="N20" s="3">
        <v>183695.25</v>
      </c>
      <c r="P20" s="52">
        <v>-204978</v>
      </c>
      <c r="Q20" s="52">
        <v>0</v>
      </c>
      <c r="R20" s="4">
        <f t="shared" si="0"/>
        <v>204978</v>
      </c>
      <c r="S20" s="52"/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52">
        <v>0</v>
      </c>
      <c r="CJ20" s="3">
        <v>0</v>
      </c>
      <c r="CK20" s="3">
        <v>0</v>
      </c>
      <c r="CL20" s="3">
        <v>0</v>
      </c>
      <c r="CM20" s="3">
        <v>0</v>
      </c>
      <c r="CO20" s="3">
        <v>101106.78</v>
      </c>
      <c r="CP20" s="3">
        <v>0</v>
      </c>
      <c r="CQ20" s="3">
        <v>101106.78</v>
      </c>
      <c r="CS20" s="3">
        <v>101106.78</v>
      </c>
      <c r="CT20" s="3">
        <f t="shared" si="1"/>
        <v>103871.22</v>
      </c>
      <c r="CU20" s="33">
        <f t="shared" si="2"/>
        <v>0.49325673974768025</v>
      </c>
    </row>
    <row r="21" spans="1:99" outlineLevel="1" x14ac:dyDescent="0.2">
      <c r="A21" s="3" t="s">
        <v>148</v>
      </c>
      <c r="B21" s="10" t="s">
        <v>149</v>
      </c>
      <c r="C21" s="3" t="s">
        <v>150</v>
      </c>
      <c r="D21" s="3">
        <v>0</v>
      </c>
      <c r="E21" s="3">
        <v>0</v>
      </c>
      <c r="F21" s="3">
        <v>80991</v>
      </c>
      <c r="G21" s="3">
        <v>0</v>
      </c>
      <c r="H21" s="3">
        <v>80991</v>
      </c>
      <c r="J21" s="3">
        <v>0</v>
      </c>
      <c r="K21" s="3">
        <v>0</v>
      </c>
      <c r="L21" s="3">
        <v>0</v>
      </c>
      <c r="N21" s="3">
        <v>80991</v>
      </c>
      <c r="P21" s="52">
        <v>-81270</v>
      </c>
      <c r="Q21" s="52">
        <v>0</v>
      </c>
      <c r="R21" s="4">
        <f t="shared" si="0"/>
        <v>81270</v>
      </c>
      <c r="S21" s="52"/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52">
        <v>0</v>
      </c>
      <c r="CJ21" s="3">
        <v>0</v>
      </c>
      <c r="CK21" s="3">
        <v>0</v>
      </c>
      <c r="CL21" s="3">
        <v>81270</v>
      </c>
      <c r="CM21" s="3">
        <v>81270</v>
      </c>
      <c r="CO21" s="3">
        <v>0</v>
      </c>
      <c r="CP21" s="3">
        <v>0</v>
      </c>
      <c r="CQ21" s="3">
        <v>0</v>
      </c>
      <c r="CS21" s="3">
        <v>81270</v>
      </c>
      <c r="CT21" s="3">
        <f t="shared" si="1"/>
        <v>0</v>
      </c>
      <c r="CU21" s="33">
        <f t="shared" si="2"/>
        <v>1</v>
      </c>
    </row>
    <row r="22" spans="1:99" outlineLevel="1" x14ac:dyDescent="0.2">
      <c r="A22" s="3" t="s">
        <v>151</v>
      </c>
      <c r="B22" s="10" t="s">
        <v>152</v>
      </c>
      <c r="C22" s="3" t="s">
        <v>153</v>
      </c>
      <c r="D22" s="3">
        <v>0</v>
      </c>
      <c r="E22" s="3">
        <v>0</v>
      </c>
      <c r="F22" s="3">
        <v>11826.86</v>
      </c>
      <c r="G22" s="3">
        <v>0</v>
      </c>
      <c r="H22" s="3">
        <v>11826.86</v>
      </c>
      <c r="J22" s="3">
        <v>0</v>
      </c>
      <c r="K22" s="3">
        <v>0</v>
      </c>
      <c r="L22" s="3">
        <v>0</v>
      </c>
      <c r="N22" s="3">
        <v>11826.86</v>
      </c>
      <c r="P22" s="52">
        <v>-12203</v>
      </c>
      <c r="Q22" s="52">
        <v>0</v>
      </c>
      <c r="R22" s="4">
        <f t="shared" si="0"/>
        <v>12203</v>
      </c>
      <c r="S22" s="52"/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52">
        <v>0</v>
      </c>
      <c r="CJ22" s="3">
        <v>0</v>
      </c>
      <c r="CK22" s="3">
        <v>0</v>
      </c>
      <c r="CL22" s="3">
        <v>12203.35</v>
      </c>
      <c r="CM22" s="3">
        <v>12203.35</v>
      </c>
      <c r="CO22" s="3">
        <v>0</v>
      </c>
      <c r="CP22" s="3">
        <v>0</v>
      </c>
      <c r="CQ22" s="3">
        <v>0</v>
      </c>
      <c r="CS22" s="3">
        <v>12203.35</v>
      </c>
      <c r="CT22" s="3">
        <f t="shared" si="1"/>
        <v>-0.3500000000003638</v>
      </c>
      <c r="CU22" s="33">
        <f t="shared" si="2"/>
        <v>1.0000286814717694</v>
      </c>
    </row>
    <row r="23" spans="1:99" outlineLevel="1" x14ac:dyDescent="0.2">
      <c r="A23" s="3" t="s">
        <v>154</v>
      </c>
      <c r="B23" s="10" t="s">
        <v>155</v>
      </c>
      <c r="C23" s="3" t="s">
        <v>337</v>
      </c>
      <c r="D23" s="3">
        <v>0</v>
      </c>
      <c r="E23" s="3">
        <v>0</v>
      </c>
      <c r="F23" s="3">
        <v>5159406.0999999996</v>
      </c>
      <c r="G23" s="3">
        <v>0</v>
      </c>
      <c r="H23" s="3">
        <v>5159406.0999999996</v>
      </c>
      <c r="J23" s="3">
        <v>0</v>
      </c>
      <c r="K23" s="3">
        <v>465569.95</v>
      </c>
      <c r="L23" s="3">
        <v>465569.95</v>
      </c>
      <c r="N23" s="3">
        <v>5159406.0999999996</v>
      </c>
      <c r="P23" s="52">
        <v>-5580722</v>
      </c>
      <c r="Q23" s="52">
        <v>0</v>
      </c>
      <c r="R23" s="4">
        <f t="shared" si="0"/>
        <v>5580722</v>
      </c>
      <c r="S23" s="52"/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52">
        <v>0</v>
      </c>
      <c r="CJ23" s="3">
        <v>0</v>
      </c>
      <c r="CK23" s="3">
        <v>0</v>
      </c>
      <c r="CL23" s="3">
        <v>2786946.84</v>
      </c>
      <c r="CM23" s="3">
        <v>2786946.84</v>
      </c>
      <c r="CO23" s="3">
        <v>0</v>
      </c>
      <c r="CP23" s="3">
        <v>230294.59</v>
      </c>
      <c r="CQ23" s="3">
        <v>0</v>
      </c>
      <c r="CS23" s="3">
        <v>2786946.84</v>
      </c>
      <c r="CT23" s="3">
        <f>R23-CS23</f>
        <v>2793775.16</v>
      </c>
      <c r="CU23" s="33">
        <f t="shared" si="2"/>
        <v>0.49938822252747939</v>
      </c>
    </row>
    <row r="24" spans="1:99" outlineLevel="1" x14ac:dyDescent="0.2">
      <c r="B24" s="10" t="s">
        <v>155</v>
      </c>
      <c r="C24" s="3" t="s">
        <v>338</v>
      </c>
      <c r="N24" s="3">
        <v>465569.95</v>
      </c>
      <c r="P24" s="52"/>
      <c r="Q24" s="52"/>
      <c r="R24" s="4">
        <v>467155.04</v>
      </c>
      <c r="S24" s="52"/>
      <c r="CH24" s="52">
        <v>0</v>
      </c>
      <c r="CM24" s="3">
        <v>0</v>
      </c>
      <c r="CQ24" s="3">
        <v>230294.59</v>
      </c>
      <c r="CS24" s="3">
        <v>230294.59</v>
      </c>
      <c r="CT24" s="3">
        <f>R24-CS24</f>
        <v>236860.44999999998</v>
      </c>
      <c r="CU24" s="33">
        <f t="shared" si="2"/>
        <v>0.4929725043745648</v>
      </c>
    </row>
    <row r="25" spans="1:99" outlineLevel="1" x14ac:dyDescent="0.2">
      <c r="A25" s="3" t="s">
        <v>157</v>
      </c>
      <c r="B25" s="10" t="s">
        <v>158</v>
      </c>
      <c r="C25" s="3" t="s">
        <v>159</v>
      </c>
      <c r="D25" s="3">
        <v>0</v>
      </c>
      <c r="E25" s="3">
        <v>0</v>
      </c>
      <c r="F25" s="3">
        <v>70746.78</v>
      </c>
      <c r="G25" s="3">
        <v>0</v>
      </c>
      <c r="H25" s="3">
        <v>70746.78</v>
      </c>
      <c r="J25" s="3">
        <v>0</v>
      </c>
      <c r="K25" s="3">
        <v>0</v>
      </c>
      <c r="L25" s="3">
        <v>0</v>
      </c>
      <c r="N25" s="3">
        <v>70746.78</v>
      </c>
      <c r="P25" s="52">
        <v>-54800</v>
      </c>
      <c r="Q25" s="52">
        <v>0</v>
      </c>
      <c r="R25" s="4">
        <f t="shared" si="0"/>
        <v>54800</v>
      </c>
      <c r="S25" s="52"/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52">
        <v>0</v>
      </c>
      <c r="CJ25" s="3">
        <v>0</v>
      </c>
      <c r="CK25" s="3">
        <v>0</v>
      </c>
      <c r="CL25" s="3">
        <v>52847.85</v>
      </c>
      <c r="CM25" s="3">
        <v>52847.85</v>
      </c>
      <c r="CO25" s="3">
        <v>0</v>
      </c>
      <c r="CP25" s="3">
        <v>0</v>
      </c>
      <c r="CQ25" s="3">
        <v>0</v>
      </c>
      <c r="CS25" s="3">
        <v>52847.85</v>
      </c>
      <c r="CT25" s="3">
        <f t="shared" si="1"/>
        <v>1952.1500000000015</v>
      </c>
      <c r="CU25" s="33">
        <f t="shared" si="2"/>
        <v>0.96437682481751819</v>
      </c>
    </row>
    <row r="26" spans="1:99" outlineLevel="1" x14ac:dyDescent="0.2">
      <c r="A26" s="3" t="s">
        <v>160</v>
      </c>
      <c r="B26" s="10" t="s">
        <v>161</v>
      </c>
      <c r="C26" s="3" t="s">
        <v>162</v>
      </c>
      <c r="D26" s="3">
        <v>0</v>
      </c>
      <c r="E26" s="3">
        <v>120941.90000000001</v>
      </c>
      <c r="F26" s="3">
        <v>0</v>
      </c>
      <c r="G26" s="3">
        <v>0</v>
      </c>
      <c r="H26" s="3">
        <v>120941.90000000001</v>
      </c>
      <c r="J26" s="3">
        <v>0</v>
      </c>
      <c r="K26" s="3">
        <v>0</v>
      </c>
      <c r="L26" s="3">
        <v>0</v>
      </c>
      <c r="N26" s="3">
        <v>120941.90000000001</v>
      </c>
      <c r="P26" s="52">
        <v>-145000</v>
      </c>
      <c r="Q26" s="52">
        <v>0</v>
      </c>
      <c r="R26" s="4">
        <f t="shared" si="0"/>
        <v>145000</v>
      </c>
      <c r="S26" s="52"/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52">
        <v>0</v>
      </c>
      <c r="CJ26" s="3">
        <v>0</v>
      </c>
      <c r="CK26" s="3">
        <v>93065.8</v>
      </c>
      <c r="CL26" s="3">
        <v>0</v>
      </c>
      <c r="CM26" s="3">
        <v>93065.8</v>
      </c>
      <c r="CO26" s="3">
        <v>0</v>
      </c>
      <c r="CP26" s="3">
        <v>0</v>
      </c>
      <c r="CQ26" s="3">
        <v>0</v>
      </c>
      <c r="CS26" s="3">
        <v>93065.8</v>
      </c>
      <c r="CT26" s="3">
        <f t="shared" si="1"/>
        <v>51934.2</v>
      </c>
      <c r="CU26" s="33">
        <f t="shared" si="2"/>
        <v>0.64183310344827593</v>
      </c>
    </row>
    <row r="27" spans="1:99" outlineLevel="1" x14ac:dyDescent="0.2">
      <c r="A27" s="3" t="s">
        <v>163</v>
      </c>
      <c r="B27" s="10" t="s">
        <v>164</v>
      </c>
      <c r="C27" s="3" t="s">
        <v>165</v>
      </c>
      <c r="D27" s="3">
        <v>0</v>
      </c>
      <c r="E27" s="3">
        <v>0</v>
      </c>
      <c r="F27" s="3">
        <v>123461</v>
      </c>
      <c r="G27" s="3">
        <v>0</v>
      </c>
      <c r="H27" s="3">
        <v>123461</v>
      </c>
      <c r="J27" s="3">
        <v>0</v>
      </c>
      <c r="K27" s="3">
        <v>0</v>
      </c>
      <c r="L27" s="3">
        <v>0</v>
      </c>
      <c r="N27" s="3">
        <v>123461</v>
      </c>
      <c r="P27" s="52">
        <v>-125000</v>
      </c>
      <c r="Q27" s="52">
        <v>0</v>
      </c>
      <c r="R27" s="4">
        <f t="shared" si="0"/>
        <v>125000</v>
      </c>
      <c r="S27" s="52"/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52">
        <v>0</v>
      </c>
      <c r="CJ27" s="3">
        <v>0</v>
      </c>
      <c r="CK27" s="3">
        <v>0</v>
      </c>
      <c r="CL27" s="3">
        <v>90680</v>
      </c>
      <c r="CM27" s="3">
        <v>90680</v>
      </c>
      <c r="CO27" s="3">
        <v>0</v>
      </c>
      <c r="CP27" s="3">
        <v>0</v>
      </c>
      <c r="CQ27" s="3">
        <v>0</v>
      </c>
      <c r="CS27" s="3">
        <v>90680</v>
      </c>
      <c r="CT27" s="3">
        <f t="shared" si="1"/>
        <v>34320</v>
      </c>
      <c r="CU27" s="33">
        <f t="shared" si="2"/>
        <v>0.72543999999999997</v>
      </c>
    </row>
    <row r="28" spans="1:99" outlineLevel="1" x14ac:dyDescent="0.2">
      <c r="A28" s="3" t="s">
        <v>166</v>
      </c>
      <c r="B28" s="10" t="s">
        <v>167</v>
      </c>
      <c r="C28" s="3" t="s">
        <v>168</v>
      </c>
      <c r="D28" s="3">
        <v>0</v>
      </c>
      <c r="E28" s="3">
        <v>0</v>
      </c>
      <c r="F28" s="3">
        <v>13583.43</v>
      </c>
      <c r="G28" s="3">
        <v>0</v>
      </c>
      <c r="H28" s="3">
        <v>13583.43</v>
      </c>
      <c r="J28" s="3">
        <v>0</v>
      </c>
      <c r="K28" s="3">
        <v>0</v>
      </c>
      <c r="L28" s="3">
        <v>0</v>
      </c>
      <c r="N28" s="3">
        <v>13583.43</v>
      </c>
      <c r="P28" s="52">
        <v>-18000</v>
      </c>
      <c r="Q28" s="52">
        <v>0</v>
      </c>
      <c r="R28" s="4">
        <f t="shared" si="0"/>
        <v>18000</v>
      </c>
      <c r="S28" s="52"/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52">
        <v>0</v>
      </c>
      <c r="CJ28" s="3">
        <v>0</v>
      </c>
      <c r="CK28" s="3">
        <v>0</v>
      </c>
      <c r="CL28" s="3">
        <v>7126</v>
      </c>
      <c r="CM28" s="3">
        <v>7126</v>
      </c>
      <c r="CO28" s="3">
        <v>0</v>
      </c>
      <c r="CP28" s="3">
        <v>0</v>
      </c>
      <c r="CQ28" s="3">
        <v>0</v>
      </c>
      <c r="CS28" s="3">
        <v>7126</v>
      </c>
      <c r="CT28" s="3">
        <f t="shared" si="1"/>
        <v>10874</v>
      </c>
      <c r="CU28" s="33">
        <f t="shared" si="2"/>
        <v>0.3958888888888889</v>
      </c>
    </row>
    <row r="29" spans="1:99" outlineLevel="1" x14ac:dyDescent="0.2">
      <c r="A29" s="3" t="s">
        <v>169</v>
      </c>
      <c r="B29" s="10" t="s">
        <v>170</v>
      </c>
      <c r="C29" s="3" t="s">
        <v>171</v>
      </c>
      <c r="D29" s="3">
        <v>47714.15</v>
      </c>
      <c r="E29" s="3">
        <v>407.85</v>
      </c>
      <c r="F29" s="3">
        <v>0</v>
      </c>
      <c r="G29" s="3">
        <v>0</v>
      </c>
      <c r="H29" s="3">
        <v>48122</v>
      </c>
      <c r="J29" s="3">
        <v>0</v>
      </c>
      <c r="K29" s="3">
        <v>0</v>
      </c>
      <c r="L29" s="3">
        <v>0</v>
      </c>
      <c r="N29" s="3">
        <v>48122</v>
      </c>
      <c r="P29" s="52">
        <v>-48810</v>
      </c>
      <c r="Q29" s="52">
        <v>0</v>
      </c>
      <c r="R29" s="4">
        <f t="shared" si="0"/>
        <v>48810</v>
      </c>
      <c r="S29" s="52"/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52">
        <v>0</v>
      </c>
      <c r="CJ29" s="3">
        <v>36005.5</v>
      </c>
      <c r="CK29" s="3">
        <v>0</v>
      </c>
      <c r="CL29" s="3">
        <v>0</v>
      </c>
      <c r="CM29" s="3">
        <v>36005.5</v>
      </c>
      <c r="CO29" s="3">
        <v>0</v>
      </c>
      <c r="CP29" s="3">
        <v>0</v>
      </c>
      <c r="CQ29" s="3">
        <v>0</v>
      </c>
      <c r="CS29" s="3">
        <v>36005.5</v>
      </c>
      <c r="CT29" s="3">
        <f t="shared" si="1"/>
        <v>12804.5</v>
      </c>
      <c r="CU29" s="33">
        <f t="shared" si="2"/>
        <v>0.73766646179061668</v>
      </c>
    </row>
    <row r="30" spans="1:99" outlineLevel="1" x14ac:dyDescent="0.2">
      <c r="A30" s="3" t="s">
        <v>172</v>
      </c>
      <c r="B30" s="10" t="s">
        <v>173</v>
      </c>
      <c r="C30" s="3" t="s">
        <v>174</v>
      </c>
      <c r="D30" s="3">
        <v>25411</v>
      </c>
      <c r="E30" s="3">
        <v>0</v>
      </c>
      <c r="F30" s="3">
        <v>0</v>
      </c>
      <c r="G30" s="3">
        <v>0</v>
      </c>
      <c r="H30" s="3">
        <v>25411</v>
      </c>
      <c r="J30" s="3">
        <v>0</v>
      </c>
      <c r="K30" s="3">
        <v>0</v>
      </c>
      <c r="L30" s="3">
        <v>0</v>
      </c>
      <c r="N30" s="3">
        <v>25411</v>
      </c>
      <c r="P30" s="52">
        <v>-11500</v>
      </c>
      <c r="Q30" s="52">
        <v>0</v>
      </c>
      <c r="R30" s="4">
        <f t="shared" si="0"/>
        <v>11500</v>
      </c>
      <c r="S30" s="52"/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52">
        <v>0</v>
      </c>
      <c r="CJ30" s="3">
        <v>10403.25</v>
      </c>
      <c r="CK30" s="3">
        <v>0</v>
      </c>
      <c r="CL30" s="3">
        <v>0</v>
      </c>
      <c r="CM30" s="3">
        <v>10403.25</v>
      </c>
      <c r="CO30" s="3">
        <v>0</v>
      </c>
      <c r="CP30" s="3">
        <v>0</v>
      </c>
      <c r="CQ30" s="3">
        <v>0</v>
      </c>
      <c r="CS30" s="3">
        <v>10403.25</v>
      </c>
      <c r="CT30" s="3">
        <f t="shared" si="1"/>
        <v>1096.75</v>
      </c>
      <c r="CU30" s="33">
        <f t="shared" si="2"/>
        <v>0.90463043478260874</v>
      </c>
    </row>
    <row r="31" spans="1:99" outlineLevel="1" x14ac:dyDescent="0.2">
      <c r="A31" s="3" t="s">
        <v>175</v>
      </c>
      <c r="B31" s="10" t="s">
        <v>176</v>
      </c>
      <c r="C31" s="3" t="s">
        <v>177</v>
      </c>
      <c r="D31" s="3">
        <v>0</v>
      </c>
      <c r="E31" s="3">
        <v>0</v>
      </c>
      <c r="F31" s="3">
        <v>1988.19</v>
      </c>
      <c r="G31" s="3">
        <v>0</v>
      </c>
      <c r="H31" s="3">
        <v>1988.19</v>
      </c>
      <c r="J31" s="3">
        <v>0</v>
      </c>
      <c r="K31" s="3">
        <v>0</v>
      </c>
      <c r="L31" s="3">
        <v>0</v>
      </c>
      <c r="N31" s="3">
        <v>1988.19</v>
      </c>
      <c r="P31" s="52">
        <v>-6500</v>
      </c>
      <c r="Q31" s="52">
        <v>0</v>
      </c>
      <c r="R31" s="4">
        <f t="shared" si="0"/>
        <v>6500</v>
      </c>
      <c r="S31" s="52"/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52">
        <v>0</v>
      </c>
      <c r="CJ31" s="3">
        <v>0</v>
      </c>
      <c r="CK31" s="3">
        <v>0</v>
      </c>
      <c r="CL31" s="3">
        <v>6855.6900000000005</v>
      </c>
      <c r="CM31" s="3">
        <v>6855.6900000000005</v>
      </c>
      <c r="CO31" s="3">
        <v>0</v>
      </c>
      <c r="CP31" s="3">
        <v>0</v>
      </c>
      <c r="CQ31" s="3">
        <v>0</v>
      </c>
      <c r="CS31" s="3">
        <v>6855.6900000000005</v>
      </c>
      <c r="CT31" s="3">
        <f t="shared" si="1"/>
        <v>-355.69000000000051</v>
      </c>
      <c r="CU31" s="33">
        <f t="shared" si="2"/>
        <v>1.0547215384615385</v>
      </c>
    </row>
    <row r="32" spans="1:99" outlineLevel="1" x14ac:dyDescent="0.2">
      <c r="A32" s="3" t="s">
        <v>178</v>
      </c>
      <c r="B32" s="10" t="s">
        <v>179</v>
      </c>
      <c r="C32" s="3" t="s">
        <v>180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J32" s="3">
        <v>0</v>
      </c>
      <c r="K32" s="3">
        <v>0</v>
      </c>
      <c r="L32" s="3">
        <v>0</v>
      </c>
      <c r="N32" s="3">
        <v>0</v>
      </c>
      <c r="P32" s="52">
        <v>-600</v>
      </c>
      <c r="Q32" s="52">
        <v>0</v>
      </c>
      <c r="R32" s="4">
        <f t="shared" si="0"/>
        <v>600</v>
      </c>
      <c r="S32" s="52"/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52">
        <v>0</v>
      </c>
      <c r="CJ32" s="3">
        <v>0</v>
      </c>
      <c r="CK32" s="3">
        <v>0</v>
      </c>
      <c r="CL32" s="3">
        <v>4</v>
      </c>
      <c r="CM32" s="3">
        <v>4</v>
      </c>
      <c r="CO32" s="3">
        <v>0</v>
      </c>
      <c r="CP32" s="3">
        <v>0</v>
      </c>
      <c r="CQ32" s="3">
        <v>0</v>
      </c>
      <c r="CS32" s="3">
        <v>4</v>
      </c>
      <c r="CT32" s="3">
        <f t="shared" si="1"/>
        <v>596</v>
      </c>
      <c r="CU32" s="33">
        <f t="shared" si="2"/>
        <v>6.6666666666666671E-3</v>
      </c>
    </row>
    <row r="33" spans="1:100" outlineLevel="1" x14ac:dyDescent="0.2">
      <c r="A33" s="3" t="s">
        <v>181</v>
      </c>
      <c r="B33" s="10" t="s">
        <v>182</v>
      </c>
      <c r="C33" s="3" t="s">
        <v>183</v>
      </c>
      <c r="D33" s="3">
        <v>0</v>
      </c>
      <c r="E33" s="3">
        <v>0</v>
      </c>
      <c r="F33" s="3">
        <v>-283531.87</v>
      </c>
      <c r="G33" s="3">
        <v>0</v>
      </c>
      <c r="H33" s="3">
        <v>-283531.87</v>
      </c>
      <c r="J33" s="3">
        <v>-182038.08000000002</v>
      </c>
      <c r="K33" s="3">
        <v>0</v>
      </c>
      <c r="L33" s="3">
        <v>-182038.08000000002</v>
      </c>
      <c r="N33" s="3">
        <v>-465569.95</v>
      </c>
      <c r="P33" s="52">
        <v>0</v>
      </c>
      <c r="Q33" s="52">
        <v>0</v>
      </c>
      <c r="R33" s="4">
        <v>-467155.04</v>
      </c>
      <c r="S33" s="52"/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52">
        <v>0</v>
      </c>
      <c r="CJ33" s="3">
        <v>0</v>
      </c>
      <c r="CK33" s="3">
        <v>0</v>
      </c>
      <c r="CL33" s="3">
        <v>-129187.81</v>
      </c>
      <c r="CM33" s="3">
        <v>-129187.81</v>
      </c>
      <c r="CO33" s="3">
        <v>-101106.78</v>
      </c>
      <c r="CP33" s="3">
        <v>0</v>
      </c>
      <c r="CQ33" s="3">
        <v>-101106.78</v>
      </c>
      <c r="CS33" s="3">
        <v>-230294.59</v>
      </c>
      <c r="CT33" s="3">
        <f t="shared" si="1"/>
        <v>-236860.44999999998</v>
      </c>
      <c r="CU33" s="33">
        <f t="shared" si="2"/>
        <v>0.4929725043745648</v>
      </c>
    </row>
    <row r="34" spans="1:100" s="4" customFormat="1" x14ac:dyDescent="0.2">
      <c r="A34" s="5" t="s">
        <v>26</v>
      </c>
      <c r="B34" s="11"/>
      <c r="C34" s="2" t="s">
        <v>6</v>
      </c>
      <c r="D34" s="5">
        <v>103937.4</v>
      </c>
      <c r="E34" s="5">
        <v>121549.75000000001</v>
      </c>
      <c r="F34" s="5">
        <v>6187233.7000000002</v>
      </c>
      <c r="G34" s="5">
        <v>300</v>
      </c>
      <c r="H34" s="5">
        <v>6413020.8499999996</v>
      </c>
      <c r="I34" s="7"/>
      <c r="J34" s="5">
        <v>0</v>
      </c>
      <c r="K34" s="5">
        <v>471487.35000000003</v>
      </c>
      <c r="L34" s="5">
        <v>471487.35000000003</v>
      </c>
      <c r="M34" s="7"/>
      <c r="N34" s="5">
        <v>6884508.2000000002</v>
      </c>
      <c r="O34" s="5"/>
      <c r="P34" s="5">
        <v>-7614240</v>
      </c>
      <c r="Q34" s="5">
        <v>0</v>
      </c>
      <c r="R34" s="5">
        <f>-1*(P34+Q34)</f>
        <v>7614240</v>
      </c>
      <c r="S34" s="7"/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7"/>
      <c r="CJ34" s="5">
        <v>57357.79</v>
      </c>
      <c r="CK34" s="5">
        <v>93065.8</v>
      </c>
      <c r="CL34" s="5">
        <v>3402232.57</v>
      </c>
      <c r="CM34" s="5">
        <v>3552656.1599999997</v>
      </c>
      <c r="CN34" s="2"/>
      <c r="CO34" s="5">
        <v>0</v>
      </c>
      <c r="CP34" s="5">
        <v>236401.38</v>
      </c>
      <c r="CQ34" s="5">
        <v>236401.38</v>
      </c>
      <c r="CS34" s="5">
        <v>3789057.54</v>
      </c>
      <c r="CT34" s="5">
        <f>R34-CS34</f>
        <v>3825182.46</v>
      </c>
      <c r="CU34" s="39">
        <f>IF(R34=0,"n/a",CS34/(R34))</f>
        <v>0.49762780527012546</v>
      </c>
      <c r="CV34" s="36"/>
    </row>
    <row r="35" spans="1:100" s="4" customFormat="1" x14ac:dyDescent="0.2">
      <c r="B35" s="11"/>
      <c r="H35" s="7"/>
      <c r="I35" s="7"/>
      <c r="L35" s="7"/>
      <c r="M35" s="7"/>
      <c r="N35" s="7"/>
      <c r="O35" s="7"/>
      <c r="P35" s="7"/>
      <c r="Q35" s="7"/>
      <c r="R35" s="7"/>
      <c r="S35" s="7"/>
      <c r="CH35" s="7"/>
      <c r="CI35" s="7"/>
      <c r="CM35" s="7"/>
      <c r="CQ35" s="7"/>
      <c r="CU35" s="37"/>
      <c r="CV35" s="37"/>
    </row>
    <row r="36" spans="1:100" s="4" customFormat="1" x14ac:dyDescent="0.2">
      <c r="A36" s="5" t="s">
        <v>2</v>
      </c>
      <c r="B36" s="11"/>
      <c r="C36" s="2" t="s">
        <v>9</v>
      </c>
      <c r="D36" s="5">
        <f t="shared" ref="D36:G36" si="3">D11+D34</f>
        <v>103937.4</v>
      </c>
      <c r="E36" s="5">
        <f t="shared" si="3"/>
        <v>121549.75000000001</v>
      </c>
      <c r="F36" s="5">
        <f t="shared" si="3"/>
        <v>6187233.7000000002</v>
      </c>
      <c r="G36" s="5">
        <f t="shared" si="3"/>
        <v>300</v>
      </c>
      <c r="H36" s="5">
        <f>H11+H34</f>
        <v>9058424.5099999998</v>
      </c>
      <c r="I36" s="7"/>
      <c r="J36" s="5">
        <f t="shared" ref="J36:K36" si="4">J11+J34</f>
        <v>0</v>
      </c>
      <c r="K36" s="5">
        <f t="shared" si="4"/>
        <v>471487.35000000003</v>
      </c>
      <c r="L36" s="5">
        <f>L11+L34</f>
        <v>471487.35000000003</v>
      </c>
      <c r="M36" s="7"/>
      <c r="N36" s="5">
        <f>N11+N34</f>
        <v>9529911.8599999994</v>
      </c>
      <c r="O36" s="5"/>
      <c r="P36" s="5"/>
      <c r="Q36" s="5"/>
      <c r="R36" s="5">
        <f>R11+R34</f>
        <v>7614240</v>
      </c>
      <c r="S36" s="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7"/>
      <c r="CJ36" s="5">
        <f t="shared" ref="CJ36:CL36" si="5">CJ11+CJ34</f>
        <v>120015.28</v>
      </c>
      <c r="CK36" s="5">
        <f t="shared" si="5"/>
        <v>198596.31</v>
      </c>
      <c r="CL36" s="5">
        <f t="shared" si="5"/>
        <v>5332510.76</v>
      </c>
      <c r="CM36" s="5">
        <f>CM11+CM34</f>
        <v>5651122.3499999996</v>
      </c>
      <c r="CN36" s="2"/>
      <c r="CO36" s="5">
        <f t="shared" ref="CO36:CP36" si="6">CO11+CO34</f>
        <v>0</v>
      </c>
      <c r="CP36" s="5">
        <f t="shared" si="6"/>
        <v>1024965.83</v>
      </c>
      <c r="CQ36" s="5">
        <f>CQ11+CQ34</f>
        <v>1024965.8300000001</v>
      </c>
      <c r="CS36" s="5">
        <f>CS11+CS34</f>
        <v>6676088.1799999997</v>
      </c>
      <c r="CT36" s="5">
        <f>CT11+CT34</f>
        <v>3825182.46</v>
      </c>
      <c r="CU36" s="39">
        <f>IF(R36=0,"n/a",CS36/(R36))</f>
        <v>0.87678982800647209</v>
      </c>
      <c r="CV36" s="36"/>
    </row>
    <row r="37" spans="1:100" x14ac:dyDescent="0.2">
      <c r="H37" s="6"/>
      <c r="I37" s="7"/>
      <c r="L37" s="6"/>
      <c r="M37" s="7"/>
      <c r="N37" s="7"/>
      <c r="O37" s="7"/>
      <c r="P37" s="7"/>
      <c r="Q37" s="7"/>
      <c r="R37" s="7"/>
      <c r="S37" s="7"/>
      <c r="CH37" s="7"/>
      <c r="CI37" s="7"/>
      <c r="CM37" s="6"/>
      <c r="CQ37" s="6"/>
    </row>
    <row r="38" spans="1:100" hidden="1" outlineLevel="1" x14ac:dyDescent="0.2">
      <c r="A38" s="3" t="s">
        <v>58</v>
      </c>
      <c r="B38" s="10" t="s">
        <v>184</v>
      </c>
      <c r="C38" s="3" t="s">
        <v>185</v>
      </c>
      <c r="D38" s="3">
        <v>0</v>
      </c>
      <c r="E38" s="3">
        <v>0</v>
      </c>
      <c r="F38" s="3">
        <v>113537.25</v>
      </c>
      <c r="G38" s="3">
        <v>0</v>
      </c>
      <c r="H38" s="3">
        <v>113537.25</v>
      </c>
      <c r="J38" s="3">
        <v>0</v>
      </c>
      <c r="K38" s="3">
        <v>0</v>
      </c>
      <c r="L38" s="3">
        <v>0</v>
      </c>
      <c r="P38" s="52">
        <v>0</v>
      </c>
      <c r="Q38" s="52">
        <v>0</v>
      </c>
      <c r="R38" s="4"/>
      <c r="S38" s="52"/>
      <c r="T38" s="3">
        <v>112200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52"/>
      <c r="CJ38" s="3">
        <v>0</v>
      </c>
      <c r="CK38" s="3">
        <v>0</v>
      </c>
      <c r="CL38" s="3">
        <v>55916.67</v>
      </c>
      <c r="CO38" s="3">
        <v>0</v>
      </c>
      <c r="CP38" s="3">
        <v>0</v>
      </c>
      <c r="CQ38" s="3">
        <v>0</v>
      </c>
      <c r="CT38" s="3">
        <f t="shared" ref="CT38:CT59" si="7">CH38-CS38</f>
        <v>0</v>
      </c>
      <c r="CU38" s="33" t="str">
        <f t="shared" ref="CU38:CU59" si="8">IF(CH38=0,"n/a",CS38/(CH38))</f>
        <v>n/a</v>
      </c>
    </row>
    <row r="39" spans="1:100" hidden="1" outlineLevel="1" x14ac:dyDescent="0.2">
      <c r="A39" s="3" t="s">
        <v>59</v>
      </c>
      <c r="B39" s="10" t="s">
        <v>186</v>
      </c>
      <c r="C39" s="3" t="s">
        <v>187</v>
      </c>
      <c r="D39" s="3">
        <v>0</v>
      </c>
      <c r="E39" s="3">
        <v>0</v>
      </c>
      <c r="F39" s="3">
        <v>163422.01</v>
      </c>
      <c r="G39" s="3">
        <v>0</v>
      </c>
      <c r="H39" s="3">
        <v>163422.01</v>
      </c>
      <c r="J39" s="3">
        <v>0</v>
      </c>
      <c r="K39" s="3">
        <v>0</v>
      </c>
      <c r="L39" s="3">
        <v>0</v>
      </c>
      <c r="P39" s="52">
        <v>0</v>
      </c>
      <c r="Q39" s="52">
        <v>0</v>
      </c>
      <c r="R39" s="4"/>
      <c r="S39" s="52"/>
      <c r="T39" s="3">
        <v>0</v>
      </c>
      <c r="U39" s="3">
        <v>159000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52"/>
      <c r="CJ39" s="3">
        <v>0</v>
      </c>
      <c r="CK39" s="3">
        <v>0</v>
      </c>
      <c r="CL39" s="3">
        <v>79069.67</v>
      </c>
      <c r="CO39" s="3">
        <v>0</v>
      </c>
      <c r="CP39" s="3">
        <v>0</v>
      </c>
      <c r="CQ39" s="3">
        <v>0</v>
      </c>
      <c r="CT39" s="3">
        <f t="shared" si="7"/>
        <v>0</v>
      </c>
      <c r="CU39" s="33" t="str">
        <f t="shared" si="8"/>
        <v>n/a</v>
      </c>
    </row>
    <row r="40" spans="1:100" outlineLevel="1" x14ac:dyDescent="0.2">
      <c r="B40" s="10" t="s">
        <v>339</v>
      </c>
      <c r="C40" s="3" t="s">
        <v>340</v>
      </c>
      <c r="N40" s="3">
        <v>276959.26</v>
      </c>
      <c r="P40" s="52"/>
      <c r="Q40" s="52"/>
      <c r="R40" s="4"/>
      <c r="S40" s="52"/>
      <c r="CH40" s="52">
        <v>271200</v>
      </c>
      <c r="CI40" s="3">
        <v>86</v>
      </c>
      <c r="CM40" s="3">
        <v>134986.34</v>
      </c>
      <c r="CS40" s="3">
        <v>134986.34</v>
      </c>
      <c r="CT40" s="3">
        <f t="shared" si="7"/>
        <v>136213.66</v>
      </c>
      <c r="CU40" s="33">
        <f t="shared" si="8"/>
        <v>0.49773724188790558</v>
      </c>
    </row>
    <row r="41" spans="1:100" outlineLevel="1" x14ac:dyDescent="0.2">
      <c r="A41" s="3" t="s">
        <v>60</v>
      </c>
      <c r="B41" s="10" t="s">
        <v>188</v>
      </c>
      <c r="C41" s="3" t="s">
        <v>189</v>
      </c>
      <c r="D41" s="3">
        <v>6666.64</v>
      </c>
      <c r="E41" s="3">
        <v>42956.25</v>
      </c>
      <c r="F41" s="3">
        <v>1985260.6600000001</v>
      </c>
      <c r="G41" s="3">
        <v>0</v>
      </c>
      <c r="H41" s="3">
        <v>2034883.55</v>
      </c>
      <c r="J41" s="3">
        <v>0</v>
      </c>
      <c r="K41" s="3">
        <v>0</v>
      </c>
      <c r="L41" s="3">
        <v>0</v>
      </c>
      <c r="N41" s="3">
        <v>2034883.55</v>
      </c>
      <c r="P41" s="52">
        <v>0</v>
      </c>
      <c r="Q41" s="52">
        <v>0</v>
      </c>
      <c r="R41" s="4"/>
      <c r="S41" s="52"/>
      <c r="T41" s="3">
        <v>0</v>
      </c>
      <c r="U41" s="3">
        <v>0</v>
      </c>
      <c r="V41" s="3">
        <v>2058201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52">
        <v>2058201</v>
      </c>
      <c r="CJ41" s="3">
        <v>4166.6499999999996</v>
      </c>
      <c r="CK41" s="3">
        <v>24851.58</v>
      </c>
      <c r="CL41" s="3">
        <v>987516.28</v>
      </c>
      <c r="CM41" s="3">
        <v>1016534.51</v>
      </c>
      <c r="CO41" s="3">
        <v>0</v>
      </c>
      <c r="CP41" s="3">
        <v>0</v>
      </c>
      <c r="CQ41" s="3">
        <v>0</v>
      </c>
      <c r="CS41" s="3">
        <v>1016534.51</v>
      </c>
      <c r="CT41" s="3">
        <f t="shared" si="7"/>
        <v>1041666.49</v>
      </c>
      <c r="CU41" s="33">
        <f t="shared" si="8"/>
        <v>0.49389467306643037</v>
      </c>
    </row>
    <row r="42" spans="1:100" outlineLevel="1" x14ac:dyDescent="0.2">
      <c r="A42" s="3" t="s">
        <v>61</v>
      </c>
      <c r="B42" s="10" t="s">
        <v>190</v>
      </c>
      <c r="C42" s="3" t="s">
        <v>191</v>
      </c>
      <c r="D42" s="3">
        <v>1850</v>
      </c>
      <c r="E42" s="3">
        <v>3765.61</v>
      </c>
      <c r="F42" s="3">
        <v>44292.5</v>
      </c>
      <c r="G42" s="3">
        <v>0</v>
      </c>
      <c r="H42" s="3">
        <v>49908.11</v>
      </c>
      <c r="J42" s="3">
        <v>0</v>
      </c>
      <c r="K42" s="3">
        <v>0</v>
      </c>
      <c r="L42" s="3">
        <v>0</v>
      </c>
      <c r="N42" s="3">
        <v>49908.11</v>
      </c>
      <c r="P42" s="52">
        <v>0</v>
      </c>
      <c r="Q42" s="52">
        <v>0</v>
      </c>
      <c r="R42" s="4"/>
      <c r="S42" s="52"/>
      <c r="T42" s="3">
        <v>0</v>
      </c>
      <c r="U42" s="3">
        <v>0</v>
      </c>
      <c r="V42" s="3">
        <v>0</v>
      </c>
      <c r="W42" s="3">
        <v>35000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52">
        <v>35000</v>
      </c>
      <c r="CJ42" s="3">
        <v>1800</v>
      </c>
      <c r="CK42" s="3">
        <v>0</v>
      </c>
      <c r="CL42" s="3">
        <v>13200</v>
      </c>
      <c r="CM42" s="3">
        <v>15000</v>
      </c>
      <c r="CO42" s="3">
        <v>0</v>
      </c>
      <c r="CP42" s="3">
        <v>0</v>
      </c>
      <c r="CQ42" s="3">
        <v>0</v>
      </c>
      <c r="CS42" s="3">
        <v>15000</v>
      </c>
      <c r="CT42" s="3">
        <f t="shared" si="7"/>
        <v>20000</v>
      </c>
      <c r="CU42" s="33">
        <f t="shared" si="8"/>
        <v>0.42857142857142855</v>
      </c>
    </row>
    <row r="43" spans="1:100" outlineLevel="1" x14ac:dyDescent="0.2">
      <c r="A43" s="3" t="s">
        <v>62</v>
      </c>
      <c r="B43" s="10" t="s">
        <v>192</v>
      </c>
      <c r="C43" s="3" t="s">
        <v>193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J43" s="3">
        <v>0</v>
      </c>
      <c r="K43" s="3">
        <v>0</v>
      </c>
      <c r="L43" s="3">
        <v>0</v>
      </c>
      <c r="N43" s="3">
        <v>0</v>
      </c>
      <c r="P43" s="52">
        <v>0</v>
      </c>
      <c r="Q43" s="52">
        <v>0</v>
      </c>
      <c r="R43" s="4"/>
      <c r="S43" s="52"/>
      <c r="T43" s="3">
        <v>0</v>
      </c>
      <c r="U43" s="3">
        <v>0</v>
      </c>
      <c r="V43" s="3">
        <v>0</v>
      </c>
      <c r="W43" s="3">
        <v>0</v>
      </c>
      <c r="X43" s="3">
        <v>24000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52">
        <v>24000</v>
      </c>
      <c r="CJ43" s="3">
        <v>0</v>
      </c>
      <c r="CK43" s="3">
        <v>0</v>
      </c>
      <c r="CL43" s="3">
        <v>10147.64</v>
      </c>
      <c r="CM43" s="3">
        <v>10147.64</v>
      </c>
      <c r="CO43" s="3">
        <v>0</v>
      </c>
      <c r="CP43" s="3">
        <v>0</v>
      </c>
      <c r="CQ43" s="3">
        <v>0</v>
      </c>
      <c r="CS43" s="3">
        <v>10147.64</v>
      </c>
      <c r="CT43" s="3">
        <f t="shared" si="7"/>
        <v>13852.36</v>
      </c>
      <c r="CU43" s="33">
        <f t="shared" si="8"/>
        <v>0.4228183333333333</v>
      </c>
    </row>
    <row r="44" spans="1:100" outlineLevel="1" x14ac:dyDescent="0.2">
      <c r="A44" s="3" t="s">
        <v>63</v>
      </c>
      <c r="B44" s="10" t="s">
        <v>194</v>
      </c>
      <c r="C44" s="3" t="s">
        <v>195</v>
      </c>
      <c r="D44" s="3">
        <v>0</v>
      </c>
      <c r="E44" s="3">
        <v>0</v>
      </c>
      <c r="F44" s="3">
        <v>48372</v>
      </c>
      <c r="G44" s="3">
        <v>0</v>
      </c>
      <c r="H44" s="3">
        <v>48372</v>
      </c>
      <c r="J44" s="3">
        <v>0</v>
      </c>
      <c r="K44" s="3">
        <v>0</v>
      </c>
      <c r="L44" s="3">
        <v>0</v>
      </c>
      <c r="N44" s="3">
        <v>48372</v>
      </c>
      <c r="P44" s="52">
        <v>0</v>
      </c>
      <c r="Q44" s="52">
        <v>0</v>
      </c>
      <c r="R44" s="4"/>
      <c r="S44" s="52"/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50000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52">
        <v>50000</v>
      </c>
      <c r="CJ44" s="3">
        <v>0</v>
      </c>
      <c r="CK44" s="3">
        <v>0</v>
      </c>
      <c r="CL44" s="3">
        <v>24239.31</v>
      </c>
      <c r="CM44" s="3">
        <v>24239.31</v>
      </c>
      <c r="CO44" s="3">
        <v>0</v>
      </c>
      <c r="CP44" s="3">
        <v>0</v>
      </c>
      <c r="CQ44" s="3">
        <v>0</v>
      </c>
      <c r="CS44" s="3">
        <v>24239.31</v>
      </c>
      <c r="CT44" s="3">
        <f t="shared" si="7"/>
        <v>25760.69</v>
      </c>
      <c r="CU44" s="33">
        <f t="shared" si="8"/>
        <v>0.4847862</v>
      </c>
    </row>
    <row r="45" spans="1:100" outlineLevel="1" x14ac:dyDescent="0.2">
      <c r="A45" s="3" t="s">
        <v>64</v>
      </c>
      <c r="B45" s="10" t="s">
        <v>196</v>
      </c>
      <c r="C45" s="3" t="s">
        <v>197</v>
      </c>
      <c r="D45" s="3">
        <v>0</v>
      </c>
      <c r="E45" s="3">
        <v>0</v>
      </c>
      <c r="F45" s="3">
        <v>47059.75</v>
      </c>
      <c r="G45" s="3">
        <v>0</v>
      </c>
      <c r="H45" s="3">
        <v>47059.75</v>
      </c>
      <c r="J45" s="3">
        <v>0</v>
      </c>
      <c r="K45" s="3">
        <v>0</v>
      </c>
      <c r="L45" s="3">
        <v>0</v>
      </c>
      <c r="N45" s="3">
        <v>47059.75</v>
      </c>
      <c r="P45" s="52">
        <v>0</v>
      </c>
      <c r="Q45" s="52">
        <v>0</v>
      </c>
      <c r="R45" s="4"/>
      <c r="S45" s="52"/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47147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52">
        <v>47147</v>
      </c>
      <c r="CJ45" s="3">
        <v>0</v>
      </c>
      <c r="CK45" s="3">
        <v>0</v>
      </c>
      <c r="CL45" s="3">
        <v>20008</v>
      </c>
      <c r="CM45" s="3">
        <v>20008</v>
      </c>
      <c r="CO45" s="3">
        <v>0</v>
      </c>
      <c r="CP45" s="3">
        <v>0</v>
      </c>
      <c r="CQ45" s="3">
        <v>0</v>
      </c>
      <c r="CS45" s="3">
        <v>20008</v>
      </c>
      <c r="CT45" s="3">
        <f t="shared" si="7"/>
        <v>27139</v>
      </c>
      <c r="CU45" s="33">
        <f t="shared" si="8"/>
        <v>0.42437482766665957</v>
      </c>
    </row>
    <row r="46" spans="1:100" outlineLevel="1" x14ac:dyDescent="0.2">
      <c r="A46" s="3" t="s">
        <v>65</v>
      </c>
      <c r="B46" s="10" t="s">
        <v>198</v>
      </c>
      <c r="C46" s="3" t="s">
        <v>199</v>
      </c>
      <c r="D46" s="3">
        <v>0</v>
      </c>
      <c r="E46" s="3">
        <v>0</v>
      </c>
      <c r="F46" s="3">
        <v>68441.89</v>
      </c>
      <c r="G46" s="3">
        <v>0</v>
      </c>
      <c r="H46" s="3">
        <v>68441.89</v>
      </c>
      <c r="J46" s="3">
        <v>0</v>
      </c>
      <c r="K46" s="3">
        <v>0</v>
      </c>
      <c r="L46" s="3">
        <v>0</v>
      </c>
      <c r="N46" s="3">
        <v>68441.89</v>
      </c>
      <c r="P46" s="52">
        <v>0</v>
      </c>
      <c r="Q46" s="52">
        <v>0</v>
      </c>
      <c r="R46" s="4"/>
      <c r="S46" s="52"/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76459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52">
        <v>76459</v>
      </c>
      <c r="CJ46" s="3">
        <v>0</v>
      </c>
      <c r="CK46" s="3">
        <v>0</v>
      </c>
      <c r="CL46" s="3">
        <v>37127.35</v>
      </c>
      <c r="CM46" s="3">
        <v>37127.35</v>
      </c>
      <c r="CO46" s="3">
        <v>0</v>
      </c>
      <c r="CP46" s="3">
        <v>0</v>
      </c>
      <c r="CQ46" s="3">
        <v>0</v>
      </c>
      <c r="CS46" s="3">
        <v>37127.35</v>
      </c>
      <c r="CT46" s="3">
        <f t="shared" si="7"/>
        <v>39331.65</v>
      </c>
      <c r="CU46" s="33">
        <f t="shared" si="8"/>
        <v>0.48558508481669915</v>
      </c>
    </row>
    <row r="47" spans="1:100" outlineLevel="1" x14ac:dyDescent="0.2">
      <c r="A47" s="3" t="s">
        <v>66</v>
      </c>
      <c r="B47" s="10" t="s">
        <v>200</v>
      </c>
      <c r="C47" s="3" t="s">
        <v>201</v>
      </c>
      <c r="D47" s="3">
        <v>0</v>
      </c>
      <c r="E47" s="3">
        <v>0</v>
      </c>
      <c r="F47" s="3">
        <v>34455.68</v>
      </c>
      <c r="G47" s="3">
        <v>0</v>
      </c>
      <c r="H47" s="3">
        <v>34455.68</v>
      </c>
      <c r="J47" s="3">
        <v>0</v>
      </c>
      <c r="K47" s="3">
        <v>0</v>
      </c>
      <c r="L47" s="3">
        <v>0</v>
      </c>
      <c r="N47" s="3">
        <v>34455.68</v>
      </c>
      <c r="P47" s="52">
        <v>0</v>
      </c>
      <c r="Q47" s="52">
        <v>0</v>
      </c>
      <c r="R47" s="4"/>
      <c r="S47" s="52"/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34793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52">
        <v>34793</v>
      </c>
      <c r="CJ47" s="3">
        <v>0</v>
      </c>
      <c r="CK47" s="3">
        <v>0</v>
      </c>
      <c r="CL47" s="3">
        <v>15053.56</v>
      </c>
      <c r="CM47" s="3">
        <v>15053.56</v>
      </c>
      <c r="CO47" s="3">
        <v>0</v>
      </c>
      <c r="CP47" s="3">
        <v>0</v>
      </c>
      <c r="CQ47" s="3">
        <v>0</v>
      </c>
      <c r="CS47" s="3">
        <v>15053.56</v>
      </c>
      <c r="CT47" s="3">
        <f t="shared" si="7"/>
        <v>19739.440000000002</v>
      </c>
      <c r="CU47" s="33">
        <f t="shared" si="8"/>
        <v>0.43266059264794643</v>
      </c>
    </row>
    <row r="48" spans="1:100" outlineLevel="1" x14ac:dyDescent="0.2">
      <c r="A48" s="3" t="s">
        <v>67</v>
      </c>
      <c r="B48" s="10" t="s">
        <v>202</v>
      </c>
      <c r="C48" s="3" t="s">
        <v>203</v>
      </c>
      <c r="D48" s="3">
        <v>0</v>
      </c>
      <c r="E48" s="3">
        <v>0</v>
      </c>
      <c r="F48" s="3">
        <v>29180.880000000001</v>
      </c>
      <c r="G48" s="3">
        <v>0</v>
      </c>
      <c r="H48" s="3">
        <v>29180.880000000001</v>
      </c>
      <c r="J48" s="3">
        <v>0</v>
      </c>
      <c r="K48" s="3">
        <v>0</v>
      </c>
      <c r="L48" s="3">
        <v>0</v>
      </c>
      <c r="N48" s="3">
        <v>29180.880000000001</v>
      </c>
      <c r="P48" s="52">
        <v>0</v>
      </c>
      <c r="Q48" s="52">
        <v>0</v>
      </c>
      <c r="R48" s="4"/>
      <c r="S48" s="52"/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28434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52">
        <v>28434</v>
      </c>
      <c r="CJ48" s="3">
        <v>0</v>
      </c>
      <c r="CK48" s="3">
        <v>0</v>
      </c>
      <c r="CL48" s="3">
        <v>14161.17</v>
      </c>
      <c r="CM48" s="3">
        <v>14161.17</v>
      </c>
      <c r="CO48" s="3">
        <v>0</v>
      </c>
      <c r="CP48" s="3">
        <v>0</v>
      </c>
      <c r="CQ48" s="3">
        <v>0</v>
      </c>
      <c r="CS48" s="3">
        <v>14161.17</v>
      </c>
      <c r="CT48" s="3">
        <f t="shared" si="7"/>
        <v>14272.83</v>
      </c>
      <c r="CU48" s="33">
        <f t="shared" si="8"/>
        <v>0.49803650559189705</v>
      </c>
    </row>
    <row r="49" spans="1:100" outlineLevel="1" x14ac:dyDescent="0.2">
      <c r="A49" s="3" t="s">
        <v>68</v>
      </c>
      <c r="B49" s="10" t="s">
        <v>204</v>
      </c>
      <c r="C49" s="3" t="s">
        <v>205</v>
      </c>
      <c r="D49" s="3">
        <v>0</v>
      </c>
      <c r="E49" s="3">
        <v>0</v>
      </c>
      <c r="F49" s="3">
        <v>28582.84</v>
      </c>
      <c r="G49" s="3">
        <v>0</v>
      </c>
      <c r="H49" s="3">
        <v>28582.84</v>
      </c>
      <c r="J49" s="3">
        <v>0</v>
      </c>
      <c r="K49" s="3">
        <v>0</v>
      </c>
      <c r="L49" s="3">
        <v>0</v>
      </c>
      <c r="N49" s="3">
        <v>28582.84</v>
      </c>
      <c r="P49" s="52">
        <v>0</v>
      </c>
      <c r="Q49" s="52">
        <v>0</v>
      </c>
      <c r="R49" s="4"/>
      <c r="S49" s="52"/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31032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52">
        <v>31032</v>
      </c>
      <c r="CJ49" s="3">
        <v>0</v>
      </c>
      <c r="CK49" s="3">
        <v>0</v>
      </c>
      <c r="CL49" s="3">
        <v>10421.58</v>
      </c>
      <c r="CM49" s="3">
        <v>10421.58</v>
      </c>
      <c r="CO49" s="3">
        <v>0</v>
      </c>
      <c r="CP49" s="3">
        <v>0</v>
      </c>
      <c r="CQ49" s="3">
        <v>0</v>
      </c>
      <c r="CS49" s="3">
        <v>10421.58</v>
      </c>
      <c r="CT49" s="3">
        <f t="shared" si="7"/>
        <v>20610.419999999998</v>
      </c>
      <c r="CU49" s="33">
        <f t="shared" si="8"/>
        <v>0.33583333333333332</v>
      </c>
    </row>
    <row r="50" spans="1:100" outlineLevel="1" x14ac:dyDescent="0.2">
      <c r="A50" s="3" t="s">
        <v>69</v>
      </c>
      <c r="B50" s="10" t="s">
        <v>206</v>
      </c>
      <c r="C50" s="3" t="s">
        <v>207</v>
      </c>
      <c r="D50" s="3">
        <v>0</v>
      </c>
      <c r="E50" s="3">
        <v>0</v>
      </c>
      <c r="F50" s="3">
        <v>54455.25</v>
      </c>
      <c r="G50" s="3">
        <v>0</v>
      </c>
      <c r="H50" s="3">
        <v>54455.25</v>
      </c>
      <c r="J50" s="3">
        <v>0</v>
      </c>
      <c r="K50" s="3">
        <v>0</v>
      </c>
      <c r="L50" s="3">
        <v>0</v>
      </c>
      <c r="N50" s="3">
        <v>54455.25</v>
      </c>
      <c r="P50" s="52">
        <v>0</v>
      </c>
      <c r="Q50" s="52">
        <v>0</v>
      </c>
      <c r="R50" s="4"/>
      <c r="S50" s="52"/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52846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52">
        <v>52846</v>
      </c>
      <c r="CJ50" s="3">
        <v>0</v>
      </c>
      <c r="CK50" s="3">
        <v>0</v>
      </c>
      <c r="CL50" s="3">
        <v>26262.36</v>
      </c>
      <c r="CM50" s="3">
        <v>26262.36</v>
      </c>
      <c r="CO50" s="3">
        <v>0</v>
      </c>
      <c r="CP50" s="3">
        <v>0</v>
      </c>
      <c r="CQ50" s="3">
        <v>0</v>
      </c>
      <c r="CS50" s="3">
        <v>26262.36</v>
      </c>
      <c r="CT50" s="3">
        <f t="shared" si="7"/>
        <v>26583.64</v>
      </c>
      <c r="CU50" s="33">
        <f t="shared" si="8"/>
        <v>0.49696022404723161</v>
      </c>
    </row>
    <row r="51" spans="1:100" outlineLevel="1" x14ac:dyDescent="0.2">
      <c r="A51" s="3" t="s">
        <v>70</v>
      </c>
      <c r="B51" s="10" t="s">
        <v>208</v>
      </c>
      <c r="C51" s="3" t="s">
        <v>209</v>
      </c>
      <c r="D51" s="3">
        <v>0</v>
      </c>
      <c r="E51" s="3">
        <v>0</v>
      </c>
      <c r="F51" s="3">
        <v>58095.630000000005</v>
      </c>
      <c r="G51" s="3">
        <v>0</v>
      </c>
      <c r="H51" s="3">
        <v>58095.630000000005</v>
      </c>
      <c r="J51" s="3">
        <v>0</v>
      </c>
      <c r="K51" s="3">
        <v>0</v>
      </c>
      <c r="L51" s="3">
        <v>0</v>
      </c>
      <c r="N51" s="3">
        <v>58095.630000000005</v>
      </c>
      <c r="P51" s="52">
        <v>0</v>
      </c>
      <c r="Q51" s="52">
        <v>0</v>
      </c>
      <c r="R51" s="4"/>
      <c r="S51" s="52"/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52886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52">
        <v>52886</v>
      </c>
      <c r="CJ51" s="3">
        <v>0</v>
      </c>
      <c r="CK51" s="3">
        <v>0</v>
      </c>
      <c r="CL51" s="3">
        <v>22018.05</v>
      </c>
      <c r="CM51" s="3">
        <v>22018.05</v>
      </c>
      <c r="CO51" s="3">
        <v>0</v>
      </c>
      <c r="CP51" s="3">
        <v>0</v>
      </c>
      <c r="CQ51" s="3">
        <v>0</v>
      </c>
      <c r="CS51" s="3">
        <v>22018.05</v>
      </c>
      <c r="CT51" s="3">
        <f t="shared" si="7"/>
        <v>30867.95</v>
      </c>
      <c r="CU51" s="33">
        <f t="shared" si="8"/>
        <v>0.4163304088038422</v>
      </c>
    </row>
    <row r="52" spans="1:100" outlineLevel="1" x14ac:dyDescent="0.2">
      <c r="A52" s="3" t="s">
        <v>71</v>
      </c>
      <c r="B52" s="10" t="s">
        <v>210</v>
      </c>
      <c r="C52" s="3" t="s">
        <v>211</v>
      </c>
      <c r="D52" s="3">
        <v>0</v>
      </c>
      <c r="E52" s="3">
        <v>0</v>
      </c>
      <c r="F52" s="3">
        <v>157105.76999999999</v>
      </c>
      <c r="G52" s="3">
        <v>0</v>
      </c>
      <c r="H52" s="3">
        <v>157105.76999999999</v>
      </c>
      <c r="J52" s="3">
        <v>0</v>
      </c>
      <c r="K52" s="3">
        <v>0</v>
      </c>
      <c r="L52" s="3">
        <v>0</v>
      </c>
      <c r="N52" s="3">
        <v>157105.76999999999</v>
      </c>
      <c r="P52" s="52">
        <v>0</v>
      </c>
      <c r="Q52" s="52">
        <v>0</v>
      </c>
      <c r="R52" s="4"/>
      <c r="S52" s="52"/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143409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52">
        <v>143409</v>
      </c>
      <c r="CJ52" s="3">
        <v>0</v>
      </c>
      <c r="CK52" s="3">
        <v>0</v>
      </c>
      <c r="CL52" s="3">
        <v>77197.2</v>
      </c>
      <c r="CM52" s="3">
        <v>77197.2</v>
      </c>
      <c r="CO52" s="3">
        <v>0</v>
      </c>
      <c r="CP52" s="3">
        <v>0</v>
      </c>
      <c r="CQ52" s="3">
        <v>0</v>
      </c>
      <c r="CS52" s="3">
        <v>77197.2</v>
      </c>
      <c r="CT52" s="3">
        <f t="shared" si="7"/>
        <v>66211.8</v>
      </c>
      <c r="CU52" s="33">
        <f t="shared" si="8"/>
        <v>0.53830094345543167</v>
      </c>
    </row>
    <row r="53" spans="1:100" outlineLevel="1" x14ac:dyDescent="0.2">
      <c r="A53" s="3" t="s">
        <v>72</v>
      </c>
      <c r="B53" s="10" t="s">
        <v>212</v>
      </c>
      <c r="C53" s="3" t="s">
        <v>213</v>
      </c>
      <c r="D53" s="3">
        <v>1000</v>
      </c>
      <c r="E53" s="3">
        <v>30323.54</v>
      </c>
      <c r="F53" s="3">
        <v>459811.41000000003</v>
      </c>
      <c r="G53" s="3">
        <v>0</v>
      </c>
      <c r="H53" s="3">
        <v>491134.95</v>
      </c>
      <c r="J53" s="3">
        <v>0</v>
      </c>
      <c r="K53" s="3">
        <v>0</v>
      </c>
      <c r="L53" s="3">
        <v>0</v>
      </c>
      <c r="N53" s="3">
        <v>491134.95</v>
      </c>
      <c r="P53" s="52">
        <v>0</v>
      </c>
      <c r="Q53" s="52">
        <v>0</v>
      </c>
      <c r="R53" s="4"/>
      <c r="S53" s="52"/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549470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52">
        <v>549470</v>
      </c>
      <c r="CJ53" s="3">
        <v>0</v>
      </c>
      <c r="CK53" s="3">
        <v>19578.39</v>
      </c>
      <c r="CL53" s="3">
        <v>203897.02000000002</v>
      </c>
      <c r="CM53" s="3">
        <v>223475.41000000003</v>
      </c>
      <c r="CO53" s="3">
        <v>0</v>
      </c>
      <c r="CP53" s="3">
        <v>0</v>
      </c>
      <c r="CQ53" s="3">
        <v>0</v>
      </c>
      <c r="CS53" s="3">
        <v>223475.41</v>
      </c>
      <c r="CT53" s="3">
        <f t="shared" si="7"/>
        <v>325994.58999999997</v>
      </c>
      <c r="CU53" s="33">
        <f t="shared" si="8"/>
        <v>0.4067108486359583</v>
      </c>
    </row>
    <row r="54" spans="1:100" outlineLevel="1" x14ac:dyDescent="0.2">
      <c r="A54" s="3" t="s">
        <v>73</v>
      </c>
      <c r="B54" s="10" t="s">
        <v>214</v>
      </c>
      <c r="C54" s="3" t="s">
        <v>215</v>
      </c>
      <c r="D54" s="3">
        <v>0</v>
      </c>
      <c r="E54" s="3">
        <v>0</v>
      </c>
      <c r="F54" s="3">
        <v>23934.32</v>
      </c>
      <c r="G54" s="3">
        <v>0</v>
      </c>
      <c r="H54" s="3">
        <v>23934.32</v>
      </c>
      <c r="J54" s="3">
        <v>0</v>
      </c>
      <c r="K54" s="3">
        <v>0</v>
      </c>
      <c r="L54" s="3">
        <v>0</v>
      </c>
      <c r="N54" s="3">
        <v>23934.32</v>
      </c>
      <c r="P54" s="52">
        <v>0</v>
      </c>
      <c r="Q54" s="52">
        <v>0</v>
      </c>
      <c r="R54" s="4"/>
      <c r="S54" s="52"/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20986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52">
        <v>20986</v>
      </c>
      <c r="CJ54" s="3">
        <v>0</v>
      </c>
      <c r="CK54" s="3">
        <v>0</v>
      </c>
      <c r="CL54" s="3">
        <v>10438.44</v>
      </c>
      <c r="CM54" s="3">
        <v>10438.44</v>
      </c>
      <c r="CO54" s="3">
        <v>0</v>
      </c>
      <c r="CP54" s="3">
        <v>0</v>
      </c>
      <c r="CQ54" s="3">
        <v>0</v>
      </c>
      <c r="CS54" s="3">
        <v>10438.44</v>
      </c>
      <c r="CT54" s="3">
        <f t="shared" si="7"/>
        <v>10547.56</v>
      </c>
      <c r="CU54" s="33">
        <f t="shared" si="8"/>
        <v>0.49740017154293342</v>
      </c>
    </row>
    <row r="55" spans="1:100" outlineLevel="1" x14ac:dyDescent="0.2">
      <c r="A55" s="3" t="s">
        <v>74</v>
      </c>
      <c r="B55" s="10" t="s">
        <v>216</v>
      </c>
      <c r="C55" s="3" t="s">
        <v>217</v>
      </c>
      <c r="D55" s="3">
        <v>0</v>
      </c>
      <c r="E55" s="3">
        <v>0</v>
      </c>
      <c r="F55" s="3">
        <v>133379.24</v>
      </c>
      <c r="G55" s="3">
        <v>0</v>
      </c>
      <c r="H55" s="3">
        <v>133379.24</v>
      </c>
      <c r="J55" s="3">
        <v>0</v>
      </c>
      <c r="K55" s="3">
        <v>0</v>
      </c>
      <c r="L55" s="3">
        <v>0</v>
      </c>
      <c r="N55" s="3">
        <v>133379.24</v>
      </c>
      <c r="P55" s="52">
        <v>0</v>
      </c>
      <c r="Q55" s="52">
        <v>0</v>
      </c>
      <c r="R55" s="4"/>
      <c r="S55" s="52"/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137674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52">
        <v>137674</v>
      </c>
      <c r="CJ55" s="3">
        <v>0</v>
      </c>
      <c r="CK55" s="3">
        <v>0</v>
      </c>
      <c r="CL55" s="3">
        <v>65990.290000000008</v>
      </c>
      <c r="CM55" s="3">
        <v>65990.290000000008</v>
      </c>
      <c r="CO55" s="3">
        <v>0</v>
      </c>
      <c r="CP55" s="3">
        <v>0</v>
      </c>
      <c r="CQ55" s="3">
        <v>0</v>
      </c>
      <c r="CS55" s="3">
        <v>65990.290000000008</v>
      </c>
      <c r="CT55" s="3">
        <f t="shared" si="7"/>
        <v>71683.709999999992</v>
      </c>
      <c r="CU55" s="33">
        <f t="shared" si="8"/>
        <v>0.47932282057614373</v>
      </c>
    </row>
    <row r="56" spans="1:100" outlineLevel="1" x14ac:dyDescent="0.2">
      <c r="A56" s="3" t="s">
        <v>75</v>
      </c>
      <c r="B56" s="10" t="s">
        <v>218</v>
      </c>
      <c r="C56" s="3" t="s">
        <v>219</v>
      </c>
      <c r="D56" s="3">
        <v>0</v>
      </c>
      <c r="E56" s="3">
        <v>859.5</v>
      </c>
      <c r="F56" s="3">
        <v>16866.63</v>
      </c>
      <c r="G56" s="3">
        <v>0</v>
      </c>
      <c r="H56" s="3">
        <v>17726.13</v>
      </c>
      <c r="J56" s="3">
        <v>0</v>
      </c>
      <c r="K56" s="3">
        <v>0</v>
      </c>
      <c r="L56" s="3">
        <v>0</v>
      </c>
      <c r="N56" s="3">
        <v>17726.13</v>
      </c>
      <c r="P56" s="52">
        <v>0</v>
      </c>
      <c r="Q56" s="52">
        <v>0</v>
      </c>
      <c r="R56" s="4"/>
      <c r="S56" s="52"/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22000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52">
        <v>22000</v>
      </c>
      <c r="CJ56" s="3">
        <v>0</v>
      </c>
      <c r="CK56" s="3">
        <v>0</v>
      </c>
      <c r="CL56" s="3">
        <v>0</v>
      </c>
      <c r="CM56" s="3">
        <v>0</v>
      </c>
      <c r="CO56" s="3">
        <v>0</v>
      </c>
      <c r="CP56" s="3">
        <v>0</v>
      </c>
      <c r="CQ56" s="3">
        <v>0</v>
      </c>
      <c r="CS56" s="3">
        <v>0</v>
      </c>
      <c r="CT56" s="3">
        <f t="shared" si="7"/>
        <v>22000</v>
      </c>
      <c r="CU56" s="33">
        <f t="shared" si="8"/>
        <v>0</v>
      </c>
    </row>
    <row r="57" spans="1:100" outlineLevel="1" x14ac:dyDescent="0.2">
      <c r="A57" s="3" t="s">
        <v>76</v>
      </c>
      <c r="B57" s="10" t="s">
        <v>220</v>
      </c>
      <c r="C57" s="3" t="s">
        <v>221</v>
      </c>
      <c r="D57" s="3">
        <v>9088.34</v>
      </c>
      <c r="E57" s="3">
        <v>0</v>
      </c>
      <c r="F57" s="3">
        <v>0</v>
      </c>
      <c r="G57" s="3">
        <v>0</v>
      </c>
      <c r="H57" s="3">
        <v>9088.34</v>
      </c>
      <c r="J57" s="3">
        <v>0</v>
      </c>
      <c r="K57" s="3">
        <v>0</v>
      </c>
      <c r="L57" s="3">
        <v>0</v>
      </c>
      <c r="N57" s="3">
        <v>9088.34</v>
      </c>
      <c r="P57" s="52">
        <v>0</v>
      </c>
      <c r="Q57" s="52">
        <v>0</v>
      </c>
      <c r="R57" s="4"/>
      <c r="S57" s="52"/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108670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52">
        <v>108670</v>
      </c>
      <c r="CJ57" s="3">
        <v>3773</v>
      </c>
      <c r="CK57" s="3">
        <v>2500</v>
      </c>
      <c r="CL57" s="3">
        <v>92577.400000000009</v>
      </c>
      <c r="CM57" s="3">
        <v>98850.400000000009</v>
      </c>
      <c r="CO57" s="3">
        <v>0</v>
      </c>
      <c r="CP57" s="3">
        <v>0</v>
      </c>
      <c r="CQ57" s="3">
        <v>0</v>
      </c>
      <c r="CS57" s="3">
        <v>98850.400000000009</v>
      </c>
      <c r="CT57" s="3">
        <f t="shared" si="7"/>
        <v>9819.5999999999913</v>
      </c>
      <c r="CU57" s="33">
        <f t="shared" si="8"/>
        <v>0.90963835465169784</v>
      </c>
    </row>
    <row r="58" spans="1:100" outlineLevel="1" x14ac:dyDescent="0.2">
      <c r="A58" s="3" t="s">
        <v>77</v>
      </c>
      <c r="B58" s="10" t="s">
        <v>222</v>
      </c>
      <c r="C58" s="3" t="s">
        <v>223</v>
      </c>
      <c r="D58" s="3">
        <v>1373.6000000000001</v>
      </c>
      <c r="E58" s="3">
        <v>0</v>
      </c>
      <c r="F58" s="3">
        <v>0</v>
      </c>
      <c r="G58" s="3">
        <v>0</v>
      </c>
      <c r="H58" s="3">
        <v>1373.6000000000001</v>
      </c>
      <c r="J58" s="3">
        <v>0</v>
      </c>
      <c r="K58" s="3">
        <v>0</v>
      </c>
      <c r="L58" s="3">
        <v>0</v>
      </c>
      <c r="N58" s="3">
        <v>1373.6000000000001</v>
      </c>
      <c r="P58" s="52">
        <v>0</v>
      </c>
      <c r="Q58" s="52">
        <v>0</v>
      </c>
      <c r="R58" s="4"/>
      <c r="S58" s="52"/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74810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52">
        <v>74810</v>
      </c>
      <c r="CJ58" s="3">
        <v>250</v>
      </c>
      <c r="CK58" s="3">
        <v>3520</v>
      </c>
      <c r="CL58" s="3">
        <v>67040</v>
      </c>
      <c r="CM58" s="3">
        <v>70810</v>
      </c>
      <c r="CO58" s="3">
        <v>0</v>
      </c>
      <c r="CP58" s="3">
        <v>0</v>
      </c>
      <c r="CQ58" s="3">
        <v>0</v>
      </c>
      <c r="CS58" s="3">
        <v>70810</v>
      </c>
      <c r="CT58" s="3">
        <f t="shared" si="7"/>
        <v>4000</v>
      </c>
      <c r="CU58" s="33">
        <f t="shared" si="8"/>
        <v>0.94653121240475868</v>
      </c>
    </row>
    <row r="59" spans="1:100" outlineLevel="1" x14ac:dyDescent="0.2">
      <c r="A59" s="3" t="s">
        <v>78</v>
      </c>
      <c r="B59" s="10" t="s">
        <v>224</v>
      </c>
      <c r="C59" s="3" t="s">
        <v>225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J59" s="3">
        <v>0</v>
      </c>
      <c r="K59" s="3">
        <v>0</v>
      </c>
      <c r="L59" s="3">
        <v>0</v>
      </c>
      <c r="N59" s="3">
        <v>0</v>
      </c>
      <c r="P59" s="52">
        <v>0</v>
      </c>
      <c r="Q59" s="52">
        <v>0</v>
      </c>
      <c r="R59" s="4"/>
      <c r="S59" s="52"/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7750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52">
        <v>7750</v>
      </c>
      <c r="CJ59" s="3">
        <v>0</v>
      </c>
      <c r="CK59" s="3">
        <v>0</v>
      </c>
      <c r="CL59" s="3">
        <v>6000</v>
      </c>
      <c r="CM59" s="3">
        <v>6000</v>
      </c>
      <c r="CO59" s="3">
        <v>0</v>
      </c>
      <c r="CP59" s="3">
        <v>0</v>
      </c>
      <c r="CQ59" s="3">
        <v>0</v>
      </c>
      <c r="CS59" s="3">
        <v>6000</v>
      </c>
      <c r="CT59" s="3">
        <f t="shared" si="7"/>
        <v>1750</v>
      </c>
      <c r="CU59" s="33">
        <f t="shared" si="8"/>
        <v>0.77419354838709675</v>
      </c>
    </row>
    <row r="60" spans="1:100" s="4" customFormat="1" x14ac:dyDescent="0.2">
      <c r="A60" s="6" t="s">
        <v>19</v>
      </c>
      <c r="B60" s="11"/>
      <c r="C60" s="2" t="s">
        <v>12</v>
      </c>
      <c r="D60" s="6">
        <v>19978.579999999998</v>
      </c>
      <c r="E60" s="6">
        <v>77904.899999999994</v>
      </c>
      <c r="F60" s="6">
        <v>3466253.71</v>
      </c>
      <c r="G60" s="6">
        <v>0</v>
      </c>
      <c r="H60" s="6">
        <v>3564137.1900000004</v>
      </c>
      <c r="I60" s="7"/>
      <c r="J60" s="6">
        <v>0</v>
      </c>
      <c r="K60" s="6">
        <v>0</v>
      </c>
      <c r="L60" s="6">
        <v>0</v>
      </c>
      <c r="M60" s="7"/>
      <c r="N60" s="6">
        <v>3564137.19</v>
      </c>
      <c r="O60" s="6"/>
      <c r="P60" s="6">
        <v>0</v>
      </c>
      <c r="Q60" s="6">
        <v>0</v>
      </c>
      <c r="R60" s="6"/>
      <c r="S60" s="7"/>
      <c r="T60" s="6">
        <v>112200</v>
      </c>
      <c r="U60" s="6">
        <v>159000</v>
      </c>
      <c r="V60" s="6">
        <v>2058201</v>
      </c>
      <c r="W60" s="6">
        <v>35000</v>
      </c>
      <c r="X60" s="6">
        <v>24000</v>
      </c>
      <c r="Y60" s="6">
        <v>50000</v>
      </c>
      <c r="Z60" s="6">
        <v>47147</v>
      </c>
      <c r="AA60" s="6">
        <v>76459</v>
      </c>
      <c r="AB60" s="6">
        <v>34793</v>
      </c>
      <c r="AC60" s="6">
        <v>28434</v>
      </c>
      <c r="AD60" s="6">
        <v>31032</v>
      </c>
      <c r="AE60" s="6">
        <v>52846</v>
      </c>
      <c r="AF60" s="6">
        <v>52886</v>
      </c>
      <c r="AG60" s="6">
        <v>143409</v>
      </c>
      <c r="AH60" s="6">
        <v>549470</v>
      </c>
      <c r="AI60" s="6">
        <v>20986</v>
      </c>
      <c r="AJ60" s="6">
        <v>137674</v>
      </c>
      <c r="AK60" s="6">
        <v>22000</v>
      </c>
      <c r="AL60" s="6">
        <v>108670</v>
      </c>
      <c r="AM60" s="6">
        <v>74810</v>
      </c>
      <c r="AN60" s="6">
        <v>7750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3826767</v>
      </c>
      <c r="CI60" s="7"/>
      <c r="CJ60" s="6">
        <v>9989.65</v>
      </c>
      <c r="CK60" s="6">
        <v>50449.97</v>
      </c>
      <c r="CL60" s="6">
        <v>1838281.9900000002</v>
      </c>
      <c r="CM60" s="6">
        <v>1898721.61</v>
      </c>
      <c r="CN60" s="2"/>
      <c r="CO60" s="6">
        <v>0</v>
      </c>
      <c r="CP60" s="6">
        <v>0</v>
      </c>
      <c r="CQ60" s="6">
        <v>0</v>
      </c>
      <c r="CS60" s="6">
        <v>1898721.61</v>
      </c>
      <c r="CT60" s="6">
        <f>CH60-CS60</f>
        <v>1928045.39</v>
      </c>
      <c r="CU60" s="38">
        <f>IF(CH60=0,"n/a",CS60/(CH60))</f>
        <v>0.49616859610214054</v>
      </c>
      <c r="CV60" s="36"/>
    </row>
    <row r="61" spans="1:100" s="4" customFormat="1" x14ac:dyDescent="0.2">
      <c r="B61" s="11"/>
      <c r="H61" s="7"/>
      <c r="I61" s="7"/>
      <c r="L61" s="7"/>
      <c r="M61" s="7"/>
      <c r="N61" s="7"/>
      <c r="O61" s="7"/>
      <c r="P61" s="7"/>
      <c r="Q61" s="7"/>
      <c r="R61" s="7"/>
      <c r="S61" s="7"/>
      <c r="CH61" s="7"/>
      <c r="CI61" s="7"/>
      <c r="CM61" s="7"/>
      <c r="CQ61" s="7"/>
      <c r="CU61" s="37"/>
      <c r="CV61" s="37"/>
    </row>
    <row r="62" spans="1:100" outlineLevel="1" x14ac:dyDescent="0.2">
      <c r="A62" s="3" t="s">
        <v>79</v>
      </c>
      <c r="B62" s="10" t="s">
        <v>226</v>
      </c>
      <c r="C62" s="3" t="s">
        <v>227</v>
      </c>
      <c r="D62" s="3">
        <v>4507.7</v>
      </c>
      <c r="E62" s="3">
        <v>17394.86</v>
      </c>
      <c r="F62" s="3">
        <v>836283.55</v>
      </c>
      <c r="G62" s="3">
        <v>0</v>
      </c>
      <c r="H62" s="3">
        <v>858186.1100000001</v>
      </c>
      <c r="J62" s="3">
        <v>0</v>
      </c>
      <c r="K62" s="3">
        <v>0</v>
      </c>
      <c r="L62" s="3">
        <v>0</v>
      </c>
      <c r="N62" s="3">
        <v>858186.11</v>
      </c>
      <c r="P62" s="52">
        <v>0</v>
      </c>
      <c r="Q62" s="52">
        <v>0</v>
      </c>
      <c r="R62" s="4"/>
      <c r="S62" s="52"/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1067717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52">
        <v>1067717</v>
      </c>
      <c r="CJ62" s="3">
        <v>2771.77</v>
      </c>
      <c r="CK62" s="3">
        <v>12580.630000000001</v>
      </c>
      <c r="CL62" s="3">
        <v>473482.75</v>
      </c>
      <c r="CM62" s="3">
        <v>488835.15</v>
      </c>
      <c r="CO62" s="3">
        <v>0</v>
      </c>
      <c r="CP62" s="3">
        <v>0</v>
      </c>
      <c r="CQ62" s="3">
        <v>0</v>
      </c>
      <c r="CS62" s="3">
        <v>488835.15</v>
      </c>
      <c r="CT62" s="3">
        <f>CH62-CS62</f>
        <v>578881.85</v>
      </c>
      <c r="CU62" s="33">
        <f>IF(CH62=0,"n/a",CS62/(CH62))</f>
        <v>0.45783213154796637</v>
      </c>
    </row>
    <row r="63" spans="1:100" s="4" customFormat="1" x14ac:dyDescent="0.2">
      <c r="A63" s="6" t="s">
        <v>23</v>
      </c>
      <c r="B63" s="11"/>
      <c r="C63" s="2" t="s">
        <v>21</v>
      </c>
      <c r="D63" s="6">
        <v>4507.7</v>
      </c>
      <c r="E63" s="6">
        <v>17394.86</v>
      </c>
      <c r="F63" s="6">
        <v>836283.55</v>
      </c>
      <c r="G63" s="6">
        <v>0</v>
      </c>
      <c r="H63" s="6">
        <v>858186.1100000001</v>
      </c>
      <c r="I63" s="7"/>
      <c r="J63" s="6">
        <v>0</v>
      </c>
      <c r="K63" s="6">
        <v>0</v>
      </c>
      <c r="L63" s="6">
        <v>0</v>
      </c>
      <c r="M63" s="7"/>
      <c r="N63" s="6">
        <v>858186.11</v>
      </c>
      <c r="O63" s="6"/>
      <c r="P63" s="6">
        <v>0</v>
      </c>
      <c r="Q63" s="6">
        <v>0</v>
      </c>
      <c r="R63" s="6"/>
      <c r="S63" s="7"/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1067717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1067717</v>
      </c>
      <c r="CI63" s="7"/>
      <c r="CJ63" s="6">
        <v>2771.77</v>
      </c>
      <c r="CK63" s="6">
        <v>12580.630000000001</v>
      </c>
      <c r="CL63" s="6">
        <v>473482.75</v>
      </c>
      <c r="CM63" s="6">
        <v>488835.15</v>
      </c>
      <c r="CN63" s="2"/>
      <c r="CO63" s="6">
        <v>0</v>
      </c>
      <c r="CP63" s="6">
        <v>0</v>
      </c>
      <c r="CQ63" s="6">
        <v>0</v>
      </c>
      <c r="CS63" s="6">
        <v>488835.15</v>
      </c>
      <c r="CT63" s="6">
        <f>CH63-CS63</f>
        <v>578881.85</v>
      </c>
      <c r="CU63" s="38">
        <f>IF(CH63=0,"n/a",CS63/(CH63))</f>
        <v>0.45783213154796637</v>
      </c>
      <c r="CV63" s="36"/>
    </row>
    <row r="64" spans="1:100" s="4" customFormat="1" x14ac:dyDescent="0.2">
      <c r="B64" s="11"/>
      <c r="H64" s="7"/>
      <c r="I64" s="7"/>
      <c r="L64" s="7"/>
      <c r="M64" s="7"/>
      <c r="N64" s="7"/>
      <c r="O64" s="7"/>
      <c r="P64" s="7"/>
      <c r="Q64" s="7"/>
      <c r="R64" s="7"/>
      <c r="S64" s="7"/>
      <c r="CH64" s="7"/>
      <c r="CI64" s="7"/>
      <c r="CM64" s="7"/>
      <c r="CQ64" s="7"/>
      <c r="CU64" s="37"/>
      <c r="CV64" s="37"/>
    </row>
    <row r="65" spans="1:100" s="4" customFormat="1" x14ac:dyDescent="0.2">
      <c r="A65" s="5" t="s">
        <v>2</v>
      </c>
      <c r="B65" s="11"/>
      <c r="C65" s="2" t="s">
        <v>22</v>
      </c>
      <c r="D65" s="5">
        <f t="shared" ref="D65:G65" si="9">D60+D63</f>
        <v>24486.28</v>
      </c>
      <c r="E65" s="5">
        <f t="shared" si="9"/>
        <v>95299.76</v>
      </c>
      <c r="F65" s="5">
        <f t="shared" si="9"/>
        <v>4302537.26</v>
      </c>
      <c r="G65" s="5">
        <f t="shared" si="9"/>
        <v>0</v>
      </c>
      <c r="H65" s="5">
        <f>H60+H63</f>
        <v>4422323.3000000007</v>
      </c>
      <c r="I65" s="7"/>
      <c r="J65" s="5">
        <f t="shared" ref="J65:K65" si="10">J60+J63</f>
        <v>0</v>
      </c>
      <c r="K65" s="5">
        <f t="shared" si="10"/>
        <v>0</v>
      </c>
      <c r="L65" s="5">
        <f>L60+L63</f>
        <v>0</v>
      </c>
      <c r="M65" s="7"/>
      <c r="N65" s="5">
        <f>N60+N63</f>
        <v>4422323.3</v>
      </c>
      <c r="O65" s="5"/>
      <c r="P65" s="5"/>
      <c r="Q65" s="5"/>
      <c r="R65" s="5"/>
      <c r="S65" s="7"/>
      <c r="T65" s="5">
        <f t="shared" ref="T65:AY65" si="11">T60+T63</f>
        <v>112200</v>
      </c>
      <c r="U65" s="5">
        <f t="shared" si="11"/>
        <v>159000</v>
      </c>
      <c r="V65" s="5">
        <f t="shared" si="11"/>
        <v>2058201</v>
      </c>
      <c r="W65" s="5">
        <f t="shared" si="11"/>
        <v>35000</v>
      </c>
      <c r="X65" s="5">
        <f t="shared" si="11"/>
        <v>24000</v>
      </c>
      <c r="Y65" s="5">
        <f t="shared" si="11"/>
        <v>50000</v>
      </c>
      <c r="Z65" s="5">
        <f t="shared" si="11"/>
        <v>47147</v>
      </c>
      <c r="AA65" s="5">
        <f t="shared" si="11"/>
        <v>76459</v>
      </c>
      <c r="AB65" s="5">
        <f t="shared" si="11"/>
        <v>34793</v>
      </c>
      <c r="AC65" s="5">
        <f t="shared" si="11"/>
        <v>28434</v>
      </c>
      <c r="AD65" s="5">
        <f t="shared" si="11"/>
        <v>31032</v>
      </c>
      <c r="AE65" s="5">
        <f t="shared" si="11"/>
        <v>52846</v>
      </c>
      <c r="AF65" s="5">
        <f t="shared" si="11"/>
        <v>52886</v>
      </c>
      <c r="AG65" s="5">
        <f t="shared" si="11"/>
        <v>143409</v>
      </c>
      <c r="AH65" s="5">
        <f t="shared" si="11"/>
        <v>549470</v>
      </c>
      <c r="AI65" s="5">
        <f t="shared" si="11"/>
        <v>20986</v>
      </c>
      <c r="AJ65" s="5">
        <f t="shared" si="11"/>
        <v>137674</v>
      </c>
      <c r="AK65" s="5">
        <f t="shared" si="11"/>
        <v>22000</v>
      </c>
      <c r="AL65" s="5">
        <f t="shared" si="11"/>
        <v>108670</v>
      </c>
      <c r="AM65" s="5">
        <f t="shared" si="11"/>
        <v>74810</v>
      </c>
      <c r="AN65" s="5">
        <f t="shared" si="11"/>
        <v>7750</v>
      </c>
      <c r="AO65" s="5">
        <f t="shared" si="11"/>
        <v>1067717</v>
      </c>
      <c r="AP65" s="5">
        <f t="shared" si="11"/>
        <v>0</v>
      </c>
      <c r="AQ65" s="5">
        <f t="shared" si="11"/>
        <v>0</v>
      </c>
      <c r="AR65" s="5">
        <f t="shared" si="11"/>
        <v>0</v>
      </c>
      <c r="AS65" s="5">
        <f t="shared" si="11"/>
        <v>0</v>
      </c>
      <c r="AT65" s="5">
        <f t="shared" si="11"/>
        <v>0</v>
      </c>
      <c r="AU65" s="5">
        <f t="shared" si="11"/>
        <v>0</v>
      </c>
      <c r="AV65" s="5">
        <f t="shared" si="11"/>
        <v>0</v>
      </c>
      <c r="AW65" s="5">
        <f t="shared" si="11"/>
        <v>0</v>
      </c>
      <c r="AX65" s="5">
        <f t="shared" si="11"/>
        <v>0</v>
      </c>
      <c r="AY65" s="5">
        <f t="shared" si="11"/>
        <v>0</v>
      </c>
      <c r="AZ65" s="5">
        <f t="shared" ref="AZ65:CG65" si="12">AZ60+AZ63</f>
        <v>0</v>
      </c>
      <c r="BA65" s="5">
        <f t="shared" si="12"/>
        <v>0</v>
      </c>
      <c r="BB65" s="5">
        <f t="shared" si="12"/>
        <v>0</v>
      </c>
      <c r="BC65" s="5">
        <f t="shared" si="12"/>
        <v>0</v>
      </c>
      <c r="BD65" s="5">
        <f t="shared" si="12"/>
        <v>0</v>
      </c>
      <c r="BE65" s="5">
        <f t="shared" si="12"/>
        <v>0</v>
      </c>
      <c r="BF65" s="5">
        <f t="shared" si="12"/>
        <v>0</v>
      </c>
      <c r="BG65" s="5">
        <f t="shared" si="12"/>
        <v>0</v>
      </c>
      <c r="BH65" s="5">
        <f t="shared" si="12"/>
        <v>0</v>
      </c>
      <c r="BI65" s="5">
        <f t="shared" si="12"/>
        <v>0</v>
      </c>
      <c r="BJ65" s="5">
        <f t="shared" si="12"/>
        <v>0</v>
      </c>
      <c r="BK65" s="5">
        <f t="shared" si="12"/>
        <v>0</v>
      </c>
      <c r="BL65" s="5">
        <f t="shared" si="12"/>
        <v>0</v>
      </c>
      <c r="BM65" s="5">
        <f t="shared" si="12"/>
        <v>0</v>
      </c>
      <c r="BN65" s="5">
        <f t="shared" si="12"/>
        <v>0</v>
      </c>
      <c r="BO65" s="5">
        <f t="shared" si="12"/>
        <v>0</v>
      </c>
      <c r="BP65" s="5">
        <f t="shared" si="12"/>
        <v>0</v>
      </c>
      <c r="BQ65" s="5">
        <f t="shared" si="12"/>
        <v>0</v>
      </c>
      <c r="BR65" s="5">
        <f t="shared" si="12"/>
        <v>0</v>
      </c>
      <c r="BS65" s="5">
        <f t="shared" si="12"/>
        <v>0</v>
      </c>
      <c r="BT65" s="5">
        <f t="shared" si="12"/>
        <v>0</v>
      </c>
      <c r="BU65" s="5">
        <f t="shared" si="12"/>
        <v>0</v>
      </c>
      <c r="BV65" s="5">
        <f t="shared" si="12"/>
        <v>0</v>
      </c>
      <c r="BW65" s="5">
        <f t="shared" si="12"/>
        <v>0</v>
      </c>
      <c r="BX65" s="5">
        <f t="shared" si="12"/>
        <v>0</v>
      </c>
      <c r="BY65" s="5">
        <f t="shared" si="12"/>
        <v>0</v>
      </c>
      <c r="BZ65" s="5">
        <f t="shared" si="12"/>
        <v>0</v>
      </c>
      <c r="CA65" s="5">
        <f t="shared" si="12"/>
        <v>0</v>
      </c>
      <c r="CB65" s="5">
        <f t="shared" si="12"/>
        <v>0</v>
      </c>
      <c r="CC65" s="5">
        <f t="shared" si="12"/>
        <v>0</v>
      </c>
      <c r="CD65" s="5">
        <f t="shared" si="12"/>
        <v>0</v>
      </c>
      <c r="CE65" s="5">
        <f t="shared" si="12"/>
        <v>0</v>
      </c>
      <c r="CF65" s="5">
        <f t="shared" si="12"/>
        <v>0</v>
      </c>
      <c r="CG65" s="5">
        <f t="shared" si="12"/>
        <v>0</v>
      </c>
      <c r="CH65" s="5">
        <f>CH60+CH63</f>
        <v>4894484</v>
      </c>
      <c r="CI65" s="7"/>
      <c r="CJ65" s="5">
        <f t="shared" ref="CJ65:CL65" si="13">CJ60+CJ63</f>
        <v>12761.42</v>
      </c>
      <c r="CK65" s="5">
        <f t="shared" si="13"/>
        <v>63030.600000000006</v>
      </c>
      <c r="CL65" s="5">
        <f t="shared" si="13"/>
        <v>2311764.7400000002</v>
      </c>
      <c r="CM65" s="5">
        <f>CM60+CM63</f>
        <v>2387556.7600000002</v>
      </c>
      <c r="CN65" s="2"/>
      <c r="CO65" s="5">
        <f t="shared" ref="CO65:CP65" si="14">CO60+CO63</f>
        <v>0</v>
      </c>
      <c r="CP65" s="5">
        <f t="shared" si="14"/>
        <v>0</v>
      </c>
      <c r="CQ65" s="5">
        <f>CQ60+CQ63</f>
        <v>0</v>
      </c>
      <c r="CS65" s="5">
        <f>CS60+CS63</f>
        <v>2387556.7600000002</v>
      </c>
      <c r="CT65" s="5">
        <f>CT60+CT63</f>
        <v>2506927.2399999998</v>
      </c>
      <c r="CU65" s="39">
        <f>IF(CH65=0,"n/a",CS65/(CH65))</f>
        <v>0.48780561137803297</v>
      </c>
      <c r="CV65" s="36"/>
    </row>
    <row r="66" spans="1:100" s="4" customFormat="1" x14ac:dyDescent="0.2">
      <c r="B66" s="11"/>
      <c r="H66" s="7"/>
      <c r="I66" s="7"/>
      <c r="L66" s="7"/>
      <c r="M66" s="7"/>
      <c r="N66" s="7"/>
      <c r="O66" s="7"/>
      <c r="P66" s="7"/>
      <c r="Q66" s="7"/>
      <c r="R66" s="7"/>
      <c r="S66" s="7"/>
      <c r="CH66" s="7"/>
      <c r="CI66" s="7"/>
      <c r="CM66" s="7"/>
      <c r="CQ66" s="7"/>
      <c r="CU66" s="37"/>
      <c r="CV66" s="37"/>
    </row>
    <row r="67" spans="1:100" outlineLevel="1" x14ac:dyDescent="0.2">
      <c r="A67" s="3" t="s">
        <v>80</v>
      </c>
      <c r="B67" s="10" t="s">
        <v>228</v>
      </c>
      <c r="C67" s="3" t="s">
        <v>229</v>
      </c>
      <c r="D67" s="3">
        <v>0</v>
      </c>
      <c r="E67" s="3">
        <v>0</v>
      </c>
      <c r="F67" s="3">
        <v>715.99</v>
      </c>
      <c r="G67" s="3">
        <v>0</v>
      </c>
      <c r="H67" s="3">
        <v>715.99</v>
      </c>
      <c r="J67" s="3">
        <v>0</v>
      </c>
      <c r="K67" s="3">
        <v>0</v>
      </c>
      <c r="L67" s="3">
        <v>0</v>
      </c>
      <c r="N67" s="3">
        <v>715.99</v>
      </c>
      <c r="P67" s="52">
        <v>0</v>
      </c>
      <c r="Q67" s="52">
        <v>0</v>
      </c>
      <c r="R67" s="4"/>
      <c r="S67" s="52"/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1100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52">
        <v>1100</v>
      </c>
      <c r="CJ67" s="3">
        <v>0</v>
      </c>
      <c r="CK67" s="3">
        <v>0</v>
      </c>
      <c r="CL67" s="3">
        <v>304.8</v>
      </c>
      <c r="CM67" s="3">
        <v>304.8</v>
      </c>
      <c r="CO67" s="3">
        <v>0</v>
      </c>
      <c r="CP67" s="3">
        <v>0</v>
      </c>
      <c r="CQ67" s="3">
        <v>0</v>
      </c>
      <c r="CS67" s="3">
        <v>304.8</v>
      </c>
      <c r="CT67" s="3">
        <f t="shared" ref="CT67:CT94" si="15">CH67-CS67</f>
        <v>795.2</v>
      </c>
      <c r="CU67" s="33">
        <f t="shared" ref="CU67:CU94" si="16">IF(CH67=0,"n/a",CS67/(CH67))</f>
        <v>0.27709090909090911</v>
      </c>
    </row>
    <row r="68" spans="1:100" outlineLevel="1" x14ac:dyDescent="0.2">
      <c r="A68" s="3" t="s">
        <v>81</v>
      </c>
      <c r="B68" s="10" t="s">
        <v>230</v>
      </c>
      <c r="C68" s="3" t="s">
        <v>231</v>
      </c>
      <c r="D68" s="3">
        <v>0</v>
      </c>
      <c r="E68" s="3">
        <v>22</v>
      </c>
      <c r="F68" s="3">
        <v>16311.11</v>
      </c>
      <c r="G68" s="3">
        <v>0</v>
      </c>
      <c r="H68" s="3">
        <v>16333.11</v>
      </c>
      <c r="J68" s="3">
        <v>0</v>
      </c>
      <c r="K68" s="3">
        <v>0</v>
      </c>
      <c r="L68" s="3">
        <v>0</v>
      </c>
      <c r="N68" s="3">
        <v>16333.11</v>
      </c>
      <c r="P68" s="52">
        <v>0</v>
      </c>
      <c r="Q68" s="52">
        <v>0</v>
      </c>
      <c r="R68" s="4"/>
      <c r="S68" s="52"/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17470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52">
        <v>17470</v>
      </c>
      <c r="CJ68" s="3">
        <v>0</v>
      </c>
      <c r="CK68" s="3">
        <v>0</v>
      </c>
      <c r="CL68" s="3">
        <v>11802.23</v>
      </c>
      <c r="CM68" s="3">
        <v>11802.23</v>
      </c>
      <c r="CO68" s="3">
        <v>0</v>
      </c>
      <c r="CP68" s="3">
        <v>0</v>
      </c>
      <c r="CQ68" s="3">
        <v>0</v>
      </c>
      <c r="CS68" s="3">
        <v>11802.23</v>
      </c>
      <c r="CT68" s="3">
        <f t="shared" si="15"/>
        <v>5667.77</v>
      </c>
      <c r="CU68" s="33">
        <f t="shared" si="16"/>
        <v>0.67557126502575837</v>
      </c>
    </row>
    <row r="69" spans="1:100" outlineLevel="1" x14ac:dyDescent="0.2">
      <c r="A69" s="3" t="s">
        <v>82</v>
      </c>
      <c r="B69" s="10" t="s">
        <v>232</v>
      </c>
      <c r="C69" s="3" t="s">
        <v>233</v>
      </c>
      <c r="D69" s="3">
        <v>17</v>
      </c>
      <c r="E69" s="3">
        <v>0</v>
      </c>
      <c r="F69" s="3">
        <v>692.5</v>
      </c>
      <c r="G69" s="3">
        <v>0</v>
      </c>
      <c r="H69" s="3">
        <v>709.5</v>
      </c>
      <c r="J69" s="3">
        <v>0</v>
      </c>
      <c r="K69" s="3">
        <v>0</v>
      </c>
      <c r="L69" s="3">
        <v>0</v>
      </c>
      <c r="N69" s="3">
        <v>709.5</v>
      </c>
      <c r="P69" s="52">
        <v>0</v>
      </c>
      <c r="Q69" s="52">
        <v>0</v>
      </c>
      <c r="R69" s="4"/>
      <c r="S69" s="52"/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825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52">
        <v>825</v>
      </c>
      <c r="CJ69" s="3">
        <v>50.4</v>
      </c>
      <c r="CK69" s="3">
        <v>170.5</v>
      </c>
      <c r="CL69" s="3">
        <v>805</v>
      </c>
      <c r="CM69" s="3">
        <v>1025.9000000000001</v>
      </c>
      <c r="CO69" s="3">
        <v>0</v>
      </c>
      <c r="CP69" s="3">
        <v>0</v>
      </c>
      <c r="CQ69" s="3">
        <v>0</v>
      </c>
      <c r="CS69" s="3">
        <v>1025.9000000000001</v>
      </c>
      <c r="CT69" s="3">
        <f t="shared" si="15"/>
        <v>-200.90000000000009</v>
      </c>
      <c r="CU69" s="33">
        <f t="shared" si="16"/>
        <v>1.2435151515151517</v>
      </c>
    </row>
    <row r="70" spans="1:100" outlineLevel="1" x14ac:dyDescent="0.2">
      <c r="A70" s="3" t="s">
        <v>83</v>
      </c>
      <c r="B70" s="10" t="s">
        <v>234</v>
      </c>
      <c r="C70" s="3" t="s">
        <v>235</v>
      </c>
      <c r="D70" s="3">
        <v>5722.18</v>
      </c>
      <c r="E70" s="3">
        <v>366.33</v>
      </c>
      <c r="F70" s="3">
        <v>165.44</v>
      </c>
      <c r="G70" s="3">
        <v>0</v>
      </c>
      <c r="H70" s="3">
        <v>6253.95</v>
      </c>
      <c r="J70" s="3">
        <v>0</v>
      </c>
      <c r="K70" s="3">
        <v>0</v>
      </c>
      <c r="L70" s="3">
        <v>0</v>
      </c>
      <c r="N70" s="3">
        <v>6253.95</v>
      </c>
      <c r="P70" s="52">
        <v>0</v>
      </c>
      <c r="Q70" s="52">
        <v>0</v>
      </c>
      <c r="R70" s="4"/>
      <c r="S70" s="52"/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7805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52">
        <v>7805</v>
      </c>
      <c r="CJ70" s="3">
        <v>2273.1</v>
      </c>
      <c r="CK70" s="3">
        <v>0</v>
      </c>
      <c r="CL70" s="3">
        <v>58.980000000000004</v>
      </c>
      <c r="CM70" s="3">
        <v>2332.08</v>
      </c>
      <c r="CO70" s="3">
        <v>0</v>
      </c>
      <c r="CP70" s="3">
        <v>0</v>
      </c>
      <c r="CQ70" s="3">
        <v>0</v>
      </c>
      <c r="CS70" s="3">
        <v>2332.08</v>
      </c>
      <c r="CT70" s="3">
        <f t="shared" si="15"/>
        <v>5472.92</v>
      </c>
      <c r="CU70" s="33">
        <f t="shared" si="16"/>
        <v>0.29879308135810378</v>
      </c>
    </row>
    <row r="71" spans="1:100" outlineLevel="1" x14ac:dyDescent="0.2">
      <c r="A71" s="3" t="s">
        <v>84</v>
      </c>
      <c r="B71" s="10" t="s">
        <v>236</v>
      </c>
      <c r="C71" s="3" t="s">
        <v>237</v>
      </c>
      <c r="D71" s="3">
        <v>9580.31</v>
      </c>
      <c r="E71" s="3">
        <v>0</v>
      </c>
      <c r="F71" s="3">
        <v>0</v>
      </c>
      <c r="G71" s="3">
        <v>0</v>
      </c>
      <c r="H71" s="3">
        <v>9580.31</v>
      </c>
      <c r="J71" s="3">
        <v>0</v>
      </c>
      <c r="K71" s="3">
        <v>0</v>
      </c>
      <c r="L71" s="3">
        <v>0</v>
      </c>
      <c r="N71" s="3">
        <v>9580.31</v>
      </c>
      <c r="P71" s="52">
        <v>0</v>
      </c>
      <c r="Q71" s="52">
        <v>0</v>
      </c>
      <c r="R71" s="4"/>
      <c r="S71" s="52"/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10384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52">
        <v>10384</v>
      </c>
      <c r="CJ71" s="3">
        <v>5425</v>
      </c>
      <c r="CK71" s="3">
        <v>0</v>
      </c>
      <c r="CL71" s="3">
        <v>0</v>
      </c>
      <c r="CM71" s="3">
        <v>5425</v>
      </c>
      <c r="CO71" s="3">
        <v>0</v>
      </c>
      <c r="CP71" s="3">
        <v>0</v>
      </c>
      <c r="CQ71" s="3">
        <v>0</v>
      </c>
      <c r="CS71" s="3">
        <v>5425</v>
      </c>
      <c r="CT71" s="3">
        <f t="shared" si="15"/>
        <v>4959</v>
      </c>
      <c r="CU71" s="33">
        <f t="shared" si="16"/>
        <v>0.52243836671802768</v>
      </c>
    </row>
    <row r="72" spans="1:100" outlineLevel="1" x14ac:dyDescent="0.2">
      <c r="A72" s="3" t="s">
        <v>85</v>
      </c>
      <c r="B72" s="10" t="s">
        <v>238</v>
      </c>
      <c r="C72" s="3" t="s">
        <v>239</v>
      </c>
      <c r="D72" s="3">
        <v>41448.61</v>
      </c>
      <c r="E72" s="3">
        <v>413.25</v>
      </c>
      <c r="F72" s="3">
        <v>0</v>
      </c>
      <c r="G72" s="3">
        <v>0</v>
      </c>
      <c r="H72" s="3">
        <v>41861.86</v>
      </c>
      <c r="J72" s="3">
        <v>0</v>
      </c>
      <c r="K72" s="3">
        <v>0</v>
      </c>
      <c r="L72" s="3">
        <v>0</v>
      </c>
      <c r="N72" s="3">
        <v>41861.86</v>
      </c>
      <c r="P72" s="52">
        <v>0</v>
      </c>
      <c r="Q72" s="52">
        <v>0</v>
      </c>
      <c r="R72" s="4"/>
      <c r="S72" s="52"/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48882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52">
        <v>48882</v>
      </c>
      <c r="CJ72" s="3">
        <v>25846.66</v>
      </c>
      <c r="CK72" s="3">
        <v>0</v>
      </c>
      <c r="CL72" s="3">
        <v>0</v>
      </c>
      <c r="CM72" s="3">
        <v>25846.66</v>
      </c>
      <c r="CO72" s="3">
        <v>0</v>
      </c>
      <c r="CP72" s="3">
        <v>0</v>
      </c>
      <c r="CQ72" s="3">
        <v>0</v>
      </c>
      <c r="CS72" s="3">
        <v>25846.66</v>
      </c>
      <c r="CT72" s="3">
        <f t="shared" si="15"/>
        <v>23035.34</v>
      </c>
      <c r="CU72" s="33">
        <f t="shared" si="16"/>
        <v>0.52875618837199789</v>
      </c>
    </row>
    <row r="73" spans="1:100" outlineLevel="1" x14ac:dyDescent="0.2">
      <c r="A73" s="3" t="s">
        <v>86</v>
      </c>
      <c r="B73" s="10" t="s">
        <v>240</v>
      </c>
      <c r="C73" s="3" t="s">
        <v>241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J73" s="3">
        <v>0</v>
      </c>
      <c r="K73" s="3">
        <v>0</v>
      </c>
      <c r="L73" s="3">
        <v>0</v>
      </c>
      <c r="N73" s="3">
        <v>0</v>
      </c>
      <c r="P73" s="52">
        <v>0</v>
      </c>
      <c r="Q73" s="52">
        <v>0</v>
      </c>
      <c r="R73" s="4"/>
      <c r="S73" s="52"/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5000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52">
        <v>5000</v>
      </c>
      <c r="CJ73" s="3">
        <v>0</v>
      </c>
      <c r="CK73" s="3">
        <v>0</v>
      </c>
      <c r="CL73" s="3">
        <v>0</v>
      </c>
      <c r="CM73" s="3">
        <v>0</v>
      </c>
      <c r="CO73" s="3">
        <v>0</v>
      </c>
      <c r="CP73" s="3">
        <v>0</v>
      </c>
      <c r="CQ73" s="3">
        <v>0</v>
      </c>
      <c r="CS73" s="3">
        <v>0</v>
      </c>
      <c r="CT73" s="3">
        <f t="shared" si="15"/>
        <v>5000</v>
      </c>
      <c r="CU73" s="33">
        <f t="shared" si="16"/>
        <v>0</v>
      </c>
    </row>
    <row r="74" spans="1:100" outlineLevel="1" x14ac:dyDescent="0.2">
      <c r="A74" s="3" t="s">
        <v>87</v>
      </c>
      <c r="B74" s="10" t="s">
        <v>242</v>
      </c>
      <c r="C74" s="3" t="s">
        <v>243</v>
      </c>
      <c r="D74" s="3">
        <v>0</v>
      </c>
      <c r="E74" s="3">
        <v>0</v>
      </c>
      <c r="F74" s="3">
        <v>915</v>
      </c>
      <c r="G74" s="3">
        <v>0</v>
      </c>
      <c r="H74" s="3">
        <v>915</v>
      </c>
      <c r="J74" s="3">
        <v>0</v>
      </c>
      <c r="K74" s="3">
        <v>0</v>
      </c>
      <c r="L74" s="3">
        <v>0</v>
      </c>
      <c r="N74" s="3">
        <v>915</v>
      </c>
      <c r="P74" s="52">
        <v>0</v>
      </c>
      <c r="Q74" s="52">
        <v>0</v>
      </c>
      <c r="R74" s="4"/>
      <c r="S74" s="52"/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1000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52">
        <v>1000</v>
      </c>
      <c r="CJ74" s="3">
        <v>0</v>
      </c>
      <c r="CK74" s="3">
        <v>0</v>
      </c>
      <c r="CL74" s="3">
        <v>0</v>
      </c>
      <c r="CM74" s="3">
        <v>0</v>
      </c>
      <c r="CO74" s="3">
        <v>0</v>
      </c>
      <c r="CP74" s="3">
        <v>0</v>
      </c>
      <c r="CQ74" s="3">
        <v>0</v>
      </c>
      <c r="CS74" s="3">
        <v>0</v>
      </c>
      <c r="CT74" s="3">
        <f t="shared" si="15"/>
        <v>1000</v>
      </c>
      <c r="CU74" s="33">
        <f t="shared" si="16"/>
        <v>0</v>
      </c>
    </row>
    <row r="75" spans="1:100" outlineLevel="1" x14ac:dyDescent="0.2">
      <c r="A75" s="3" t="s">
        <v>88</v>
      </c>
      <c r="B75" s="10" t="s">
        <v>244</v>
      </c>
      <c r="C75" s="3" t="s">
        <v>245</v>
      </c>
      <c r="D75" s="3">
        <v>1705</v>
      </c>
      <c r="E75" s="3">
        <v>0</v>
      </c>
      <c r="F75" s="3">
        <v>94502.49</v>
      </c>
      <c r="G75" s="3">
        <v>0</v>
      </c>
      <c r="H75" s="3">
        <v>96207.49</v>
      </c>
      <c r="J75" s="3">
        <v>0</v>
      </c>
      <c r="K75" s="3">
        <v>0</v>
      </c>
      <c r="L75" s="3">
        <v>0</v>
      </c>
      <c r="N75" s="3">
        <v>96207.49</v>
      </c>
      <c r="P75" s="52">
        <v>0</v>
      </c>
      <c r="Q75" s="52">
        <v>0</v>
      </c>
      <c r="R75" s="4"/>
      <c r="S75" s="52"/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139128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52">
        <v>139128</v>
      </c>
      <c r="CJ75" s="3">
        <v>1256.5</v>
      </c>
      <c r="CK75" s="3">
        <v>0</v>
      </c>
      <c r="CL75" s="3">
        <v>48929.01</v>
      </c>
      <c r="CM75" s="3">
        <v>50185.51</v>
      </c>
      <c r="CO75" s="3">
        <v>0</v>
      </c>
      <c r="CP75" s="3">
        <v>0</v>
      </c>
      <c r="CQ75" s="3">
        <v>0</v>
      </c>
      <c r="CS75" s="3">
        <v>50185.51</v>
      </c>
      <c r="CT75" s="3">
        <f t="shared" si="15"/>
        <v>88942.489999999991</v>
      </c>
      <c r="CU75" s="33">
        <f t="shared" si="16"/>
        <v>0.36071466563164856</v>
      </c>
    </row>
    <row r="76" spans="1:100" outlineLevel="1" x14ac:dyDescent="0.2">
      <c r="A76" s="3" t="s">
        <v>89</v>
      </c>
      <c r="B76" s="10" t="s">
        <v>246</v>
      </c>
      <c r="C76" s="3" t="s">
        <v>247</v>
      </c>
      <c r="D76" s="3">
        <v>0</v>
      </c>
      <c r="E76" s="3">
        <v>0</v>
      </c>
      <c r="F76" s="3">
        <v>1453.39</v>
      </c>
      <c r="G76" s="3">
        <v>0</v>
      </c>
      <c r="H76" s="3">
        <v>1453.39</v>
      </c>
      <c r="J76" s="3">
        <v>0</v>
      </c>
      <c r="K76" s="3">
        <v>0</v>
      </c>
      <c r="L76" s="3">
        <v>0</v>
      </c>
      <c r="N76" s="3">
        <v>1453.39</v>
      </c>
      <c r="P76" s="52">
        <v>0</v>
      </c>
      <c r="Q76" s="52">
        <v>0</v>
      </c>
      <c r="R76" s="4"/>
      <c r="S76" s="52"/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1250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52">
        <v>1250</v>
      </c>
      <c r="CJ76" s="3">
        <v>0</v>
      </c>
      <c r="CK76" s="3">
        <v>0</v>
      </c>
      <c r="CL76" s="3">
        <v>945.74</v>
      </c>
      <c r="CM76" s="3">
        <v>945.74</v>
      </c>
      <c r="CO76" s="3">
        <v>0</v>
      </c>
      <c r="CP76" s="3">
        <v>0</v>
      </c>
      <c r="CQ76" s="3">
        <v>0</v>
      </c>
      <c r="CS76" s="3">
        <v>945.74</v>
      </c>
      <c r="CT76" s="3">
        <f t="shared" si="15"/>
        <v>304.26</v>
      </c>
      <c r="CU76" s="33">
        <f t="shared" si="16"/>
        <v>0.75659200000000004</v>
      </c>
    </row>
    <row r="77" spans="1:100" outlineLevel="1" x14ac:dyDescent="0.2">
      <c r="A77" s="3" t="s">
        <v>90</v>
      </c>
      <c r="B77" s="10" t="s">
        <v>248</v>
      </c>
      <c r="C77" s="3" t="s">
        <v>249</v>
      </c>
      <c r="D77" s="3">
        <v>0</v>
      </c>
      <c r="E77" s="3">
        <v>0</v>
      </c>
      <c r="F77" s="3">
        <v>6469.96</v>
      </c>
      <c r="G77" s="3">
        <v>0</v>
      </c>
      <c r="H77" s="3">
        <v>6469.96</v>
      </c>
      <c r="J77" s="3">
        <v>0</v>
      </c>
      <c r="K77" s="3">
        <v>0</v>
      </c>
      <c r="L77" s="3">
        <v>0</v>
      </c>
      <c r="N77" s="3">
        <v>6469.96</v>
      </c>
      <c r="P77" s="52">
        <v>0</v>
      </c>
      <c r="Q77" s="52">
        <v>0</v>
      </c>
      <c r="R77" s="4"/>
      <c r="S77" s="52"/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11600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52">
        <v>11600</v>
      </c>
      <c r="CJ77" s="3">
        <v>0</v>
      </c>
      <c r="CK77" s="3">
        <v>0</v>
      </c>
      <c r="CL77" s="3">
        <v>4556.4000000000005</v>
      </c>
      <c r="CM77" s="3">
        <v>4556.4000000000005</v>
      </c>
      <c r="CO77" s="3">
        <v>0</v>
      </c>
      <c r="CP77" s="3">
        <v>0</v>
      </c>
      <c r="CQ77" s="3">
        <v>0</v>
      </c>
      <c r="CS77" s="3">
        <v>4556.4000000000005</v>
      </c>
      <c r="CT77" s="3">
        <f t="shared" si="15"/>
        <v>7043.5999999999995</v>
      </c>
      <c r="CU77" s="33">
        <f t="shared" si="16"/>
        <v>0.39279310344827589</v>
      </c>
    </row>
    <row r="78" spans="1:100" outlineLevel="1" x14ac:dyDescent="0.2">
      <c r="A78" s="3" t="s">
        <v>91</v>
      </c>
      <c r="B78" s="10" t="s">
        <v>250</v>
      </c>
      <c r="C78" s="3" t="s">
        <v>251</v>
      </c>
      <c r="D78" s="3">
        <v>0</v>
      </c>
      <c r="E78" s="3">
        <v>199</v>
      </c>
      <c r="F78" s="3">
        <v>31864.7</v>
      </c>
      <c r="G78" s="3">
        <v>0</v>
      </c>
      <c r="H78" s="3">
        <v>32063.7</v>
      </c>
      <c r="J78" s="3">
        <v>0</v>
      </c>
      <c r="K78" s="3">
        <v>0</v>
      </c>
      <c r="L78" s="3">
        <v>0</v>
      </c>
      <c r="N78" s="3">
        <v>32063.7</v>
      </c>
      <c r="P78" s="52">
        <v>0</v>
      </c>
      <c r="Q78" s="52">
        <v>0</v>
      </c>
      <c r="R78" s="4"/>
      <c r="S78" s="52"/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37275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52">
        <v>37275</v>
      </c>
      <c r="CJ78" s="3">
        <v>0</v>
      </c>
      <c r="CK78" s="3">
        <v>323.17</v>
      </c>
      <c r="CL78" s="3">
        <v>23979.52</v>
      </c>
      <c r="CM78" s="3">
        <v>24302.69</v>
      </c>
      <c r="CO78" s="3">
        <v>0</v>
      </c>
      <c r="CP78" s="3">
        <v>0</v>
      </c>
      <c r="CQ78" s="3">
        <v>0</v>
      </c>
      <c r="CS78" s="3">
        <v>24302.69</v>
      </c>
      <c r="CT78" s="3">
        <f t="shared" si="15"/>
        <v>12972.310000000001</v>
      </c>
      <c r="CU78" s="33">
        <f t="shared" si="16"/>
        <v>0.65198363514419844</v>
      </c>
    </row>
    <row r="79" spans="1:100" outlineLevel="1" x14ac:dyDescent="0.2">
      <c r="A79" s="3" t="s">
        <v>92</v>
      </c>
      <c r="B79" s="10" t="s">
        <v>252</v>
      </c>
      <c r="C79" s="3" t="s">
        <v>253</v>
      </c>
      <c r="D79" s="3">
        <v>0</v>
      </c>
      <c r="E79" s="3">
        <v>0</v>
      </c>
      <c r="F79" s="3">
        <v>26342.83</v>
      </c>
      <c r="G79" s="3">
        <v>0</v>
      </c>
      <c r="H79" s="3">
        <v>26342.83</v>
      </c>
      <c r="J79" s="3">
        <v>0</v>
      </c>
      <c r="K79" s="3">
        <v>0</v>
      </c>
      <c r="L79" s="3">
        <v>0</v>
      </c>
      <c r="N79" s="3">
        <v>26342.83</v>
      </c>
      <c r="P79" s="52">
        <v>0</v>
      </c>
      <c r="Q79" s="52">
        <v>0</v>
      </c>
      <c r="R79" s="4"/>
      <c r="S79" s="52"/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79200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52">
        <v>79200</v>
      </c>
      <c r="CJ79" s="3">
        <v>0</v>
      </c>
      <c r="CK79" s="3">
        <v>0</v>
      </c>
      <c r="CL79" s="3">
        <v>15244.82</v>
      </c>
      <c r="CM79" s="3">
        <v>15244.82</v>
      </c>
      <c r="CO79" s="3">
        <v>0</v>
      </c>
      <c r="CP79" s="3">
        <v>0</v>
      </c>
      <c r="CQ79" s="3">
        <v>0</v>
      </c>
      <c r="CS79" s="3">
        <v>15244.82</v>
      </c>
      <c r="CT79" s="3">
        <f t="shared" si="15"/>
        <v>63955.18</v>
      </c>
      <c r="CU79" s="33">
        <f t="shared" si="16"/>
        <v>0.192485101010101</v>
      </c>
    </row>
    <row r="80" spans="1:100" outlineLevel="1" x14ac:dyDescent="0.2">
      <c r="A80" s="3" t="s">
        <v>93</v>
      </c>
      <c r="B80" s="10" t="s">
        <v>254</v>
      </c>
      <c r="C80" s="3" t="s">
        <v>255</v>
      </c>
      <c r="D80" s="3">
        <v>0</v>
      </c>
      <c r="E80" s="3">
        <v>0</v>
      </c>
      <c r="F80" s="3">
        <v>567.31000000000006</v>
      </c>
      <c r="G80" s="3">
        <v>0</v>
      </c>
      <c r="H80" s="3">
        <v>567.31000000000006</v>
      </c>
      <c r="J80" s="3">
        <v>0</v>
      </c>
      <c r="K80" s="3">
        <v>0</v>
      </c>
      <c r="L80" s="3">
        <v>0</v>
      </c>
      <c r="N80" s="3">
        <v>567.31000000000006</v>
      </c>
      <c r="P80" s="52">
        <v>0</v>
      </c>
      <c r="Q80" s="52">
        <v>0</v>
      </c>
      <c r="R80" s="4"/>
      <c r="S80" s="52"/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500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52">
        <v>500</v>
      </c>
      <c r="CJ80" s="3">
        <v>0</v>
      </c>
      <c r="CK80" s="3">
        <v>0</v>
      </c>
      <c r="CL80" s="3">
        <v>0</v>
      </c>
      <c r="CM80" s="3">
        <v>0</v>
      </c>
      <c r="CO80" s="3">
        <v>0</v>
      </c>
      <c r="CP80" s="3">
        <v>0</v>
      </c>
      <c r="CQ80" s="3">
        <v>0</v>
      </c>
      <c r="CS80" s="3">
        <v>0</v>
      </c>
      <c r="CT80" s="3">
        <f t="shared" si="15"/>
        <v>500</v>
      </c>
      <c r="CU80" s="33">
        <f t="shared" si="16"/>
        <v>0</v>
      </c>
    </row>
    <row r="81" spans="1:100" outlineLevel="1" x14ac:dyDescent="0.2">
      <c r="A81" s="3" t="s">
        <v>94</v>
      </c>
      <c r="B81" s="10" t="s">
        <v>256</v>
      </c>
      <c r="C81" s="3" t="s">
        <v>257</v>
      </c>
      <c r="D81" s="3">
        <v>0</v>
      </c>
      <c r="E81" s="3">
        <v>0</v>
      </c>
      <c r="F81" s="3">
        <v>16460.79</v>
      </c>
      <c r="G81" s="3">
        <v>0</v>
      </c>
      <c r="H81" s="3">
        <v>16460.79</v>
      </c>
      <c r="J81" s="3">
        <v>0</v>
      </c>
      <c r="K81" s="3">
        <v>0</v>
      </c>
      <c r="L81" s="3">
        <v>0</v>
      </c>
      <c r="N81" s="3">
        <v>16460.79</v>
      </c>
      <c r="P81" s="52">
        <v>0</v>
      </c>
      <c r="Q81" s="52">
        <v>0</v>
      </c>
      <c r="R81" s="4"/>
      <c r="S81" s="52"/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21125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52">
        <v>21125</v>
      </c>
      <c r="CJ81" s="3">
        <v>0</v>
      </c>
      <c r="CK81" s="3">
        <v>0</v>
      </c>
      <c r="CL81" s="3">
        <v>4199.62</v>
      </c>
      <c r="CM81" s="3">
        <v>4199.62</v>
      </c>
      <c r="CO81" s="3">
        <v>0</v>
      </c>
      <c r="CP81" s="3">
        <v>0</v>
      </c>
      <c r="CQ81" s="3">
        <v>0</v>
      </c>
      <c r="CS81" s="3">
        <v>4199.62</v>
      </c>
      <c r="CT81" s="3">
        <f t="shared" si="15"/>
        <v>16925.38</v>
      </c>
      <c r="CU81" s="33">
        <f t="shared" si="16"/>
        <v>0.19879857988165681</v>
      </c>
    </row>
    <row r="82" spans="1:100" outlineLevel="1" x14ac:dyDescent="0.2">
      <c r="A82" s="3" t="s">
        <v>95</v>
      </c>
      <c r="B82" s="10" t="s">
        <v>258</v>
      </c>
      <c r="C82" s="3" t="s">
        <v>259</v>
      </c>
      <c r="D82" s="3">
        <v>0</v>
      </c>
      <c r="E82" s="3">
        <v>0</v>
      </c>
      <c r="F82" s="3">
        <v>50505.74</v>
      </c>
      <c r="G82" s="3">
        <v>0</v>
      </c>
      <c r="H82" s="3">
        <v>50505.74</v>
      </c>
      <c r="J82" s="3">
        <v>0</v>
      </c>
      <c r="K82" s="3">
        <v>0</v>
      </c>
      <c r="L82" s="3">
        <v>0</v>
      </c>
      <c r="N82" s="3">
        <v>50505.74</v>
      </c>
      <c r="P82" s="52">
        <v>0</v>
      </c>
      <c r="Q82" s="52">
        <v>0</v>
      </c>
      <c r="R82" s="4"/>
      <c r="S82" s="52"/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51400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52">
        <v>51400</v>
      </c>
      <c r="CJ82" s="3">
        <v>0</v>
      </c>
      <c r="CK82" s="3">
        <v>0</v>
      </c>
      <c r="CL82" s="3">
        <v>27114.78</v>
      </c>
      <c r="CM82" s="3">
        <v>27114.78</v>
      </c>
      <c r="CO82" s="3">
        <v>0</v>
      </c>
      <c r="CP82" s="3">
        <v>0</v>
      </c>
      <c r="CQ82" s="3">
        <v>0</v>
      </c>
      <c r="CS82" s="3">
        <v>27114.78</v>
      </c>
      <c r="CT82" s="3">
        <f t="shared" si="15"/>
        <v>24285.22</v>
      </c>
      <c r="CU82" s="33">
        <f t="shared" si="16"/>
        <v>0.52752490272373542</v>
      </c>
    </row>
    <row r="83" spans="1:100" outlineLevel="1" x14ac:dyDescent="0.2">
      <c r="A83" s="3" t="s">
        <v>96</v>
      </c>
      <c r="B83" s="10" t="s">
        <v>260</v>
      </c>
      <c r="C83" s="3" t="s">
        <v>261</v>
      </c>
      <c r="D83" s="3">
        <v>0</v>
      </c>
      <c r="E83" s="3">
        <v>0</v>
      </c>
      <c r="F83" s="3">
        <v>13460.5</v>
      </c>
      <c r="G83" s="3">
        <v>0</v>
      </c>
      <c r="H83" s="3">
        <v>13460.5</v>
      </c>
      <c r="J83" s="3">
        <v>0</v>
      </c>
      <c r="K83" s="3">
        <v>0</v>
      </c>
      <c r="L83" s="3">
        <v>0</v>
      </c>
      <c r="N83" s="3">
        <v>13460.5</v>
      </c>
      <c r="P83" s="52">
        <v>0</v>
      </c>
      <c r="Q83" s="52">
        <v>0</v>
      </c>
      <c r="R83" s="4"/>
      <c r="S83" s="52"/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13770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52">
        <v>13770</v>
      </c>
      <c r="CJ83" s="3">
        <v>0</v>
      </c>
      <c r="CK83" s="3">
        <v>0</v>
      </c>
      <c r="CL83" s="3">
        <v>6368.03</v>
      </c>
      <c r="CM83" s="3">
        <v>6368.03</v>
      </c>
      <c r="CO83" s="3">
        <v>0</v>
      </c>
      <c r="CP83" s="3">
        <v>0</v>
      </c>
      <c r="CQ83" s="3">
        <v>0</v>
      </c>
      <c r="CS83" s="3">
        <v>6368.03</v>
      </c>
      <c r="CT83" s="3">
        <f t="shared" si="15"/>
        <v>7401.97</v>
      </c>
      <c r="CU83" s="33">
        <f t="shared" si="16"/>
        <v>0.46245679012345675</v>
      </c>
    </row>
    <row r="84" spans="1:100" outlineLevel="1" x14ac:dyDescent="0.2">
      <c r="A84" s="3" t="s">
        <v>97</v>
      </c>
      <c r="B84" s="10" t="s">
        <v>262</v>
      </c>
      <c r="C84" s="3" t="s">
        <v>263</v>
      </c>
      <c r="D84" s="3">
        <v>0</v>
      </c>
      <c r="E84" s="3">
        <v>0</v>
      </c>
      <c r="F84" s="3">
        <v>16502.37</v>
      </c>
      <c r="G84" s="3">
        <v>0</v>
      </c>
      <c r="H84" s="3">
        <v>16502.37</v>
      </c>
      <c r="J84" s="3">
        <v>0</v>
      </c>
      <c r="K84" s="3">
        <v>0</v>
      </c>
      <c r="L84" s="3">
        <v>0</v>
      </c>
      <c r="N84" s="3">
        <v>16502.37</v>
      </c>
      <c r="P84" s="52">
        <v>0</v>
      </c>
      <c r="Q84" s="52">
        <v>0</v>
      </c>
      <c r="R84" s="4"/>
      <c r="S84" s="52"/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17775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52">
        <v>17775</v>
      </c>
      <c r="CJ84" s="3">
        <v>0</v>
      </c>
      <c r="CK84" s="3">
        <v>0</v>
      </c>
      <c r="CL84" s="3">
        <v>8200.6</v>
      </c>
      <c r="CM84" s="3">
        <v>8200.6</v>
      </c>
      <c r="CO84" s="3">
        <v>0</v>
      </c>
      <c r="CP84" s="3">
        <v>0</v>
      </c>
      <c r="CQ84" s="3">
        <v>0</v>
      </c>
      <c r="CS84" s="3">
        <v>8200.6</v>
      </c>
      <c r="CT84" s="3">
        <f t="shared" si="15"/>
        <v>9574.4</v>
      </c>
      <c r="CU84" s="33">
        <f t="shared" si="16"/>
        <v>0.46135583684950776</v>
      </c>
    </row>
    <row r="85" spans="1:100" outlineLevel="1" x14ac:dyDescent="0.2">
      <c r="A85" s="3" t="s">
        <v>98</v>
      </c>
      <c r="B85" s="10" t="s">
        <v>264</v>
      </c>
      <c r="C85" s="3" t="s">
        <v>265</v>
      </c>
      <c r="D85" s="3">
        <v>0</v>
      </c>
      <c r="E85" s="3">
        <v>0</v>
      </c>
      <c r="F85" s="3">
        <v>561.03</v>
      </c>
      <c r="G85" s="3">
        <v>0</v>
      </c>
      <c r="H85" s="3">
        <v>561.03</v>
      </c>
      <c r="J85" s="3">
        <v>0</v>
      </c>
      <c r="K85" s="3">
        <v>0</v>
      </c>
      <c r="L85" s="3">
        <v>0</v>
      </c>
      <c r="N85" s="3">
        <v>561.03</v>
      </c>
      <c r="P85" s="52">
        <v>0</v>
      </c>
      <c r="Q85" s="52">
        <v>0</v>
      </c>
      <c r="R85" s="4"/>
      <c r="S85" s="52"/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530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52">
        <v>530</v>
      </c>
      <c r="CJ85" s="3">
        <v>0</v>
      </c>
      <c r="CK85" s="3">
        <v>0</v>
      </c>
      <c r="CL85" s="3">
        <v>240.89000000000001</v>
      </c>
      <c r="CM85" s="3">
        <v>240.89000000000001</v>
      </c>
      <c r="CO85" s="3">
        <v>0</v>
      </c>
      <c r="CP85" s="3">
        <v>0</v>
      </c>
      <c r="CQ85" s="3">
        <v>0</v>
      </c>
      <c r="CS85" s="3">
        <v>240.89000000000001</v>
      </c>
      <c r="CT85" s="3">
        <f t="shared" si="15"/>
        <v>289.11</v>
      </c>
      <c r="CU85" s="33">
        <f t="shared" si="16"/>
        <v>0.45450943396226418</v>
      </c>
    </row>
    <row r="86" spans="1:100" outlineLevel="1" x14ac:dyDescent="0.2">
      <c r="A86" s="3" t="s">
        <v>99</v>
      </c>
      <c r="B86" s="10" t="s">
        <v>266</v>
      </c>
      <c r="C86" s="3" t="s">
        <v>267</v>
      </c>
      <c r="D86" s="3">
        <v>1648.5</v>
      </c>
      <c r="E86" s="3">
        <v>332</v>
      </c>
      <c r="F86" s="3">
        <v>30876.240000000002</v>
      </c>
      <c r="G86" s="3">
        <v>0</v>
      </c>
      <c r="H86" s="3">
        <v>32856.740000000005</v>
      </c>
      <c r="J86" s="3">
        <v>0</v>
      </c>
      <c r="K86" s="3">
        <v>0</v>
      </c>
      <c r="L86" s="3">
        <v>0</v>
      </c>
      <c r="N86" s="3">
        <v>32856.74</v>
      </c>
      <c r="P86" s="52">
        <v>0</v>
      </c>
      <c r="Q86" s="52">
        <v>0</v>
      </c>
      <c r="R86" s="4"/>
      <c r="S86" s="52"/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16650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52">
        <v>16650</v>
      </c>
      <c r="CJ86" s="3">
        <v>0</v>
      </c>
      <c r="CK86" s="3">
        <v>0</v>
      </c>
      <c r="CL86" s="3">
        <v>10331.969999999999</v>
      </c>
      <c r="CM86" s="3">
        <v>10331.969999999999</v>
      </c>
      <c r="CO86" s="3">
        <v>0</v>
      </c>
      <c r="CP86" s="3">
        <v>0</v>
      </c>
      <c r="CQ86" s="3">
        <v>0</v>
      </c>
      <c r="CS86" s="3">
        <v>10331.969999999999</v>
      </c>
      <c r="CT86" s="3">
        <f t="shared" si="15"/>
        <v>6318.0300000000007</v>
      </c>
      <c r="CU86" s="33">
        <f t="shared" si="16"/>
        <v>0.62053873873873866</v>
      </c>
    </row>
    <row r="87" spans="1:100" outlineLevel="1" x14ac:dyDescent="0.2">
      <c r="A87" s="3" t="s">
        <v>100</v>
      </c>
      <c r="B87" s="10" t="s">
        <v>268</v>
      </c>
      <c r="C87" s="3" t="s">
        <v>269</v>
      </c>
      <c r="D87" s="3">
        <v>0</v>
      </c>
      <c r="E87" s="3">
        <v>443.41</v>
      </c>
      <c r="F87" s="3">
        <v>36051.35</v>
      </c>
      <c r="G87" s="3">
        <v>0</v>
      </c>
      <c r="H87" s="3">
        <v>36494.76</v>
      </c>
      <c r="J87" s="3">
        <v>0</v>
      </c>
      <c r="K87" s="3">
        <v>0</v>
      </c>
      <c r="L87" s="3">
        <v>0</v>
      </c>
      <c r="N87" s="3">
        <v>36494.76</v>
      </c>
      <c r="P87" s="52">
        <v>0</v>
      </c>
      <c r="Q87" s="52">
        <v>0</v>
      </c>
      <c r="R87" s="4"/>
      <c r="S87" s="52"/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80500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52">
        <v>80500</v>
      </c>
      <c r="CJ87" s="3">
        <v>0</v>
      </c>
      <c r="CK87" s="3">
        <v>0</v>
      </c>
      <c r="CL87" s="3">
        <v>50501.82</v>
      </c>
      <c r="CM87" s="3">
        <v>50501.82</v>
      </c>
      <c r="CO87" s="3">
        <v>0</v>
      </c>
      <c r="CP87" s="3">
        <v>0</v>
      </c>
      <c r="CQ87" s="3">
        <v>0</v>
      </c>
      <c r="CS87" s="3">
        <v>50501.82</v>
      </c>
      <c r="CT87" s="3">
        <f t="shared" si="15"/>
        <v>29998.18</v>
      </c>
      <c r="CU87" s="33">
        <f t="shared" si="16"/>
        <v>0.627351801242236</v>
      </c>
    </row>
    <row r="88" spans="1:100" ht="13.5" customHeight="1" outlineLevel="1" x14ac:dyDescent="0.2">
      <c r="A88" s="3" t="s">
        <v>101</v>
      </c>
      <c r="B88" s="10" t="s">
        <v>270</v>
      </c>
      <c r="C88" s="3" t="s">
        <v>271</v>
      </c>
      <c r="D88" s="3">
        <v>0</v>
      </c>
      <c r="E88" s="3">
        <v>199.04</v>
      </c>
      <c r="F88" s="3">
        <v>9968.59</v>
      </c>
      <c r="G88" s="3">
        <v>0</v>
      </c>
      <c r="H88" s="3">
        <v>10167.630000000001</v>
      </c>
      <c r="J88" s="3">
        <v>0</v>
      </c>
      <c r="K88" s="3">
        <v>0</v>
      </c>
      <c r="L88" s="3">
        <v>0</v>
      </c>
      <c r="N88" s="3">
        <v>10167.630000000001</v>
      </c>
      <c r="P88" s="52">
        <v>0</v>
      </c>
      <c r="Q88" s="52">
        <v>0</v>
      </c>
      <c r="R88" s="4"/>
      <c r="S88" s="52"/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10400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52">
        <v>10400</v>
      </c>
      <c r="CJ88" s="3">
        <v>0</v>
      </c>
      <c r="CK88" s="3">
        <v>145.45000000000002</v>
      </c>
      <c r="CL88" s="3">
        <v>5361.75</v>
      </c>
      <c r="CM88" s="3">
        <v>5507.2</v>
      </c>
      <c r="CO88" s="3">
        <v>0</v>
      </c>
      <c r="CP88" s="3">
        <v>0</v>
      </c>
      <c r="CQ88" s="3">
        <v>0</v>
      </c>
      <c r="CS88" s="3">
        <v>5507.2</v>
      </c>
      <c r="CT88" s="3">
        <f t="shared" si="15"/>
        <v>4892.8</v>
      </c>
      <c r="CU88" s="33">
        <f t="shared" si="16"/>
        <v>0.52953846153846151</v>
      </c>
    </row>
    <row r="89" spans="1:100" hidden="1" outlineLevel="1" x14ac:dyDescent="0.2">
      <c r="A89" s="3" t="s">
        <v>272</v>
      </c>
      <c r="B89" s="10" t="s">
        <v>273</v>
      </c>
      <c r="C89" s="3" t="s">
        <v>274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J89" s="3">
        <v>0</v>
      </c>
      <c r="K89" s="3">
        <v>0</v>
      </c>
      <c r="L89" s="3">
        <v>0</v>
      </c>
      <c r="N89" s="3">
        <v>0</v>
      </c>
      <c r="P89" s="52">
        <v>0</v>
      </c>
      <c r="Q89" s="52">
        <v>0</v>
      </c>
      <c r="R89" s="4"/>
      <c r="S89" s="52"/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52">
        <v>0</v>
      </c>
      <c r="CJ89" s="3">
        <v>0</v>
      </c>
      <c r="CK89" s="3">
        <v>0</v>
      </c>
      <c r="CL89" s="3">
        <v>0</v>
      </c>
      <c r="CM89" s="3">
        <v>0</v>
      </c>
      <c r="CO89" s="3">
        <v>0</v>
      </c>
      <c r="CP89" s="3">
        <v>0</v>
      </c>
      <c r="CQ89" s="3">
        <v>0</v>
      </c>
      <c r="CS89" s="3">
        <v>0</v>
      </c>
      <c r="CT89" s="3">
        <f t="shared" si="15"/>
        <v>0</v>
      </c>
      <c r="CU89" s="33" t="str">
        <f t="shared" si="16"/>
        <v>n/a</v>
      </c>
    </row>
    <row r="90" spans="1:100" outlineLevel="1" x14ac:dyDescent="0.2">
      <c r="A90" s="3" t="s">
        <v>102</v>
      </c>
      <c r="B90" s="10" t="s">
        <v>275</v>
      </c>
      <c r="C90" s="3" t="s">
        <v>341</v>
      </c>
      <c r="D90" s="3">
        <v>0</v>
      </c>
      <c r="E90" s="3">
        <v>0</v>
      </c>
      <c r="F90" s="3">
        <v>252735.94</v>
      </c>
      <c r="G90" s="3">
        <v>0</v>
      </c>
      <c r="H90" s="3">
        <v>252735.94</v>
      </c>
      <c r="J90" s="3">
        <v>0</v>
      </c>
      <c r="K90" s="3">
        <v>150000</v>
      </c>
      <c r="L90" s="3">
        <v>150000</v>
      </c>
      <c r="N90" s="3">
        <v>150000</v>
      </c>
      <c r="P90" s="52">
        <v>0</v>
      </c>
      <c r="Q90" s="52">
        <v>0</v>
      </c>
      <c r="R90" s="4"/>
      <c r="S90" s="52"/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433661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52">
        <v>160000</v>
      </c>
      <c r="CJ90" s="3">
        <v>0</v>
      </c>
      <c r="CK90" s="3">
        <v>0</v>
      </c>
      <c r="CL90" s="3">
        <v>50531.12</v>
      </c>
      <c r="CM90" s="3">
        <v>0</v>
      </c>
      <c r="CO90" s="3">
        <v>0</v>
      </c>
      <c r="CP90" s="3">
        <v>0</v>
      </c>
      <c r="CQ90" s="3">
        <v>0</v>
      </c>
      <c r="CS90" s="3">
        <v>0</v>
      </c>
      <c r="CT90" s="3">
        <v>0</v>
      </c>
      <c r="CU90" s="33">
        <f t="shared" si="16"/>
        <v>0</v>
      </c>
    </row>
    <row r="91" spans="1:100" outlineLevel="1" x14ac:dyDescent="0.2">
      <c r="B91" s="10" t="s">
        <v>275</v>
      </c>
      <c r="C91" s="3" t="s">
        <v>342</v>
      </c>
      <c r="N91" s="3">
        <v>252735.94</v>
      </c>
      <c r="P91" s="52"/>
      <c r="Q91" s="52"/>
      <c r="R91" s="4"/>
      <c r="S91" s="52"/>
      <c r="CH91" s="52">
        <v>273661</v>
      </c>
      <c r="CM91" s="3">
        <v>50531.12</v>
      </c>
      <c r="CT91" s="3">
        <v>50531.12</v>
      </c>
    </row>
    <row r="92" spans="1:100" outlineLevel="1" x14ac:dyDescent="0.2">
      <c r="A92" s="3" t="s">
        <v>103</v>
      </c>
      <c r="B92" s="10" t="s">
        <v>277</v>
      </c>
      <c r="C92" s="3" t="s">
        <v>343</v>
      </c>
      <c r="D92" s="3">
        <v>0</v>
      </c>
      <c r="E92" s="3">
        <v>0</v>
      </c>
      <c r="F92" s="3">
        <v>56773.5</v>
      </c>
      <c r="G92" s="3">
        <v>0</v>
      </c>
      <c r="H92" s="3">
        <v>56773.5</v>
      </c>
      <c r="J92" s="3">
        <v>0</v>
      </c>
      <c r="K92" s="3">
        <v>314740</v>
      </c>
      <c r="L92" s="3">
        <v>314740</v>
      </c>
      <c r="N92" s="3">
        <v>314740</v>
      </c>
      <c r="P92" s="52">
        <v>0</v>
      </c>
      <c r="Q92" s="52">
        <v>0</v>
      </c>
      <c r="R92" s="4"/>
      <c r="S92" s="52"/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354722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52">
        <v>307915</v>
      </c>
      <c r="CJ92" s="3">
        <v>0</v>
      </c>
      <c r="CK92" s="3">
        <v>0</v>
      </c>
      <c r="CL92" s="3">
        <v>26182.720000000001</v>
      </c>
      <c r="CO92" s="3">
        <v>0</v>
      </c>
      <c r="CP92" s="3">
        <v>153957.5</v>
      </c>
      <c r="CQ92" s="3">
        <v>153957.5</v>
      </c>
      <c r="CS92" s="3">
        <v>180140.22</v>
      </c>
      <c r="CT92" s="3">
        <v>153957.5</v>
      </c>
      <c r="CU92" s="33">
        <f t="shared" si="16"/>
        <v>0.58503229787441335</v>
      </c>
    </row>
    <row r="93" spans="1:100" outlineLevel="1" x14ac:dyDescent="0.2">
      <c r="B93" s="10" t="s">
        <v>277</v>
      </c>
      <c r="C93" s="3" t="s">
        <v>344</v>
      </c>
      <c r="N93" s="3">
        <v>56773.5</v>
      </c>
      <c r="P93" s="52"/>
      <c r="Q93" s="52"/>
      <c r="R93" s="4"/>
      <c r="S93" s="52"/>
      <c r="CH93" s="52">
        <v>46807</v>
      </c>
      <c r="CM93" s="3">
        <v>26182.720000000001</v>
      </c>
      <c r="CT93" s="3">
        <v>26182.720000000001</v>
      </c>
    </row>
    <row r="94" spans="1:100" outlineLevel="1" x14ac:dyDescent="0.2">
      <c r="A94" s="3" t="s">
        <v>123</v>
      </c>
      <c r="B94" s="10" t="s">
        <v>279</v>
      </c>
      <c r="C94" s="3" t="s">
        <v>345</v>
      </c>
      <c r="D94" s="3">
        <v>0</v>
      </c>
      <c r="E94" s="3">
        <v>0</v>
      </c>
      <c r="F94" s="3">
        <v>718174.69000000006</v>
      </c>
      <c r="G94" s="3">
        <v>0</v>
      </c>
      <c r="H94" s="3">
        <v>718174.69000000006</v>
      </c>
      <c r="J94" s="3">
        <v>0</v>
      </c>
      <c r="K94" s="3">
        <v>0</v>
      </c>
      <c r="L94" s="3">
        <v>0</v>
      </c>
      <c r="N94" s="3">
        <v>718174.69000000006</v>
      </c>
      <c r="P94" s="52">
        <v>0</v>
      </c>
      <c r="Q94" s="52">
        <v>0</v>
      </c>
      <c r="R94" s="4"/>
      <c r="S94" s="52"/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704125</v>
      </c>
      <c r="CH94" s="52">
        <v>704125</v>
      </c>
      <c r="CJ94" s="3">
        <v>0</v>
      </c>
      <c r="CK94" s="3">
        <v>0</v>
      </c>
      <c r="CL94" s="3">
        <v>351941.5</v>
      </c>
      <c r="CM94" s="3">
        <v>351941.5</v>
      </c>
      <c r="CO94" s="3">
        <v>0</v>
      </c>
      <c r="CP94" s="3">
        <v>0</v>
      </c>
      <c r="CQ94" s="3">
        <v>0</v>
      </c>
      <c r="CS94" s="3">
        <v>351941.5</v>
      </c>
      <c r="CT94" s="3">
        <f t="shared" si="15"/>
        <v>352183.5</v>
      </c>
      <c r="CU94" s="33">
        <f t="shared" si="16"/>
        <v>0.49982815551216048</v>
      </c>
    </row>
    <row r="95" spans="1:100" s="4" customFormat="1" x14ac:dyDescent="0.2">
      <c r="A95" s="5" t="s">
        <v>20</v>
      </c>
      <c r="B95" s="11"/>
      <c r="C95" s="2" t="s">
        <v>13</v>
      </c>
      <c r="D95" s="5">
        <v>60121.599999999999</v>
      </c>
      <c r="E95" s="5">
        <v>1975.03</v>
      </c>
      <c r="F95" s="5">
        <v>1382071.46</v>
      </c>
      <c r="G95" s="5">
        <v>0</v>
      </c>
      <c r="H95" s="5">
        <v>1444168.0900000003</v>
      </c>
      <c r="I95" s="7"/>
      <c r="J95" s="5">
        <v>0</v>
      </c>
      <c r="K95" s="5">
        <v>464740</v>
      </c>
      <c r="L95" s="5">
        <v>464740</v>
      </c>
      <c r="M95" s="7"/>
      <c r="N95" s="5">
        <v>1908908.0900000003</v>
      </c>
      <c r="O95" s="5"/>
      <c r="P95" s="5">
        <v>0</v>
      </c>
      <c r="Q95" s="5">
        <v>0</v>
      </c>
      <c r="R95" s="5"/>
      <c r="S95" s="7"/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1100</v>
      </c>
      <c r="AQ95" s="5">
        <v>17470</v>
      </c>
      <c r="AR95" s="5">
        <v>825</v>
      </c>
      <c r="AS95" s="5">
        <v>7805</v>
      </c>
      <c r="AT95" s="5">
        <v>10384</v>
      </c>
      <c r="AU95" s="5">
        <v>48882</v>
      </c>
      <c r="AV95" s="5">
        <v>5000</v>
      </c>
      <c r="AW95" s="5">
        <v>1000</v>
      </c>
      <c r="AX95" s="5">
        <v>139128</v>
      </c>
      <c r="AY95" s="5">
        <v>1250</v>
      </c>
      <c r="AZ95" s="5">
        <v>11600</v>
      </c>
      <c r="BA95" s="5">
        <v>37275</v>
      </c>
      <c r="BB95" s="5">
        <v>79200</v>
      </c>
      <c r="BC95" s="5">
        <v>500</v>
      </c>
      <c r="BD95" s="5">
        <v>21125</v>
      </c>
      <c r="BE95" s="5">
        <v>51400</v>
      </c>
      <c r="BF95" s="5">
        <v>13770</v>
      </c>
      <c r="BG95" s="5">
        <v>17775</v>
      </c>
      <c r="BH95" s="5">
        <v>530</v>
      </c>
      <c r="BI95" s="5">
        <v>16650</v>
      </c>
      <c r="BJ95" s="5">
        <v>80500</v>
      </c>
      <c r="BK95" s="5">
        <v>10400</v>
      </c>
      <c r="BL95" s="5">
        <v>433661</v>
      </c>
      <c r="BM95" s="5">
        <v>354722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704125</v>
      </c>
      <c r="CH95" s="5">
        <v>2066077</v>
      </c>
      <c r="CI95" s="7"/>
      <c r="CJ95" s="5">
        <v>34851.660000000003</v>
      </c>
      <c r="CK95" s="5">
        <v>639.12</v>
      </c>
      <c r="CL95" s="5">
        <v>647601.30000000005</v>
      </c>
      <c r="CM95" s="5">
        <v>683092.08000000007</v>
      </c>
      <c r="CN95" s="2"/>
      <c r="CO95" s="5">
        <v>0</v>
      </c>
      <c r="CP95" s="5">
        <v>153957.5</v>
      </c>
      <c r="CQ95" s="5">
        <v>153957.5</v>
      </c>
      <c r="CS95" s="5">
        <v>837049.58000000007</v>
      </c>
      <c r="CT95" s="5">
        <f>CH95-CS95</f>
        <v>1229027.42</v>
      </c>
      <c r="CU95" s="39">
        <f>IF(CH95=0,"n/a",CS95/(CH95))</f>
        <v>0.40513958579472115</v>
      </c>
      <c r="CV95" s="36"/>
    </row>
    <row r="96" spans="1:100" x14ac:dyDescent="0.2">
      <c r="H96" s="7"/>
      <c r="I96" s="7"/>
      <c r="L96" s="7"/>
      <c r="M96" s="7"/>
      <c r="N96" s="7"/>
      <c r="O96" s="7"/>
      <c r="P96" s="7"/>
      <c r="Q96" s="7"/>
      <c r="R96" s="7"/>
      <c r="S96" s="7"/>
      <c r="CH96" s="7"/>
      <c r="CI96" s="7"/>
      <c r="CM96" s="7"/>
      <c r="CQ96" s="7"/>
    </row>
    <row r="97" spans="1:100" s="4" customFormat="1" outlineLevel="1" x14ac:dyDescent="0.2">
      <c r="A97" s="4" t="s">
        <v>104</v>
      </c>
      <c r="B97" s="11" t="s">
        <v>280</v>
      </c>
      <c r="C97" s="4" t="s">
        <v>281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J97" s="4">
        <v>0</v>
      </c>
      <c r="K97" s="4">
        <v>0</v>
      </c>
      <c r="L97" s="4">
        <v>0</v>
      </c>
      <c r="N97" s="4">
        <v>0</v>
      </c>
      <c r="P97" s="52">
        <v>0</v>
      </c>
      <c r="Q97" s="52">
        <v>0</v>
      </c>
      <c r="S97" s="52"/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263800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52">
        <v>263800</v>
      </c>
      <c r="CJ97" s="4">
        <v>0</v>
      </c>
      <c r="CK97" s="4">
        <v>0</v>
      </c>
      <c r="CL97" s="4">
        <v>0</v>
      </c>
      <c r="CM97" s="4">
        <v>0</v>
      </c>
      <c r="CO97" s="4">
        <v>0</v>
      </c>
      <c r="CP97" s="4">
        <v>0</v>
      </c>
      <c r="CQ97" s="4">
        <v>0</v>
      </c>
      <c r="CS97" s="4">
        <v>0</v>
      </c>
      <c r="CT97" s="4">
        <f t="shared" ref="CT97:CT114" si="17">CH97-CS97</f>
        <v>263800</v>
      </c>
      <c r="CU97" s="37">
        <f t="shared" ref="CU97:CU114" si="18">IF(CH97=0,"n/a",CS97/(CH97))</f>
        <v>0</v>
      </c>
      <c r="CV97" s="37"/>
    </row>
    <row r="98" spans="1:100" outlineLevel="1" x14ac:dyDescent="0.2">
      <c r="A98" s="3" t="s">
        <v>105</v>
      </c>
      <c r="B98" s="10" t="s">
        <v>282</v>
      </c>
      <c r="C98" s="3" t="s">
        <v>283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J98" s="3">
        <v>0</v>
      </c>
      <c r="K98" s="3">
        <v>0</v>
      </c>
      <c r="L98" s="3">
        <v>0</v>
      </c>
      <c r="N98" s="3">
        <v>0</v>
      </c>
      <c r="P98" s="52">
        <v>0</v>
      </c>
      <c r="Q98" s="52">
        <v>0</v>
      </c>
      <c r="R98" s="4"/>
      <c r="S98" s="52"/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1561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52">
        <v>1561</v>
      </c>
      <c r="CJ98" s="3">
        <v>0</v>
      </c>
      <c r="CK98" s="3">
        <v>0</v>
      </c>
      <c r="CL98" s="3">
        <v>0</v>
      </c>
      <c r="CM98" s="3">
        <v>0</v>
      </c>
      <c r="CO98" s="3">
        <v>0</v>
      </c>
      <c r="CP98" s="3">
        <v>0</v>
      </c>
      <c r="CQ98" s="3">
        <v>0</v>
      </c>
      <c r="CS98" s="3">
        <v>0</v>
      </c>
      <c r="CT98" s="3">
        <f t="shared" si="17"/>
        <v>1561</v>
      </c>
      <c r="CU98" s="33">
        <f t="shared" si="18"/>
        <v>0</v>
      </c>
    </row>
    <row r="99" spans="1:100" outlineLevel="1" x14ac:dyDescent="0.2">
      <c r="A99" s="3" t="s">
        <v>106</v>
      </c>
      <c r="B99" s="10" t="s">
        <v>284</v>
      </c>
      <c r="C99" s="3" t="s">
        <v>285</v>
      </c>
      <c r="D99" s="3">
        <v>5297.28</v>
      </c>
      <c r="E99" s="3">
        <v>49.5</v>
      </c>
      <c r="F99" s="3">
        <v>7491.1100000000006</v>
      </c>
      <c r="G99" s="3">
        <v>0</v>
      </c>
      <c r="H99" s="3">
        <v>12837.89</v>
      </c>
      <c r="J99" s="3">
        <v>0</v>
      </c>
      <c r="K99" s="3">
        <v>0</v>
      </c>
      <c r="L99" s="3">
        <v>0</v>
      </c>
      <c r="N99" s="3">
        <v>12837.89</v>
      </c>
      <c r="P99" s="52">
        <v>0</v>
      </c>
      <c r="Q99" s="52">
        <v>0</v>
      </c>
      <c r="R99" s="4"/>
      <c r="S99" s="52"/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15995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52">
        <v>15995</v>
      </c>
      <c r="CJ99" s="3">
        <v>3442.84</v>
      </c>
      <c r="CK99" s="3">
        <v>0</v>
      </c>
      <c r="CL99" s="3">
        <v>6299.93</v>
      </c>
      <c r="CM99" s="3">
        <v>9742.77</v>
      </c>
      <c r="CO99" s="3">
        <v>0</v>
      </c>
      <c r="CP99" s="3">
        <v>0</v>
      </c>
      <c r="CQ99" s="3">
        <v>0</v>
      </c>
      <c r="CS99" s="3">
        <v>9742.77</v>
      </c>
      <c r="CT99" s="3">
        <f t="shared" si="17"/>
        <v>6252.23</v>
      </c>
      <c r="CU99" s="33">
        <f t="shared" si="18"/>
        <v>0.60911347296030016</v>
      </c>
    </row>
    <row r="100" spans="1:100" outlineLevel="1" x14ac:dyDescent="0.2">
      <c r="A100" s="3" t="s">
        <v>107</v>
      </c>
      <c r="B100" s="10" t="s">
        <v>286</v>
      </c>
      <c r="C100" s="3" t="s">
        <v>287</v>
      </c>
      <c r="D100" s="3">
        <v>17683.79</v>
      </c>
      <c r="E100" s="3">
        <v>0</v>
      </c>
      <c r="F100" s="3">
        <v>0</v>
      </c>
      <c r="G100" s="3">
        <v>0</v>
      </c>
      <c r="H100" s="3">
        <v>17683.79</v>
      </c>
      <c r="J100" s="3">
        <v>0</v>
      </c>
      <c r="K100" s="3">
        <v>0</v>
      </c>
      <c r="L100" s="3">
        <v>0</v>
      </c>
      <c r="N100" s="3">
        <v>17683.79</v>
      </c>
      <c r="P100" s="52">
        <v>0</v>
      </c>
      <c r="Q100" s="52">
        <v>0</v>
      </c>
      <c r="R100" s="4"/>
      <c r="S100" s="52"/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18800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52">
        <v>18800</v>
      </c>
      <c r="CJ100" s="3">
        <v>6786.46</v>
      </c>
      <c r="CK100" s="3">
        <v>0</v>
      </c>
      <c r="CL100" s="3">
        <v>0</v>
      </c>
      <c r="CM100" s="3">
        <v>6786.46</v>
      </c>
      <c r="CO100" s="3">
        <v>0</v>
      </c>
      <c r="CP100" s="3">
        <v>0</v>
      </c>
      <c r="CQ100" s="3">
        <v>0</v>
      </c>
      <c r="CS100" s="3">
        <v>6786.46</v>
      </c>
      <c r="CT100" s="3">
        <f t="shared" si="17"/>
        <v>12013.54</v>
      </c>
      <c r="CU100" s="33">
        <f t="shared" si="18"/>
        <v>0.36098191489361703</v>
      </c>
    </row>
    <row r="101" spans="1:100" outlineLevel="1" x14ac:dyDescent="0.2">
      <c r="A101" s="3" t="s">
        <v>108</v>
      </c>
      <c r="B101" s="10" t="s">
        <v>288</v>
      </c>
      <c r="C101" s="3" t="s">
        <v>289</v>
      </c>
      <c r="D101" s="3">
        <v>0</v>
      </c>
      <c r="E101" s="3">
        <v>0</v>
      </c>
      <c r="F101" s="3">
        <v>1564.39</v>
      </c>
      <c r="G101" s="3">
        <v>0</v>
      </c>
      <c r="H101" s="3">
        <v>1564.39</v>
      </c>
      <c r="J101" s="3">
        <v>0</v>
      </c>
      <c r="K101" s="3">
        <v>0</v>
      </c>
      <c r="L101" s="3">
        <v>0</v>
      </c>
      <c r="N101" s="3">
        <v>1564.39</v>
      </c>
      <c r="P101" s="52">
        <v>0</v>
      </c>
      <c r="Q101" s="52">
        <v>0</v>
      </c>
      <c r="R101" s="4"/>
      <c r="S101" s="52"/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3183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52">
        <v>3183</v>
      </c>
      <c r="CJ101" s="3">
        <v>0</v>
      </c>
      <c r="CK101" s="3">
        <v>0</v>
      </c>
      <c r="CL101" s="3">
        <v>911.55000000000007</v>
      </c>
      <c r="CM101" s="3">
        <v>911.55000000000007</v>
      </c>
      <c r="CO101" s="3">
        <v>0</v>
      </c>
      <c r="CP101" s="3">
        <v>0</v>
      </c>
      <c r="CQ101" s="3">
        <v>0</v>
      </c>
      <c r="CS101" s="3">
        <v>911.55000000000007</v>
      </c>
      <c r="CT101" s="3">
        <f t="shared" si="17"/>
        <v>2271.4499999999998</v>
      </c>
      <c r="CU101" s="33">
        <f t="shared" si="18"/>
        <v>0.28638077285579644</v>
      </c>
    </row>
    <row r="102" spans="1:100" outlineLevel="1" x14ac:dyDescent="0.2">
      <c r="A102" s="3" t="s">
        <v>109</v>
      </c>
      <c r="B102" s="10" t="s">
        <v>290</v>
      </c>
      <c r="C102" s="3" t="s">
        <v>291</v>
      </c>
      <c r="D102" s="3">
        <v>0</v>
      </c>
      <c r="E102" s="3">
        <v>0</v>
      </c>
      <c r="F102" s="3">
        <v>9757.1</v>
      </c>
      <c r="G102" s="3">
        <v>0</v>
      </c>
      <c r="H102" s="3">
        <v>9757.1</v>
      </c>
      <c r="J102" s="3">
        <v>0</v>
      </c>
      <c r="K102" s="3">
        <v>0</v>
      </c>
      <c r="L102" s="3">
        <v>0</v>
      </c>
      <c r="N102" s="3">
        <v>9757.1</v>
      </c>
      <c r="P102" s="52">
        <v>0</v>
      </c>
      <c r="Q102" s="52">
        <v>0</v>
      </c>
      <c r="R102" s="4"/>
      <c r="S102" s="52"/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8600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52">
        <v>8600</v>
      </c>
      <c r="CJ102" s="3">
        <v>0</v>
      </c>
      <c r="CK102" s="3">
        <v>0</v>
      </c>
      <c r="CL102" s="3">
        <v>2021.88</v>
      </c>
      <c r="CM102" s="3">
        <v>2021.88</v>
      </c>
      <c r="CO102" s="3">
        <v>0</v>
      </c>
      <c r="CP102" s="3">
        <v>0</v>
      </c>
      <c r="CQ102" s="3">
        <v>0</v>
      </c>
      <c r="CS102" s="3">
        <v>2021.88</v>
      </c>
      <c r="CT102" s="3">
        <f t="shared" si="17"/>
        <v>6578.12</v>
      </c>
      <c r="CU102" s="33">
        <f t="shared" si="18"/>
        <v>0.23510232558139535</v>
      </c>
    </row>
    <row r="103" spans="1:100" outlineLevel="1" x14ac:dyDescent="0.2">
      <c r="A103" s="3" t="s">
        <v>110</v>
      </c>
      <c r="B103" s="10" t="s">
        <v>292</v>
      </c>
      <c r="C103" s="3" t="s">
        <v>293</v>
      </c>
      <c r="D103" s="3">
        <v>0</v>
      </c>
      <c r="E103" s="3">
        <v>21.42</v>
      </c>
      <c r="F103" s="3">
        <v>761.23</v>
      </c>
      <c r="G103" s="3">
        <v>0</v>
      </c>
      <c r="H103" s="3">
        <v>782.65</v>
      </c>
      <c r="J103" s="3">
        <v>0</v>
      </c>
      <c r="K103" s="3">
        <v>0</v>
      </c>
      <c r="L103" s="3">
        <v>0</v>
      </c>
      <c r="N103" s="3">
        <v>782.65</v>
      </c>
      <c r="P103" s="52">
        <v>0</v>
      </c>
      <c r="Q103" s="52">
        <v>0</v>
      </c>
      <c r="R103" s="4"/>
      <c r="S103" s="52"/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1171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52">
        <v>1171</v>
      </c>
      <c r="CJ103" s="3">
        <v>0</v>
      </c>
      <c r="CK103" s="3">
        <v>0</v>
      </c>
      <c r="CL103" s="3">
        <v>235.04</v>
      </c>
      <c r="CM103" s="3">
        <v>235.04</v>
      </c>
      <c r="CO103" s="3">
        <v>0</v>
      </c>
      <c r="CP103" s="3">
        <v>0</v>
      </c>
      <c r="CQ103" s="3">
        <v>0</v>
      </c>
      <c r="CS103" s="3">
        <v>235.04</v>
      </c>
      <c r="CT103" s="3">
        <f t="shared" si="17"/>
        <v>935.96</v>
      </c>
      <c r="CU103" s="33">
        <f t="shared" si="18"/>
        <v>0.20071733561058924</v>
      </c>
    </row>
    <row r="104" spans="1:100" outlineLevel="1" x14ac:dyDescent="0.2">
      <c r="A104" s="3" t="s">
        <v>111</v>
      </c>
      <c r="B104" s="10" t="s">
        <v>294</v>
      </c>
      <c r="C104" s="3" t="s">
        <v>295</v>
      </c>
      <c r="D104" s="3">
        <v>0</v>
      </c>
      <c r="E104" s="3">
        <v>0</v>
      </c>
      <c r="F104" s="3">
        <v>15195.25</v>
      </c>
      <c r="G104" s="3">
        <v>0</v>
      </c>
      <c r="H104" s="3">
        <v>15195.25</v>
      </c>
      <c r="J104" s="3">
        <v>0</v>
      </c>
      <c r="K104" s="3">
        <v>0</v>
      </c>
      <c r="L104" s="3">
        <v>0</v>
      </c>
      <c r="N104" s="3">
        <v>15195.25</v>
      </c>
      <c r="P104" s="52">
        <v>0</v>
      </c>
      <c r="Q104" s="52">
        <v>0</v>
      </c>
      <c r="R104" s="4"/>
      <c r="S104" s="52"/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20808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52">
        <v>20808</v>
      </c>
      <c r="CJ104" s="3">
        <v>0</v>
      </c>
      <c r="CK104" s="3">
        <v>0</v>
      </c>
      <c r="CL104" s="3">
        <v>7350.78</v>
      </c>
      <c r="CM104" s="3">
        <v>7350.78</v>
      </c>
      <c r="CO104" s="3">
        <v>0</v>
      </c>
      <c r="CP104" s="3">
        <v>0</v>
      </c>
      <c r="CQ104" s="3">
        <v>0</v>
      </c>
      <c r="CS104" s="3">
        <v>7350.78</v>
      </c>
      <c r="CT104" s="3">
        <f t="shared" si="17"/>
        <v>13457.220000000001</v>
      </c>
      <c r="CU104" s="33">
        <f t="shared" si="18"/>
        <v>0.35326701268742788</v>
      </c>
    </row>
    <row r="105" spans="1:100" outlineLevel="1" x14ac:dyDescent="0.2">
      <c r="A105" s="3" t="s">
        <v>112</v>
      </c>
      <c r="B105" s="10" t="s">
        <v>296</v>
      </c>
      <c r="C105" s="3" t="s">
        <v>297</v>
      </c>
      <c r="D105" s="3">
        <v>189.34</v>
      </c>
      <c r="E105" s="3">
        <v>1160.9100000000001</v>
      </c>
      <c r="F105" s="3">
        <v>91181.86</v>
      </c>
      <c r="G105" s="3">
        <v>176.4</v>
      </c>
      <c r="H105" s="3">
        <v>92708.51</v>
      </c>
      <c r="J105" s="3">
        <v>0</v>
      </c>
      <c r="K105" s="3">
        <v>0</v>
      </c>
      <c r="L105" s="3">
        <v>0</v>
      </c>
      <c r="N105" s="3">
        <v>92708.51</v>
      </c>
      <c r="P105" s="52">
        <v>0</v>
      </c>
      <c r="Q105" s="52">
        <v>0</v>
      </c>
      <c r="R105" s="4"/>
      <c r="S105" s="52"/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105850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52">
        <v>105850</v>
      </c>
      <c r="CJ105" s="3">
        <v>0</v>
      </c>
      <c r="CK105" s="3">
        <v>417.31</v>
      </c>
      <c r="CL105" s="3">
        <v>27189.77</v>
      </c>
      <c r="CM105" s="3">
        <v>27607.08</v>
      </c>
      <c r="CO105" s="3">
        <v>0</v>
      </c>
      <c r="CP105" s="3">
        <v>0</v>
      </c>
      <c r="CQ105" s="3">
        <v>0</v>
      </c>
      <c r="CS105" s="3">
        <v>27607.08</v>
      </c>
      <c r="CT105" s="3">
        <f t="shared" si="17"/>
        <v>78242.92</v>
      </c>
      <c r="CU105" s="33">
        <f t="shared" si="18"/>
        <v>0.26081322626358056</v>
      </c>
    </row>
    <row r="106" spans="1:100" outlineLevel="1" x14ac:dyDescent="0.2">
      <c r="A106" s="3" t="s">
        <v>113</v>
      </c>
      <c r="B106" s="10" t="s">
        <v>298</v>
      </c>
      <c r="C106" s="3" t="s">
        <v>299</v>
      </c>
      <c r="D106" s="3">
        <v>0</v>
      </c>
      <c r="E106" s="3">
        <v>235.1</v>
      </c>
      <c r="F106" s="3">
        <v>46637.68</v>
      </c>
      <c r="G106" s="3">
        <v>0</v>
      </c>
      <c r="H106" s="3">
        <v>46872.78</v>
      </c>
      <c r="J106" s="3">
        <v>0</v>
      </c>
      <c r="K106" s="3">
        <v>0</v>
      </c>
      <c r="L106" s="3">
        <v>0</v>
      </c>
      <c r="N106" s="3">
        <v>46872.78</v>
      </c>
      <c r="P106" s="52">
        <v>0</v>
      </c>
      <c r="Q106" s="52">
        <v>0</v>
      </c>
      <c r="R106" s="4"/>
      <c r="S106" s="52"/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54000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52">
        <v>54000</v>
      </c>
      <c r="CJ106" s="3">
        <v>0</v>
      </c>
      <c r="CK106" s="3">
        <v>1371.53</v>
      </c>
      <c r="CL106" s="3">
        <v>26279.260000000002</v>
      </c>
      <c r="CM106" s="3">
        <v>27650.79</v>
      </c>
      <c r="CO106" s="3">
        <v>0</v>
      </c>
      <c r="CP106" s="3">
        <v>0</v>
      </c>
      <c r="CQ106" s="3">
        <v>0</v>
      </c>
      <c r="CS106" s="3">
        <v>27650.79</v>
      </c>
      <c r="CT106" s="3">
        <f t="shared" si="17"/>
        <v>26349.21</v>
      </c>
      <c r="CU106" s="33">
        <f t="shared" si="18"/>
        <v>0.51205166666666668</v>
      </c>
    </row>
    <row r="107" spans="1:100" outlineLevel="1" x14ac:dyDescent="0.2">
      <c r="A107" s="3" t="s">
        <v>114</v>
      </c>
      <c r="B107" s="10" t="s">
        <v>300</v>
      </c>
      <c r="C107" s="3" t="s">
        <v>301</v>
      </c>
      <c r="D107" s="3">
        <v>0</v>
      </c>
      <c r="E107" s="3">
        <v>20.11</v>
      </c>
      <c r="F107" s="3">
        <v>22649.420000000002</v>
      </c>
      <c r="G107" s="3">
        <v>123.60000000000001</v>
      </c>
      <c r="H107" s="3">
        <v>22793.13</v>
      </c>
      <c r="J107" s="3">
        <v>0</v>
      </c>
      <c r="K107" s="3">
        <v>0</v>
      </c>
      <c r="L107" s="3">
        <v>0</v>
      </c>
      <c r="N107" s="3">
        <v>22793.13</v>
      </c>
      <c r="P107" s="52">
        <v>0</v>
      </c>
      <c r="Q107" s="52">
        <v>0</v>
      </c>
      <c r="R107" s="4"/>
      <c r="S107" s="52"/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26600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52">
        <v>26600</v>
      </c>
      <c r="CJ107" s="3">
        <v>0</v>
      </c>
      <c r="CK107" s="3">
        <v>42.910000000000004</v>
      </c>
      <c r="CL107" s="3">
        <v>19840.86</v>
      </c>
      <c r="CM107" s="3">
        <v>19883.77</v>
      </c>
      <c r="CO107" s="3">
        <v>0</v>
      </c>
      <c r="CP107" s="3">
        <v>0</v>
      </c>
      <c r="CQ107" s="3">
        <v>0</v>
      </c>
      <c r="CS107" s="3">
        <v>19883.77</v>
      </c>
      <c r="CT107" s="3">
        <f t="shared" si="17"/>
        <v>6716.23</v>
      </c>
      <c r="CU107" s="33">
        <f t="shared" si="18"/>
        <v>0.74751015037593982</v>
      </c>
    </row>
    <row r="108" spans="1:100" outlineLevel="1" x14ac:dyDescent="0.2">
      <c r="A108" s="3" t="s">
        <v>115</v>
      </c>
      <c r="B108" s="10" t="s">
        <v>302</v>
      </c>
      <c r="C108" s="3" t="s">
        <v>303</v>
      </c>
      <c r="D108" s="3">
        <v>0</v>
      </c>
      <c r="E108" s="3">
        <v>0</v>
      </c>
      <c r="F108" s="3">
        <v>19977.28</v>
      </c>
      <c r="G108" s="3">
        <v>0</v>
      </c>
      <c r="H108" s="3">
        <v>19977.28</v>
      </c>
      <c r="J108" s="3">
        <v>0</v>
      </c>
      <c r="K108" s="3">
        <v>0</v>
      </c>
      <c r="L108" s="3">
        <v>0</v>
      </c>
      <c r="N108" s="3">
        <v>19977.28</v>
      </c>
      <c r="P108" s="52">
        <v>0</v>
      </c>
      <c r="Q108" s="52">
        <v>0</v>
      </c>
      <c r="R108" s="4"/>
      <c r="S108" s="52"/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23650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52">
        <v>23650</v>
      </c>
      <c r="CJ108" s="3">
        <v>0</v>
      </c>
      <c r="CK108" s="3">
        <v>0</v>
      </c>
      <c r="CL108" s="3">
        <v>9364.9600000000009</v>
      </c>
      <c r="CM108" s="3">
        <v>9364.9600000000009</v>
      </c>
      <c r="CO108" s="3">
        <v>0</v>
      </c>
      <c r="CP108" s="3">
        <v>0</v>
      </c>
      <c r="CQ108" s="3">
        <v>0</v>
      </c>
      <c r="CS108" s="3">
        <v>9364.9600000000009</v>
      </c>
      <c r="CT108" s="3">
        <f t="shared" si="17"/>
        <v>14285.039999999999</v>
      </c>
      <c r="CU108" s="33">
        <f t="shared" si="18"/>
        <v>0.39598139534883725</v>
      </c>
    </row>
    <row r="109" spans="1:100" outlineLevel="1" x14ac:dyDescent="0.2">
      <c r="A109" s="3" t="s">
        <v>116</v>
      </c>
      <c r="B109" s="10" t="s">
        <v>304</v>
      </c>
      <c r="C109" s="3" t="s">
        <v>305</v>
      </c>
      <c r="D109" s="3">
        <v>0</v>
      </c>
      <c r="E109" s="3">
        <v>0</v>
      </c>
      <c r="F109" s="3">
        <v>628.16</v>
      </c>
      <c r="G109" s="3">
        <v>0</v>
      </c>
      <c r="H109" s="3">
        <v>628.16</v>
      </c>
      <c r="J109" s="3">
        <v>0</v>
      </c>
      <c r="K109" s="3">
        <v>0</v>
      </c>
      <c r="L109" s="3">
        <v>0</v>
      </c>
      <c r="N109" s="3">
        <v>628.16</v>
      </c>
      <c r="P109" s="52">
        <v>0</v>
      </c>
      <c r="Q109" s="52">
        <v>0</v>
      </c>
      <c r="R109" s="4"/>
      <c r="S109" s="52"/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3435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52">
        <v>3435</v>
      </c>
      <c r="CJ109" s="3">
        <v>0</v>
      </c>
      <c r="CK109" s="3">
        <v>0</v>
      </c>
      <c r="CL109" s="3">
        <v>0</v>
      </c>
      <c r="CM109" s="3">
        <v>0</v>
      </c>
      <c r="CO109" s="3">
        <v>0</v>
      </c>
      <c r="CP109" s="3">
        <v>0</v>
      </c>
      <c r="CQ109" s="3">
        <v>0</v>
      </c>
      <c r="CS109" s="3">
        <v>0</v>
      </c>
      <c r="CT109" s="3">
        <f t="shared" si="17"/>
        <v>3435</v>
      </c>
      <c r="CU109" s="33">
        <f t="shared" si="18"/>
        <v>0</v>
      </c>
    </row>
    <row r="110" spans="1:100" outlineLevel="1" x14ac:dyDescent="0.2">
      <c r="A110" s="3" t="s">
        <v>117</v>
      </c>
      <c r="B110" s="10" t="s">
        <v>306</v>
      </c>
      <c r="C110" s="3" t="s">
        <v>307</v>
      </c>
      <c r="D110" s="3">
        <v>0</v>
      </c>
      <c r="E110" s="3">
        <v>0</v>
      </c>
      <c r="F110" s="3">
        <v>86.94</v>
      </c>
      <c r="G110" s="3">
        <v>0</v>
      </c>
      <c r="H110" s="3">
        <v>86.94</v>
      </c>
      <c r="J110" s="3">
        <v>0</v>
      </c>
      <c r="K110" s="3">
        <v>0</v>
      </c>
      <c r="L110" s="3">
        <v>0</v>
      </c>
      <c r="N110" s="3">
        <v>86.94</v>
      </c>
      <c r="P110" s="52">
        <v>0</v>
      </c>
      <c r="Q110" s="52">
        <v>0</v>
      </c>
      <c r="R110" s="4"/>
      <c r="S110" s="52"/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500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52">
        <v>500</v>
      </c>
      <c r="CJ110" s="3">
        <v>0</v>
      </c>
      <c r="CK110" s="3">
        <v>0</v>
      </c>
      <c r="CL110" s="3">
        <v>0</v>
      </c>
      <c r="CM110" s="3">
        <v>0</v>
      </c>
      <c r="CO110" s="3">
        <v>0</v>
      </c>
      <c r="CP110" s="3">
        <v>0</v>
      </c>
      <c r="CQ110" s="3">
        <v>0</v>
      </c>
      <c r="CS110" s="3">
        <v>0</v>
      </c>
      <c r="CT110" s="3">
        <f t="shared" si="17"/>
        <v>500</v>
      </c>
      <c r="CU110" s="33">
        <f t="shared" si="18"/>
        <v>0</v>
      </c>
    </row>
    <row r="111" spans="1:100" outlineLevel="1" x14ac:dyDescent="0.2">
      <c r="A111" s="3" t="s">
        <v>118</v>
      </c>
      <c r="B111" s="10" t="s">
        <v>308</v>
      </c>
      <c r="C111" s="3" t="s">
        <v>309</v>
      </c>
      <c r="D111" s="3">
        <v>210.38</v>
      </c>
      <c r="E111" s="3">
        <v>789.97</v>
      </c>
      <c r="F111" s="3">
        <v>13558.67</v>
      </c>
      <c r="G111" s="3">
        <v>0</v>
      </c>
      <c r="H111" s="3">
        <v>14559.02</v>
      </c>
      <c r="J111" s="3">
        <v>0</v>
      </c>
      <c r="K111" s="3">
        <v>0</v>
      </c>
      <c r="L111" s="3">
        <v>0</v>
      </c>
      <c r="N111" s="3">
        <v>14559.02</v>
      </c>
      <c r="P111" s="52">
        <v>0</v>
      </c>
      <c r="Q111" s="52">
        <v>0</v>
      </c>
      <c r="R111" s="4"/>
      <c r="S111" s="52"/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20130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52">
        <v>20130</v>
      </c>
      <c r="CJ111" s="3">
        <v>120.75</v>
      </c>
      <c r="CK111" s="3">
        <v>1643.1000000000001</v>
      </c>
      <c r="CL111" s="3">
        <v>9999.17</v>
      </c>
      <c r="CM111" s="3">
        <v>11763.02</v>
      </c>
      <c r="CO111" s="3">
        <v>0</v>
      </c>
      <c r="CP111" s="3">
        <v>0</v>
      </c>
      <c r="CQ111" s="3">
        <v>0</v>
      </c>
      <c r="CS111" s="3">
        <v>11763.02</v>
      </c>
      <c r="CT111" s="3">
        <f t="shared" si="17"/>
        <v>8366.98</v>
      </c>
      <c r="CU111" s="33">
        <f t="shared" si="18"/>
        <v>0.58435270740188772</v>
      </c>
    </row>
    <row r="112" spans="1:100" outlineLevel="1" x14ac:dyDescent="0.2">
      <c r="A112" s="3" t="s">
        <v>119</v>
      </c>
      <c r="B112" s="10" t="s">
        <v>310</v>
      </c>
      <c r="C112" s="3" t="s">
        <v>311</v>
      </c>
      <c r="D112" s="3">
        <v>0</v>
      </c>
      <c r="E112" s="3">
        <v>0</v>
      </c>
      <c r="F112" s="3">
        <v>3034.69</v>
      </c>
      <c r="G112" s="3">
        <v>0</v>
      </c>
      <c r="H112" s="3">
        <v>3034.69</v>
      </c>
      <c r="J112" s="3">
        <v>0</v>
      </c>
      <c r="K112" s="3">
        <v>0</v>
      </c>
      <c r="L112" s="3">
        <v>0</v>
      </c>
      <c r="N112" s="3">
        <v>3034.69</v>
      </c>
      <c r="P112" s="52">
        <v>0</v>
      </c>
      <c r="Q112" s="52">
        <v>0</v>
      </c>
      <c r="R112" s="4"/>
      <c r="S112" s="52"/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3000</v>
      </c>
      <c r="CD112" s="3">
        <v>0</v>
      </c>
      <c r="CE112" s="3">
        <v>0</v>
      </c>
      <c r="CF112" s="3">
        <v>0</v>
      </c>
      <c r="CG112" s="3">
        <v>0</v>
      </c>
      <c r="CH112" s="52">
        <v>3000</v>
      </c>
      <c r="CJ112" s="3">
        <v>0</v>
      </c>
      <c r="CK112" s="3">
        <v>0</v>
      </c>
      <c r="CL112" s="3">
        <v>2144.09</v>
      </c>
      <c r="CM112" s="3">
        <v>2144.09</v>
      </c>
      <c r="CO112" s="3">
        <v>0</v>
      </c>
      <c r="CP112" s="3">
        <v>0</v>
      </c>
      <c r="CQ112" s="3">
        <v>0</v>
      </c>
      <c r="CS112" s="3">
        <v>2144.09</v>
      </c>
      <c r="CT112" s="3">
        <f t="shared" si="17"/>
        <v>855.90999999999985</v>
      </c>
      <c r="CU112" s="33">
        <f t="shared" si="18"/>
        <v>0.71469666666666676</v>
      </c>
    </row>
    <row r="113" spans="1:100" outlineLevel="1" x14ac:dyDescent="0.2">
      <c r="A113" s="3" t="s">
        <v>120</v>
      </c>
      <c r="B113" s="10" t="s">
        <v>312</v>
      </c>
      <c r="C113" s="3" t="s">
        <v>313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J113" s="3">
        <v>0</v>
      </c>
      <c r="K113" s="3">
        <v>0</v>
      </c>
      <c r="L113" s="3">
        <v>0</v>
      </c>
      <c r="N113" s="3">
        <v>0</v>
      </c>
      <c r="P113" s="52">
        <v>0</v>
      </c>
      <c r="Q113" s="52">
        <v>0</v>
      </c>
      <c r="R113" s="4"/>
      <c r="S113" s="52"/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500</v>
      </c>
      <c r="CE113" s="3">
        <v>0</v>
      </c>
      <c r="CF113" s="3">
        <v>0</v>
      </c>
      <c r="CG113" s="3">
        <v>0</v>
      </c>
      <c r="CH113" s="52">
        <v>500</v>
      </c>
      <c r="CJ113" s="3">
        <v>0</v>
      </c>
      <c r="CK113" s="3">
        <v>0</v>
      </c>
      <c r="CL113" s="3">
        <v>0</v>
      </c>
      <c r="CM113" s="3">
        <v>0</v>
      </c>
      <c r="CO113" s="3">
        <v>0</v>
      </c>
      <c r="CP113" s="3">
        <v>0</v>
      </c>
      <c r="CQ113" s="3">
        <v>0</v>
      </c>
      <c r="CS113" s="3">
        <v>0</v>
      </c>
      <c r="CT113" s="3">
        <f t="shared" si="17"/>
        <v>500</v>
      </c>
      <c r="CU113" s="33">
        <f t="shared" si="18"/>
        <v>0</v>
      </c>
    </row>
    <row r="114" spans="1:100" outlineLevel="1" x14ac:dyDescent="0.2">
      <c r="A114" s="3" t="s">
        <v>121</v>
      </c>
      <c r="B114" s="10" t="s">
        <v>314</v>
      </c>
      <c r="C114" s="3" t="s">
        <v>315</v>
      </c>
      <c r="D114" s="3">
        <v>0</v>
      </c>
      <c r="E114" s="3">
        <v>7.28</v>
      </c>
      <c r="F114" s="3">
        <v>305.47000000000003</v>
      </c>
      <c r="G114" s="3">
        <v>0</v>
      </c>
      <c r="H114" s="3">
        <v>312.75</v>
      </c>
      <c r="J114" s="3">
        <v>0</v>
      </c>
      <c r="K114" s="3">
        <v>0</v>
      </c>
      <c r="L114" s="3">
        <v>0</v>
      </c>
      <c r="N114" s="3">
        <v>312.75</v>
      </c>
      <c r="P114" s="52">
        <v>0</v>
      </c>
      <c r="Q114" s="52">
        <v>0</v>
      </c>
      <c r="R114" s="4"/>
      <c r="S114" s="52"/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510</v>
      </c>
      <c r="CF114" s="3">
        <v>0</v>
      </c>
      <c r="CG114" s="3">
        <v>0</v>
      </c>
      <c r="CH114" s="52">
        <v>510</v>
      </c>
      <c r="CJ114" s="3">
        <v>0</v>
      </c>
      <c r="CK114" s="3">
        <v>0</v>
      </c>
      <c r="CL114" s="3">
        <v>163.66</v>
      </c>
      <c r="CM114" s="3">
        <v>163.66</v>
      </c>
      <c r="CO114" s="3">
        <v>0</v>
      </c>
      <c r="CP114" s="3">
        <v>0</v>
      </c>
      <c r="CQ114" s="3">
        <v>0</v>
      </c>
      <c r="CS114" s="3">
        <v>163.66</v>
      </c>
      <c r="CT114" s="3">
        <f t="shared" si="17"/>
        <v>346.34000000000003</v>
      </c>
      <c r="CU114" s="33">
        <f t="shared" si="18"/>
        <v>0.32090196078431371</v>
      </c>
    </row>
    <row r="115" spans="1:100" s="4" customFormat="1" x14ac:dyDescent="0.2">
      <c r="A115" s="5" t="s">
        <v>24</v>
      </c>
      <c r="B115" s="11"/>
      <c r="C115" s="2" t="s">
        <v>14</v>
      </c>
      <c r="D115" s="5">
        <v>23380.79</v>
      </c>
      <c r="E115" s="5">
        <v>2284.2900000000004</v>
      </c>
      <c r="F115" s="5">
        <v>232829.25000000003</v>
      </c>
      <c r="G115" s="5">
        <v>300</v>
      </c>
      <c r="H115" s="5">
        <v>258794.33000000005</v>
      </c>
      <c r="I115" s="7"/>
      <c r="J115" s="5">
        <v>0</v>
      </c>
      <c r="K115" s="5">
        <v>0</v>
      </c>
      <c r="L115" s="5">
        <v>0</v>
      </c>
      <c r="M115" s="7"/>
      <c r="N115" s="5">
        <v>258794.33</v>
      </c>
      <c r="O115" s="5"/>
      <c r="P115" s="5">
        <v>0</v>
      </c>
      <c r="Q115" s="5">
        <v>0</v>
      </c>
      <c r="R115" s="5"/>
      <c r="S115" s="7"/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263800</v>
      </c>
      <c r="BO115" s="5">
        <v>1561</v>
      </c>
      <c r="BP115" s="5">
        <v>15995</v>
      </c>
      <c r="BQ115" s="5">
        <v>18800</v>
      </c>
      <c r="BR115" s="5">
        <v>3183</v>
      </c>
      <c r="BS115" s="5">
        <v>8600</v>
      </c>
      <c r="BT115" s="5">
        <v>1171</v>
      </c>
      <c r="BU115" s="5">
        <v>20808</v>
      </c>
      <c r="BV115" s="5">
        <v>105850</v>
      </c>
      <c r="BW115" s="5">
        <v>54000</v>
      </c>
      <c r="BX115" s="5">
        <v>26600</v>
      </c>
      <c r="BY115" s="5">
        <v>23650</v>
      </c>
      <c r="BZ115" s="5">
        <v>3435</v>
      </c>
      <c r="CA115" s="5">
        <v>500</v>
      </c>
      <c r="CB115" s="5">
        <v>20130</v>
      </c>
      <c r="CC115" s="5">
        <v>3000</v>
      </c>
      <c r="CD115" s="5">
        <v>500</v>
      </c>
      <c r="CE115" s="5">
        <v>510</v>
      </c>
      <c r="CF115" s="5">
        <v>0</v>
      </c>
      <c r="CG115" s="5">
        <v>0</v>
      </c>
      <c r="CH115" s="5">
        <v>572093</v>
      </c>
      <c r="CI115" s="7"/>
      <c r="CJ115" s="5">
        <v>10350.049999999999</v>
      </c>
      <c r="CK115" s="5">
        <v>3474.8500000000004</v>
      </c>
      <c r="CL115" s="5">
        <v>111800.95</v>
      </c>
      <c r="CM115" s="5">
        <v>125625.85000000002</v>
      </c>
      <c r="CN115" s="2"/>
      <c r="CO115" s="5">
        <v>0</v>
      </c>
      <c r="CP115" s="5">
        <v>0</v>
      </c>
      <c r="CQ115" s="5">
        <v>0</v>
      </c>
      <c r="CS115" s="5">
        <v>125625.85000000002</v>
      </c>
      <c r="CT115" s="5">
        <f>CH115-CS115</f>
        <v>446467.14999999997</v>
      </c>
      <c r="CU115" s="39">
        <f>IF(CH115=0,"n/a",CS115/(CH115))</f>
        <v>0.21958990933292319</v>
      </c>
      <c r="CV115" s="36"/>
    </row>
    <row r="116" spans="1:100" s="4" customFormat="1" x14ac:dyDescent="0.2">
      <c r="B116" s="11"/>
      <c r="H116" s="7"/>
      <c r="I116" s="7"/>
      <c r="L116" s="7"/>
      <c r="M116" s="7"/>
      <c r="N116" s="7"/>
      <c r="O116" s="7"/>
      <c r="P116" s="7"/>
      <c r="Q116" s="7"/>
      <c r="R116" s="7"/>
      <c r="S116" s="7"/>
      <c r="CH116" s="7"/>
      <c r="CI116" s="7"/>
      <c r="CM116" s="7"/>
      <c r="CQ116" s="7"/>
      <c r="CU116" s="37"/>
      <c r="CV116" s="37"/>
    </row>
    <row r="117" spans="1:100" outlineLevel="1" x14ac:dyDescent="0.2">
      <c r="A117" s="3" t="s">
        <v>316</v>
      </c>
      <c r="B117" s="10" t="s">
        <v>317</v>
      </c>
      <c r="C117" s="3" t="s">
        <v>318</v>
      </c>
      <c r="D117" s="3">
        <v>0</v>
      </c>
      <c r="E117" s="3">
        <v>0</v>
      </c>
      <c r="F117" s="3">
        <v>12500</v>
      </c>
      <c r="G117" s="3">
        <v>0</v>
      </c>
      <c r="H117" s="3">
        <v>12500</v>
      </c>
      <c r="J117" s="3">
        <v>0</v>
      </c>
      <c r="K117" s="3">
        <v>0</v>
      </c>
      <c r="L117" s="3">
        <v>0</v>
      </c>
      <c r="N117" s="3">
        <v>12500</v>
      </c>
      <c r="P117" s="52">
        <v>0</v>
      </c>
      <c r="Q117" s="52">
        <v>0</v>
      </c>
      <c r="R117" s="4"/>
      <c r="S117" s="52"/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52">
        <v>0</v>
      </c>
      <c r="CJ117" s="3">
        <v>0</v>
      </c>
      <c r="CK117" s="3">
        <v>0</v>
      </c>
      <c r="CL117" s="3">
        <v>0</v>
      </c>
      <c r="CM117" s="3">
        <v>0</v>
      </c>
      <c r="CO117" s="3">
        <v>0</v>
      </c>
      <c r="CP117" s="3">
        <v>0</v>
      </c>
      <c r="CQ117" s="3">
        <v>0</v>
      </c>
      <c r="CS117" s="3">
        <v>0</v>
      </c>
      <c r="CT117" s="3">
        <f t="shared" ref="CT117:CT118" si="19">CH117-CS117</f>
        <v>0</v>
      </c>
      <c r="CU117" s="33" t="str">
        <f t="shared" ref="CU117:CU118" si="20">IF(CH117=0,"n/a",CS117/(CH117))</f>
        <v>n/a</v>
      </c>
    </row>
    <row r="118" spans="1:100" outlineLevel="1" x14ac:dyDescent="0.2">
      <c r="A118" s="3" t="s">
        <v>122</v>
      </c>
      <c r="B118" s="10" t="s">
        <v>319</v>
      </c>
      <c r="C118" s="3" t="s">
        <v>320</v>
      </c>
      <c r="D118" s="3">
        <v>0</v>
      </c>
      <c r="E118" s="3">
        <v>0</v>
      </c>
      <c r="F118" s="3">
        <v>40355.5</v>
      </c>
      <c r="G118" s="3">
        <v>0</v>
      </c>
      <c r="H118" s="3">
        <v>40355.5</v>
      </c>
      <c r="J118" s="3">
        <v>0</v>
      </c>
      <c r="K118" s="3">
        <v>0</v>
      </c>
      <c r="L118" s="3">
        <v>0</v>
      </c>
      <c r="N118" s="3">
        <v>40355.5</v>
      </c>
      <c r="P118" s="52">
        <v>0</v>
      </c>
      <c r="Q118" s="52">
        <v>0</v>
      </c>
      <c r="R118" s="4"/>
      <c r="S118" s="52"/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375000</v>
      </c>
      <c r="CG118" s="3">
        <v>0</v>
      </c>
      <c r="CH118" s="52">
        <v>375000</v>
      </c>
      <c r="CJ118" s="3">
        <v>0</v>
      </c>
      <c r="CK118" s="3">
        <v>0</v>
      </c>
      <c r="CL118" s="3">
        <v>78942.45</v>
      </c>
      <c r="CM118" s="3">
        <v>78942.45</v>
      </c>
      <c r="CO118" s="3">
        <v>0</v>
      </c>
      <c r="CP118" s="3">
        <v>0</v>
      </c>
      <c r="CQ118" s="3">
        <v>0</v>
      </c>
      <c r="CS118" s="3">
        <v>78942.45</v>
      </c>
      <c r="CT118" s="3">
        <f t="shared" si="19"/>
        <v>296057.55</v>
      </c>
      <c r="CU118" s="33">
        <f t="shared" si="20"/>
        <v>0.21051319999999998</v>
      </c>
    </row>
    <row r="119" spans="1:100" s="4" customFormat="1" x14ac:dyDescent="0.2">
      <c r="A119" s="5" t="s">
        <v>25</v>
      </c>
      <c r="B119" s="11"/>
      <c r="C119" s="2" t="s">
        <v>15</v>
      </c>
      <c r="D119" s="5">
        <v>0</v>
      </c>
      <c r="E119" s="5">
        <v>0</v>
      </c>
      <c r="F119" s="5">
        <v>52855.5</v>
      </c>
      <c r="G119" s="5">
        <v>0</v>
      </c>
      <c r="H119" s="5">
        <v>52855.5</v>
      </c>
      <c r="I119" s="7"/>
      <c r="J119" s="5">
        <v>0</v>
      </c>
      <c r="K119" s="5">
        <v>0</v>
      </c>
      <c r="L119" s="5">
        <v>0</v>
      </c>
      <c r="M119" s="7"/>
      <c r="N119" s="5">
        <v>52855.5</v>
      </c>
      <c r="O119" s="5"/>
      <c r="P119" s="5">
        <v>0</v>
      </c>
      <c r="Q119" s="5">
        <v>0</v>
      </c>
      <c r="R119" s="5"/>
      <c r="S119" s="7"/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375000</v>
      </c>
      <c r="CG119" s="5">
        <v>0</v>
      </c>
      <c r="CH119" s="5">
        <v>375000</v>
      </c>
      <c r="CI119" s="7"/>
      <c r="CJ119" s="5">
        <v>0</v>
      </c>
      <c r="CK119" s="5">
        <v>0</v>
      </c>
      <c r="CL119" s="5">
        <v>78942.45</v>
      </c>
      <c r="CM119" s="5">
        <v>78942.45</v>
      </c>
      <c r="CN119" s="2"/>
      <c r="CO119" s="5">
        <v>0</v>
      </c>
      <c r="CP119" s="5">
        <v>0</v>
      </c>
      <c r="CQ119" s="5">
        <v>0</v>
      </c>
      <c r="CS119" s="5">
        <v>78942.45</v>
      </c>
      <c r="CT119" s="5">
        <f>CH119-CS119</f>
        <v>296057.55</v>
      </c>
      <c r="CU119" s="39">
        <f>IF(CH119=0,"n/a",CS119/(CH119))</f>
        <v>0.21051319999999998</v>
      </c>
      <c r="CV119" s="36"/>
    </row>
    <row r="120" spans="1:100" x14ac:dyDescent="0.2">
      <c r="H120" s="9"/>
      <c r="I120" s="7"/>
      <c r="L120" s="9"/>
      <c r="M120" s="7"/>
      <c r="N120" s="7"/>
      <c r="O120" s="7"/>
      <c r="P120" s="7"/>
      <c r="Q120" s="7"/>
      <c r="R120" s="7"/>
      <c r="S120" s="7"/>
      <c r="CH120" s="7"/>
      <c r="CI120" s="7"/>
      <c r="CM120" s="9"/>
      <c r="CQ120" s="9"/>
    </row>
    <row r="121" spans="1:100" x14ac:dyDescent="0.2">
      <c r="A121" s="5" t="s">
        <v>2</v>
      </c>
      <c r="C121" s="1" t="s">
        <v>16</v>
      </c>
      <c r="D121" s="5">
        <f t="shared" ref="D121:G121" si="21">D65+D95+D115+D119</f>
        <v>107988.67000000001</v>
      </c>
      <c r="E121" s="5">
        <f t="shared" si="21"/>
        <v>99559.079999999987</v>
      </c>
      <c r="F121" s="5">
        <f t="shared" si="21"/>
        <v>5970293.4699999997</v>
      </c>
      <c r="G121" s="5">
        <f t="shared" si="21"/>
        <v>300</v>
      </c>
      <c r="H121" s="5">
        <f>H65+H95+H115+H119</f>
        <v>6178141.2200000007</v>
      </c>
      <c r="I121" s="7"/>
      <c r="J121" s="5">
        <f t="shared" ref="J121:K121" si="22">J65+J95+J115+J119</f>
        <v>0</v>
      </c>
      <c r="K121" s="5">
        <f t="shared" si="22"/>
        <v>464740</v>
      </c>
      <c r="L121" s="5">
        <f>L65+L95+L115+L119</f>
        <v>464740</v>
      </c>
      <c r="M121" s="7"/>
      <c r="N121" s="5">
        <f>N65+N95+N115+N119</f>
        <v>6642881.2200000007</v>
      </c>
      <c r="O121" s="5"/>
      <c r="P121" s="5"/>
      <c r="Q121" s="5"/>
      <c r="R121" s="5"/>
      <c r="S121" s="7"/>
      <c r="T121" s="5">
        <f t="shared" ref="T121:AY121" si="23">T65+T95+T115+T119</f>
        <v>112200</v>
      </c>
      <c r="U121" s="5">
        <f t="shared" si="23"/>
        <v>159000</v>
      </c>
      <c r="V121" s="5">
        <f t="shared" si="23"/>
        <v>2058201</v>
      </c>
      <c r="W121" s="5">
        <f t="shared" si="23"/>
        <v>35000</v>
      </c>
      <c r="X121" s="5">
        <f t="shared" si="23"/>
        <v>24000</v>
      </c>
      <c r="Y121" s="5">
        <f t="shared" si="23"/>
        <v>50000</v>
      </c>
      <c r="Z121" s="5">
        <f t="shared" si="23"/>
        <v>47147</v>
      </c>
      <c r="AA121" s="5">
        <f t="shared" si="23"/>
        <v>76459</v>
      </c>
      <c r="AB121" s="5">
        <f t="shared" si="23"/>
        <v>34793</v>
      </c>
      <c r="AC121" s="5">
        <f t="shared" si="23"/>
        <v>28434</v>
      </c>
      <c r="AD121" s="5">
        <f t="shared" si="23"/>
        <v>31032</v>
      </c>
      <c r="AE121" s="5">
        <f t="shared" si="23"/>
        <v>52846</v>
      </c>
      <c r="AF121" s="5">
        <f t="shared" si="23"/>
        <v>52886</v>
      </c>
      <c r="AG121" s="5">
        <f t="shared" si="23"/>
        <v>143409</v>
      </c>
      <c r="AH121" s="5">
        <f t="shared" si="23"/>
        <v>549470</v>
      </c>
      <c r="AI121" s="5">
        <f t="shared" si="23"/>
        <v>20986</v>
      </c>
      <c r="AJ121" s="5">
        <f t="shared" si="23"/>
        <v>137674</v>
      </c>
      <c r="AK121" s="5">
        <f t="shared" si="23"/>
        <v>22000</v>
      </c>
      <c r="AL121" s="5">
        <f t="shared" si="23"/>
        <v>108670</v>
      </c>
      <c r="AM121" s="5">
        <f t="shared" si="23"/>
        <v>74810</v>
      </c>
      <c r="AN121" s="5">
        <f t="shared" si="23"/>
        <v>7750</v>
      </c>
      <c r="AO121" s="5">
        <f t="shared" si="23"/>
        <v>1067717</v>
      </c>
      <c r="AP121" s="5">
        <f t="shared" si="23"/>
        <v>1100</v>
      </c>
      <c r="AQ121" s="5">
        <f t="shared" si="23"/>
        <v>17470</v>
      </c>
      <c r="AR121" s="5">
        <f t="shared" si="23"/>
        <v>825</v>
      </c>
      <c r="AS121" s="5">
        <f t="shared" si="23"/>
        <v>7805</v>
      </c>
      <c r="AT121" s="5">
        <f t="shared" si="23"/>
        <v>10384</v>
      </c>
      <c r="AU121" s="5">
        <f t="shared" si="23"/>
        <v>48882</v>
      </c>
      <c r="AV121" s="5">
        <f t="shared" si="23"/>
        <v>5000</v>
      </c>
      <c r="AW121" s="5">
        <f t="shared" si="23"/>
        <v>1000</v>
      </c>
      <c r="AX121" s="5">
        <f t="shared" si="23"/>
        <v>139128</v>
      </c>
      <c r="AY121" s="5">
        <f t="shared" si="23"/>
        <v>1250</v>
      </c>
      <c r="AZ121" s="5">
        <f t="shared" ref="AZ121:CG121" si="24">AZ65+AZ95+AZ115+AZ119</f>
        <v>11600</v>
      </c>
      <c r="BA121" s="5">
        <f t="shared" si="24"/>
        <v>37275</v>
      </c>
      <c r="BB121" s="5">
        <f t="shared" si="24"/>
        <v>79200</v>
      </c>
      <c r="BC121" s="5">
        <f t="shared" si="24"/>
        <v>500</v>
      </c>
      <c r="BD121" s="5">
        <f t="shared" si="24"/>
        <v>21125</v>
      </c>
      <c r="BE121" s="5">
        <f t="shared" si="24"/>
        <v>51400</v>
      </c>
      <c r="BF121" s="5">
        <f t="shared" si="24"/>
        <v>13770</v>
      </c>
      <c r="BG121" s="5">
        <f t="shared" si="24"/>
        <v>17775</v>
      </c>
      <c r="BH121" s="5">
        <f t="shared" si="24"/>
        <v>530</v>
      </c>
      <c r="BI121" s="5">
        <f t="shared" si="24"/>
        <v>16650</v>
      </c>
      <c r="BJ121" s="5">
        <f t="shared" si="24"/>
        <v>80500</v>
      </c>
      <c r="BK121" s="5">
        <f t="shared" si="24"/>
        <v>10400</v>
      </c>
      <c r="BL121" s="5">
        <f t="shared" si="24"/>
        <v>433661</v>
      </c>
      <c r="BM121" s="5">
        <f t="shared" si="24"/>
        <v>354722</v>
      </c>
      <c r="BN121" s="5">
        <f t="shared" si="24"/>
        <v>263800</v>
      </c>
      <c r="BO121" s="5">
        <f t="shared" si="24"/>
        <v>1561</v>
      </c>
      <c r="BP121" s="5">
        <f t="shared" si="24"/>
        <v>15995</v>
      </c>
      <c r="BQ121" s="5">
        <f t="shared" si="24"/>
        <v>18800</v>
      </c>
      <c r="BR121" s="5">
        <f t="shared" si="24"/>
        <v>3183</v>
      </c>
      <c r="BS121" s="5">
        <f t="shared" si="24"/>
        <v>8600</v>
      </c>
      <c r="BT121" s="5">
        <f t="shared" si="24"/>
        <v>1171</v>
      </c>
      <c r="BU121" s="5">
        <f t="shared" si="24"/>
        <v>20808</v>
      </c>
      <c r="BV121" s="5">
        <f t="shared" si="24"/>
        <v>105850</v>
      </c>
      <c r="BW121" s="5">
        <f t="shared" si="24"/>
        <v>54000</v>
      </c>
      <c r="BX121" s="5">
        <f t="shared" si="24"/>
        <v>26600</v>
      </c>
      <c r="BY121" s="5">
        <f t="shared" si="24"/>
        <v>23650</v>
      </c>
      <c r="BZ121" s="5">
        <f t="shared" si="24"/>
        <v>3435</v>
      </c>
      <c r="CA121" s="5">
        <f t="shared" si="24"/>
        <v>500</v>
      </c>
      <c r="CB121" s="5">
        <f t="shared" si="24"/>
        <v>20130</v>
      </c>
      <c r="CC121" s="5">
        <f t="shared" si="24"/>
        <v>3000</v>
      </c>
      <c r="CD121" s="5">
        <f t="shared" si="24"/>
        <v>500</v>
      </c>
      <c r="CE121" s="5">
        <f t="shared" si="24"/>
        <v>510</v>
      </c>
      <c r="CF121" s="5">
        <f t="shared" si="24"/>
        <v>375000</v>
      </c>
      <c r="CG121" s="5">
        <f t="shared" si="24"/>
        <v>704125</v>
      </c>
      <c r="CH121" s="5">
        <f>CH65+CH95+CH115+CH119</f>
        <v>7907654</v>
      </c>
      <c r="CI121" s="7"/>
      <c r="CJ121" s="5">
        <f t="shared" ref="CJ121:CL121" si="25">CJ65+CJ95+CJ115+CJ119</f>
        <v>57963.130000000005</v>
      </c>
      <c r="CK121" s="5">
        <f t="shared" si="25"/>
        <v>67144.570000000007</v>
      </c>
      <c r="CL121" s="5">
        <f t="shared" si="25"/>
        <v>3150109.4400000004</v>
      </c>
      <c r="CM121" s="5">
        <f>CM65+CM95+CM115+CM119</f>
        <v>3275217.1400000006</v>
      </c>
      <c r="CN121" s="1"/>
      <c r="CO121" s="5">
        <f t="shared" ref="CO121:CP121" si="26">CO65+CO95+CO115+CO119</f>
        <v>0</v>
      </c>
      <c r="CP121" s="5">
        <f t="shared" si="26"/>
        <v>153957.5</v>
      </c>
      <c r="CQ121" s="5">
        <f>CQ65+CQ95+CQ115+CQ119</f>
        <v>153957.5</v>
      </c>
      <c r="CS121" s="5">
        <f>CS65+CS95+CS115+CS119</f>
        <v>3429174.6400000006</v>
      </c>
      <c r="CT121" s="5"/>
      <c r="CU121" s="39"/>
      <c r="CV121" s="36"/>
    </row>
    <row r="122" spans="1:100" x14ac:dyDescent="0.2">
      <c r="H122" s="6"/>
      <c r="I122" s="7"/>
      <c r="L122" s="6"/>
      <c r="M122" s="7"/>
      <c r="N122" s="7"/>
      <c r="O122" s="7"/>
      <c r="P122" s="7"/>
      <c r="Q122" s="7"/>
      <c r="R122" s="7"/>
      <c r="S122" s="7"/>
      <c r="CH122" s="7"/>
      <c r="CI122" s="7"/>
      <c r="CM122" s="6"/>
      <c r="CQ122" s="6"/>
    </row>
    <row r="123" spans="1:100" ht="13.5" thickBot="1" x14ac:dyDescent="0.25">
      <c r="A123" s="8" t="s">
        <v>2</v>
      </c>
      <c r="C123" s="1" t="s">
        <v>46</v>
      </c>
      <c r="D123" s="8">
        <f>D36-D121</f>
        <v>-4051.2700000000186</v>
      </c>
      <c r="E123" s="8">
        <f>E36-E121</f>
        <v>21990.670000000027</v>
      </c>
      <c r="F123" s="8">
        <f>F36-F121</f>
        <v>216940.23000000045</v>
      </c>
      <c r="G123" s="8">
        <f>G36-G121</f>
        <v>0</v>
      </c>
      <c r="H123" s="5">
        <f>H36-H121</f>
        <v>2880283.2899999991</v>
      </c>
      <c r="I123" s="7"/>
      <c r="J123" s="8">
        <f>J36-J121</f>
        <v>0</v>
      </c>
      <c r="K123" s="8">
        <f>K36-K121</f>
        <v>6747.3500000000349</v>
      </c>
      <c r="L123" s="5">
        <f>L36-L121</f>
        <v>6747.3500000000349</v>
      </c>
      <c r="M123" s="7"/>
      <c r="N123" s="5">
        <f>N36-N121</f>
        <v>2887030.6399999987</v>
      </c>
      <c r="O123" s="53"/>
      <c r="P123" s="8"/>
      <c r="Q123" s="8"/>
      <c r="R123" s="5"/>
      <c r="S123" s="7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5"/>
      <c r="CI123" s="7"/>
      <c r="CJ123" s="8">
        <f>CJ36-CJ121</f>
        <v>62052.149999999994</v>
      </c>
      <c r="CK123" s="8">
        <f>CK36-CK121</f>
        <v>131451.74</v>
      </c>
      <c r="CL123" s="8">
        <f>CL36-CL121</f>
        <v>2182401.3199999994</v>
      </c>
      <c r="CM123" s="5">
        <f>CM36-CM121</f>
        <v>2375905.209999999</v>
      </c>
      <c r="CN123" s="1"/>
      <c r="CO123" s="8">
        <f>CO36-CO121</f>
        <v>0</v>
      </c>
      <c r="CP123" s="8">
        <f>CP36-CP121</f>
        <v>871008.33</v>
      </c>
      <c r="CQ123" s="5">
        <f>CQ36-CQ121</f>
        <v>871008.33000000007</v>
      </c>
      <c r="CS123" s="5">
        <f>CS36-CS121</f>
        <v>3246913.5399999991</v>
      </c>
      <c r="CT123" s="5"/>
      <c r="CU123" s="39"/>
      <c r="CV123" s="36"/>
    </row>
    <row r="124" spans="1:100" ht="13.5" thickTop="1" x14ac:dyDescent="0.2"/>
    <row r="125" spans="1:100" x14ac:dyDescent="0.2">
      <c r="A125" s="3" t="s">
        <v>48</v>
      </c>
      <c r="C125" s="1" t="s">
        <v>7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J125" s="3">
        <v>0</v>
      </c>
      <c r="K125" s="3">
        <v>0</v>
      </c>
      <c r="L125" s="3">
        <v>0</v>
      </c>
      <c r="N125" s="3">
        <v>0</v>
      </c>
      <c r="P125" s="3">
        <v>0</v>
      </c>
      <c r="Q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J125" s="3">
        <v>0</v>
      </c>
      <c r="CK125" s="3">
        <v>0</v>
      </c>
      <c r="CL125" s="3">
        <v>0</v>
      </c>
      <c r="CM125" s="3">
        <v>0</v>
      </c>
      <c r="CN125" s="1"/>
      <c r="CO125" s="3">
        <v>0</v>
      </c>
      <c r="CP125" s="3">
        <v>0</v>
      </c>
      <c r="CQ125" s="3">
        <v>0</v>
      </c>
      <c r="CS125" s="3">
        <v>0</v>
      </c>
    </row>
    <row r="127" spans="1:100" x14ac:dyDescent="0.2">
      <c r="A127" s="3" t="s">
        <v>49</v>
      </c>
      <c r="C127" s="1" t="s">
        <v>8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J127" s="3">
        <v>0</v>
      </c>
      <c r="K127" s="3">
        <v>0</v>
      </c>
      <c r="L127" s="3">
        <v>0</v>
      </c>
      <c r="N127" s="3">
        <v>0</v>
      </c>
      <c r="P127" s="3">
        <v>0</v>
      </c>
      <c r="Q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J127" s="3">
        <v>0</v>
      </c>
      <c r="CK127" s="3">
        <v>0</v>
      </c>
      <c r="CL127" s="3">
        <v>0</v>
      </c>
      <c r="CM127" s="3">
        <v>0</v>
      </c>
      <c r="CN127" s="1"/>
      <c r="CO127" s="3">
        <v>0</v>
      </c>
      <c r="CP127" s="3">
        <v>0</v>
      </c>
      <c r="CQ127" s="3">
        <v>0</v>
      </c>
      <c r="CS127" s="3">
        <v>0</v>
      </c>
    </row>
    <row r="129" spans="2:99" x14ac:dyDescent="0.2">
      <c r="B129" s="42"/>
      <c r="C129" s="43" t="s">
        <v>51</v>
      </c>
      <c r="H129" s="44"/>
      <c r="I129" s="44"/>
      <c r="L129" s="44"/>
      <c r="M129" s="44"/>
      <c r="N129" s="44"/>
      <c r="O129" s="44"/>
      <c r="P129" s="44"/>
      <c r="Q129" s="44"/>
      <c r="R129" s="44"/>
      <c r="S129" s="44"/>
      <c r="CH129" s="44">
        <f>(R34-R31-R17)*3%</f>
        <v>190956.75</v>
      </c>
      <c r="CI129" s="44"/>
      <c r="CM129" s="44"/>
      <c r="CN129" s="44"/>
      <c r="CQ129" s="44"/>
      <c r="CR129" s="44"/>
      <c r="CS129" s="44"/>
      <c r="CT129" s="44"/>
      <c r="CU129" s="45"/>
    </row>
    <row r="131" spans="2:99" ht="13.5" thickBot="1" x14ac:dyDescent="0.25">
      <c r="C131" s="1" t="s">
        <v>47</v>
      </c>
      <c r="H131" s="40">
        <f>H123-H125-H127-H129</f>
        <v>2880283.2899999991</v>
      </c>
      <c r="L131" s="40">
        <f>L123-L125-L127-L129</f>
        <v>6747.3500000000349</v>
      </c>
      <c r="N131" s="40">
        <f>N123-N125-N127-N129</f>
        <v>2887030.6399999987</v>
      </c>
      <c r="R131" s="53"/>
      <c r="S131" s="53"/>
      <c r="CH131" s="53"/>
      <c r="CM131" s="40">
        <f>CM123-CM125-CM127-CM129</f>
        <v>2375905.209999999</v>
      </c>
      <c r="CQ131" s="40">
        <f>CQ123-CQ125-CQ127-CQ129</f>
        <v>871008.33000000007</v>
      </c>
      <c r="CS131" s="40">
        <f>CS123-CS125-CS127-CS129</f>
        <v>3246913.5399999991</v>
      </c>
    </row>
    <row r="132" spans="2:99" ht="13.5" thickTop="1" x14ac:dyDescent="0.2"/>
  </sheetData>
  <mergeCells count="3">
    <mergeCell ref="CQ2:CT2"/>
    <mergeCell ref="CQ4:CT4"/>
    <mergeCell ref="CQ6:CT6"/>
  </mergeCells>
  <phoneticPr fontId="0" type="noConversion"/>
  <printOptions horizontalCentered="1" gridLines="1"/>
  <pageMargins left="0.25" right="0.25" top="0.25" bottom="0.25" header="0.3" footer="0.3"/>
  <pageSetup paperSize="5" scale="6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2019-01-10T14:11:18Z</cp:lastPrinted>
  <dcterms:created xsi:type="dcterms:W3CDTF">1997-12-11T19:58:58Z</dcterms:created>
  <dcterms:modified xsi:type="dcterms:W3CDTF">2019-01-11T16:10:42Z</dcterms:modified>
</cp:coreProperties>
</file>