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 activeTab="1"/>
  </bookViews>
  <sheets>
    <sheet name="FINANCIALS" sheetId="3" r:id="rId1"/>
    <sheet name="PROJECTIONS" sheetId="1" r:id="rId2"/>
  </sheets>
  <definedNames>
    <definedName name="NvsASD">"V2019-06-30"</definedName>
    <definedName name="NvsAutoDrillOk">"VN"</definedName>
    <definedName name="NvsDateToNumber">"Y"</definedName>
    <definedName name="NvsDrillHyperLink" localSheetId="1">"https://jcspa.jeffco.k12.co.us/psp/PA92PRD_newwin/EMPLOYEE/PSFT_EP/c/REPORT_BOOKS.IC_RUN_DRILLDOWN.GBL?Action=A&amp;NVS_INSTANCE=5636228_8523937"</definedName>
    <definedName name="NvsElapsedTime">0.0000231481535593048</definedName>
    <definedName name="NvsEndTime">43622.2690625</definedName>
    <definedName name="NvsInstanceHook" localSheetId="1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1">"M"</definedName>
    <definedName name="NvsTransLed">"VN"</definedName>
    <definedName name="NvsTreeASD">"V2019-06-30"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PROJECTIONS!$CY$4</definedName>
    <definedName name="_xlnm.Print_Area" localSheetId="1">PROJECTIONS!$A$1:$DA$133</definedName>
    <definedName name="_xlnm.Print_Titles" localSheetId="1">PROJECTIONS!$B:$C,PROJECTIONS!$2:$9</definedName>
  </definedNames>
  <calcPr calcId="162913"/>
</workbook>
</file>

<file path=xl/calcChain.xml><?xml version="1.0" encoding="utf-8"?>
<calcChain xmlns="http://schemas.openxmlformats.org/spreadsheetml/2006/main">
  <c r="CM138" i="3" l="1"/>
  <c r="CM141" i="3" l="1"/>
  <c r="DA120" i="1"/>
  <c r="CM140" i="3" l="1"/>
  <c r="CM139" i="3"/>
  <c r="CT96" i="1"/>
  <c r="CM137" i="3"/>
  <c r="CM136" i="3"/>
  <c r="CM135" i="3"/>
  <c r="CG130" i="3"/>
  <c r="CU120" i="3"/>
  <c r="CT120" i="3"/>
  <c r="CU119" i="3"/>
  <c r="CT119" i="3"/>
  <c r="CU118" i="3"/>
  <c r="CT118" i="3"/>
  <c r="CU116" i="3"/>
  <c r="CT116" i="3"/>
  <c r="CU115" i="3"/>
  <c r="CT115" i="3"/>
  <c r="CU114" i="3"/>
  <c r="CT114" i="3"/>
  <c r="CU113" i="3"/>
  <c r="CT113" i="3"/>
  <c r="CU112" i="3"/>
  <c r="CT112" i="3"/>
  <c r="CU111" i="3"/>
  <c r="CT111" i="3"/>
  <c r="CU110" i="3"/>
  <c r="CT110" i="3"/>
  <c r="CU109" i="3"/>
  <c r="CT109" i="3"/>
  <c r="CU108" i="3"/>
  <c r="CT108" i="3"/>
  <c r="CU107" i="3"/>
  <c r="CT107" i="3"/>
  <c r="CU106" i="3"/>
  <c r="CT106" i="3"/>
  <c r="CU105" i="3"/>
  <c r="CT105" i="3"/>
  <c r="CU104" i="3"/>
  <c r="CT104" i="3"/>
  <c r="CU103" i="3"/>
  <c r="CT103" i="3"/>
  <c r="CU102" i="3"/>
  <c r="CT102" i="3"/>
  <c r="CU101" i="3"/>
  <c r="CT101" i="3"/>
  <c r="CU100" i="3"/>
  <c r="CT100" i="3"/>
  <c r="CU99" i="3"/>
  <c r="CT99" i="3"/>
  <c r="CU98" i="3"/>
  <c r="CT98" i="3"/>
  <c r="CU96" i="3"/>
  <c r="CT96" i="3"/>
  <c r="CU95" i="3"/>
  <c r="CT95" i="3"/>
  <c r="CU94" i="3"/>
  <c r="CT94" i="3"/>
  <c r="CU93" i="3"/>
  <c r="CT93" i="3"/>
  <c r="CU92" i="3"/>
  <c r="CT92" i="3"/>
  <c r="CU91" i="3"/>
  <c r="CT91" i="3"/>
  <c r="CU90" i="3"/>
  <c r="CT90" i="3"/>
  <c r="CU89" i="3"/>
  <c r="CT89" i="3"/>
  <c r="CU88" i="3"/>
  <c r="CT88" i="3"/>
  <c r="CU87" i="3"/>
  <c r="CT87" i="3"/>
  <c r="CU86" i="3"/>
  <c r="CT86" i="3"/>
  <c r="CU85" i="3"/>
  <c r="CT85" i="3"/>
  <c r="CU84" i="3"/>
  <c r="CT84" i="3"/>
  <c r="CU83" i="3"/>
  <c r="CT83" i="3"/>
  <c r="CU82" i="3"/>
  <c r="CT82" i="3"/>
  <c r="CU81" i="3"/>
  <c r="CT81" i="3"/>
  <c r="CU80" i="3"/>
  <c r="CT80" i="3"/>
  <c r="CU79" i="3"/>
  <c r="CT79" i="3"/>
  <c r="CU78" i="3"/>
  <c r="CT78" i="3"/>
  <c r="CU77" i="3"/>
  <c r="CT77" i="3"/>
  <c r="CU76" i="3"/>
  <c r="CT76" i="3"/>
  <c r="CU75" i="3"/>
  <c r="CT75" i="3"/>
  <c r="CU74" i="3"/>
  <c r="CT74" i="3"/>
  <c r="CU73" i="3"/>
  <c r="CT73" i="3"/>
  <c r="CU72" i="3"/>
  <c r="CT72" i="3"/>
  <c r="CU71" i="3"/>
  <c r="CT71" i="3"/>
  <c r="CU70" i="3"/>
  <c r="CT70" i="3"/>
  <c r="CU69" i="3"/>
  <c r="CT69" i="3"/>
  <c r="CU68" i="3"/>
  <c r="CT68" i="3"/>
  <c r="CU66" i="3"/>
  <c r="CT66" i="3"/>
  <c r="CS66" i="3"/>
  <c r="CS122" i="3" s="1"/>
  <c r="CQ66" i="3"/>
  <c r="CQ122" i="3" s="1"/>
  <c r="CQ124" i="3" s="1"/>
  <c r="CQ132" i="3" s="1"/>
  <c r="CP66" i="3"/>
  <c r="CP122" i="3" s="1"/>
  <c r="CO66" i="3"/>
  <c r="CO122" i="3" s="1"/>
  <c r="CM66" i="3"/>
  <c r="CM122" i="3" s="1"/>
  <c r="CL66" i="3"/>
  <c r="CL122" i="3" s="1"/>
  <c r="CL124" i="3" s="1"/>
  <c r="CK66" i="3"/>
  <c r="CK122" i="3" s="1"/>
  <c r="CJ66" i="3"/>
  <c r="CJ122" i="3" s="1"/>
  <c r="CI66" i="3"/>
  <c r="CI122" i="3" s="1"/>
  <c r="CG66" i="3"/>
  <c r="CG122" i="3" s="1"/>
  <c r="CF66" i="3"/>
  <c r="CF122" i="3" s="1"/>
  <c r="CE66" i="3"/>
  <c r="CE122" i="3" s="1"/>
  <c r="CD66" i="3"/>
  <c r="CD122" i="3" s="1"/>
  <c r="CC66" i="3"/>
  <c r="CC122" i="3" s="1"/>
  <c r="CB66" i="3"/>
  <c r="CB122" i="3" s="1"/>
  <c r="CA66" i="3"/>
  <c r="CA122" i="3" s="1"/>
  <c r="BZ66" i="3"/>
  <c r="BZ122" i="3" s="1"/>
  <c r="BY66" i="3"/>
  <c r="BY122" i="3" s="1"/>
  <c r="BX66" i="3"/>
  <c r="BX122" i="3" s="1"/>
  <c r="BW66" i="3"/>
  <c r="BW122" i="3" s="1"/>
  <c r="BV66" i="3"/>
  <c r="BV122" i="3" s="1"/>
  <c r="BU66" i="3"/>
  <c r="BU122" i="3" s="1"/>
  <c r="BT66" i="3"/>
  <c r="BT122" i="3" s="1"/>
  <c r="BS66" i="3"/>
  <c r="BS122" i="3" s="1"/>
  <c r="BR66" i="3"/>
  <c r="BR122" i="3" s="1"/>
  <c r="BQ66" i="3"/>
  <c r="BQ122" i="3" s="1"/>
  <c r="BP66" i="3"/>
  <c r="BP122" i="3" s="1"/>
  <c r="BO66" i="3"/>
  <c r="BO122" i="3" s="1"/>
  <c r="BN66" i="3"/>
  <c r="BN122" i="3" s="1"/>
  <c r="BM66" i="3"/>
  <c r="BM122" i="3" s="1"/>
  <c r="BL66" i="3"/>
  <c r="BL122" i="3" s="1"/>
  <c r="BK66" i="3"/>
  <c r="BK122" i="3" s="1"/>
  <c r="BJ66" i="3"/>
  <c r="BJ122" i="3" s="1"/>
  <c r="BI66" i="3"/>
  <c r="BI122" i="3" s="1"/>
  <c r="BH66" i="3"/>
  <c r="BH122" i="3" s="1"/>
  <c r="BG66" i="3"/>
  <c r="BG122" i="3" s="1"/>
  <c r="BF66" i="3"/>
  <c r="BF122" i="3" s="1"/>
  <c r="BE66" i="3"/>
  <c r="BE122" i="3" s="1"/>
  <c r="BD66" i="3"/>
  <c r="BD122" i="3" s="1"/>
  <c r="BC66" i="3"/>
  <c r="BC122" i="3" s="1"/>
  <c r="BB66" i="3"/>
  <c r="BB122" i="3" s="1"/>
  <c r="BA66" i="3"/>
  <c r="BA122" i="3" s="1"/>
  <c r="AZ66" i="3"/>
  <c r="AZ122" i="3" s="1"/>
  <c r="AY66" i="3"/>
  <c r="AY122" i="3" s="1"/>
  <c r="AX66" i="3"/>
  <c r="AX122" i="3" s="1"/>
  <c r="AW66" i="3"/>
  <c r="AW122" i="3" s="1"/>
  <c r="AV66" i="3"/>
  <c r="AV122" i="3" s="1"/>
  <c r="AU66" i="3"/>
  <c r="AU122" i="3" s="1"/>
  <c r="AT66" i="3"/>
  <c r="AT122" i="3" s="1"/>
  <c r="AS66" i="3"/>
  <c r="AS122" i="3" s="1"/>
  <c r="AR66" i="3"/>
  <c r="AR122" i="3" s="1"/>
  <c r="AQ66" i="3"/>
  <c r="AQ122" i="3" s="1"/>
  <c r="AP66" i="3"/>
  <c r="AP122" i="3" s="1"/>
  <c r="AO66" i="3"/>
  <c r="AO122" i="3" s="1"/>
  <c r="AN66" i="3"/>
  <c r="AN122" i="3" s="1"/>
  <c r="AM66" i="3"/>
  <c r="AM122" i="3" s="1"/>
  <c r="AL66" i="3"/>
  <c r="AL122" i="3" s="1"/>
  <c r="AK66" i="3"/>
  <c r="AK122" i="3" s="1"/>
  <c r="AJ66" i="3"/>
  <c r="AJ122" i="3" s="1"/>
  <c r="AI66" i="3"/>
  <c r="AI122" i="3" s="1"/>
  <c r="AH66" i="3"/>
  <c r="AH122" i="3" s="1"/>
  <c r="AG66" i="3"/>
  <c r="AG122" i="3" s="1"/>
  <c r="AF66" i="3"/>
  <c r="AF122" i="3" s="1"/>
  <c r="AE66" i="3"/>
  <c r="AE122" i="3" s="1"/>
  <c r="AD66" i="3"/>
  <c r="AD122" i="3" s="1"/>
  <c r="AC66" i="3"/>
  <c r="AC122" i="3" s="1"/>
  <c r="AB66" i="3"/>
  <c r="AB122" i="3" s="1"/>
  <c r="AA66" i="3"/>
  <c r="AA122" i="3" s="1"/>
  <c r="Z66" i="3"/>
  <c r="Z122" i="3" s="1"/>
  <c r="Y66" i="3"/>
  <c r="Y122" i="3" s="1"/>
  <c r="X66" i="3"/>
  <c r="X122" i="3" s="1"/>
  <c r="W66" i="3"/>
  <c r="W122" i="3" s="1"/>
  <c r="V66" i="3"/>
  <c r="V122" i="3" s="1"/>
  <c r="U66" i="3"/>
  <c r="U122" i="3" s="1"/>
  <c r="T66" i="3"/>
  <c r="T122" i="3" s="1"/>
  <c r="N66" i="3"/>
  <c r="N122" i="3" s="1"/>
  <c r="N124" i="3" s="1"/>
  <c r="N132" i="3" s="1"/>
  <c r="L66" i="3"/>
  <c r="L122" i="3" s="1"/>
  <c r="K66" i="3"/>
  <c r="K122" i="3" s="1"/>
  <c r="J66" i="3"/>
  <c r="J122" i="3" s="1"/>
  <c r="H66" i="3"/>
  <c r="H122" i="3" s="1"/>
  <c r="H124" i="3" s="1"/>
  <c r="H132" i="3" s="1"/>
  <c r="G66" i="3"/>
  <c r="G122" i="3" s="1"/>
  <c r="F66" i="3"/>
  <c r="F122" i="3" s="1"/>
  <c r="E66" i="3"/>
  <c r="E122" i="3" s="1"/>
  <c r="D66" i="3"/>
  <c r="D122" i="3" s="1"/>
  <c r="D124" i="3" s="1"/>
  <c r="CU64" i="3"/>
  <c r="CT64" i="3"/>
  <c r="CU63" i="3"/>
  <c r="CT63" i="3"/>
  <c r="CU61" i="3"/>
  <c r="CT61" i="3"/>
  <c r="CU60" i="3"/>
  <c r="CT60" i="3"/>
  <c r="CU59" i="3"/>
  <c r="CT59" i="3"/>
  <c r="CU58" i="3"/>
  <c r="CT58" i="3"/>
  <c r="CU57" i="3"/>
  <c r="CT57" i="3"/>
  <c r="CU56" i="3"/>
  <c r="CT56" i="3"/>
  <c r="CU55" i="3"/>
  <c r="CT55" i="3"/>
  <c r="CU54" i="3"/>
  <c r="CT54" i="3"/>
  <c r="CU53" i="3"/>
  <c r="CT53" i="3"/>
  <c r="CU52" i="3"/>
  <c r="CT52" i="3"/>
  <c r="CU51" i="3"/>
  <c r="CT51" i="3"/>
  <c r="CU50" i="3"/>
  <c r="CT50" i="3"/>
  <c r="CU49" i="3"/>
  <c r="CT49" i="3"/>
  <c r="CU48" i="3"/>
  <c r="CT48" i="3"/>
  <c r="CU47" i="3"/>
  <c r="CT47" i="3"/>
  <c r="CU46" i="3"/>
  <c r="CT46" i="3"/>
  <c r="CU45" i="3"/>
  <c r="CT45" i="3"/>
  <c r="CU44" i="3"/>
  <c r="CT44" i="3"/>
  <c r="CU43" i="3"/>
  <c r="CT43" i="3"/>
  <c r="CU42" i="3"/>
  <c r="CT42" i="3"/>
  <c r="CU41" i="3"/>
  <c r="CT41" i="3"/>
  <c r="CU40" i="3"/>
  <c r="CT40" i="3"/>
  <c r="CU39" i="3"/>
  <c r="CT39" i="3"/>
  <c r="CT37" i="3"/>
  <c r="CS37" i="3"/>
  <c r="CS124" i="3" s="1"/>
  <c r="CS132" i="3" s="1"/>
  <c r="CQ37" i="3"/>
  <c r="CP37" i="3"/>
  <c r="CP124" i="3" s="1"/>
  <c r="CO37" i="3"/>
  <c r="CO124" i="3" s="1"/>
  <c r="CM37" i="3"/>
  <c r="CM124" i="3" s="1"/>
  <c r="CM132" i="3" s="1"/>
  <c r="CM143" i="3" s="1"/>
  <c r="CM146" i="3" s="1"/>
  <c r="CL37" i="3"/>
  <c r="CK37" i="3"/>
  <c r="CK124" i="3" s="1"/>
  <c r="CJ37" i="3"/>
  <c r="CJ124" i="3" s="1"/>
  <c r="CI37" i="3"/>
  <c r="CI124" i="3" s="1"/>
  <c r="N37" i="3"/>
  <c r="L37" i="3"/>
  <c r="L124" i="3" s="1"/>
  <c r="L132" i="3" s="1"/>
  <c r="K37" i="3"/>
  <c r="J37" i="3"/>
  <c r="J124" i="3" s="1"/>
  <c r="H37" i="3"/>
  <c r="G37" i="3"/>
  <c r="G124" i="3" s="1"/>
  <c r="F37" i="3"/>
  <c r="E37" i="3"/>
  <c r="E124" i="3" s="1"/>
  <c r="D37" i="3"/>
  <c r="CU35" i="3"/>
  <c r="CT35" i="3"/>
  <c r="R35" i="3"/>
  <c r="R37" i="3" s="1"/>
  <c r="CU37" i="3" s="1"/>
  <c r="CU34" i="3"/>
  <c r="CT34" i="3"/>
  <c r="R33" i="3"/>
  <c r="CU33" i="3" s="1"/>
  <c r="CU32" i="3"/>
  <c r="CT32" i="3"/>
  <c r="R32" i="3"/>
  <c r="CU31" i="3"/>
  <c r="CT31" i="3"/>
  <c r="R31" i="3"/>
  <c r="R30" i="3"/>
  <c r="CU30" i="3" s="1"/>
  <c r="R29" i="3"/>
  <c r="CU29" i="3" s="1"/>
  <c r="CU28" i="3"/>
  <c r="CT28" i="3"/>
  <c r="R28" i="3"/>
  <c r="CU27" i="3"/>
  <c r="CT27" i="3"/>
  <c r="R26" i="3"/>
  <c r="CU26" i="3" s="1"/>
  <c r="CU25" i="3"/>
  <c r="CT25" i="3"/>
  <c r="R25" i="3"/>
  <c r="CU24" i="3"/>
  <c r="CT24" i="3"/>
  <c r="R23" i="3"/>
  <c r="CU23" i="3" s="1"/>
  <c r="CU22" i="3"/>
  <c r="CT22" i="3"/>
  <c r="R22" i="3"/>
  <c r="CU21" i="3"/>
  <c r="CT21" i="3"/>
  <c r="R21" i="3"/>
  <c r="R20" i="3"/>
  <c r="CU20" i="3" s="1"/>
  <c r="R19" i="3"/>
  <c r="CU19" i="3" s="1"/>
  <c r="CU18" i="3"/>
  <c r="CT18" i="3"/>
  <c r="R18" i="3"/>
  <c r="CU17" i="3"/>
  <c r="CT17" i="3"/>
  <c r="R17" i="3"/>
  <c r="R16" i="3"/>
  <c r="CT16" i="3" s="1"/>
  <c r="R15" i="3"/>
  <c r="CU15" i="3" s="1"/>
  <c r="CU14" i="3"/>
  <c r="CT14" i="3"/>
  <c r="R14" i="3"/>
  <c r="CU13" i="3"/>
  <c r="CT13" i="3"/>
  <c r="R13" i="3"/>
  <c r="B5" i="3"/>
  <c r="F124" i="3" l="1"/>
  <c r="K124" i="3"/>
  <c r="CT20" i="3"/>
  <c r="CT30" i="3"/>
  <c r="CT15" i="3"/>
  <c r="CU16" i="3"/>
  <c r="CT19" i="3"/>
  <c r="CT23" i="3"/>
  <c r="CT26" i="3"/>
  <c r="CT29" i="3"/>
  <c r="CT33" i="3"/>
  <c r="CT94" i="1" l="1"/>
  <c r="CU94" i="1"/>
  <c r="CT92" i="1"/>
  <c r="CU92" i="1"/>
  <c r="CU41" i="1"/>
  <c r="CT41" i="1"/>
  <c r="CU27" i="1"/>
  <c r="CU24" i="1" l="1"/>
  <c r="CT24" i="1"/>
  <c r="CU120" i="1" l="1"/>
  <c r="CT120" i="1"/>
  <c r="CU119" i="1"/>
  <c r="CT119" i="1"/>
  <c r="CU118" i="1"/>
  <c r="CT118" i="1"/>
  <c r="CU116" i="1"/>
  <c r="CT116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9" i="1"/>
  <c r="CT99" i="1"/>
  <c r="CU98" i="1"/>
  <c r="CT98" i="1"/>
  <c r="CU96" i="1"/>
  <c r="CU95" i="1"/>
  <c r="CT95" i="1"/>
  <c r="CU93" i="1"/>
  <c r="CT93" i="1"/>
  <c r="CU91" i="1"/>
  <c r="CT91" i="1"/>
  <c r="CU90" i="1"/>
  <c r="CT90" i="1"/>
  <c r="CU89" i="1"/>
  <c r="CT89" i="1"/>
  <c r="CU88" i="1"/>
  <c r="CT88" i="1"/>
  <c r="CU87" i="1"/>
  <c r="CT87" i="1"/>
  <c r="CU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U73" i="1"/>
  <c r="CT73" i="1"/>
  <c r="CU72" i="1"/>
  <c r="CT72" i="1"/>
  <c r="CU71" i="1"/>
  <c r="CT71" i="1"/>
  <c r="CU70" i="1"/>
  <c r="CT70" i="1"/>
  <c r="CU69" i="1"/>
  <c r="CT69" i="1"/>
  <c r="CU68" i="1"/>
  <c r="CT68" i="1"/>
  <c r="CS66" i="1"/>
  <c r="CS122" i="1" s="1"/>
  <c r="CQ66" i="1"/>
  <c r="CQ122" i="1" s="1"/>
  <c r="CP66" i="1"/>
  <c r="CP122" i="1" s="1"/>
  <c r="CO66" i="1"/>
  <c r="CO122" i="1" s="1"/>
  <c r="CM66" i="1"/>
  <c r="CM122" i="1" s="1"/>
  <c r="CL66" i="1"/>
  <c r="CL122" i="1" s="1"/>
  <c r="CK66" i="1"/>
  <c r="CK122" i="1" s="1"/>
  <c r="CJ66" i="1"/>
  <c r="CJ122" i="1" s="1"/>
  <c r="CI66" i="1"/>
  <c r="CI122" i="1" s="1"/>
  <c r="CG66" i="1"/>
  <c r="CG122" i="1" s="1"/>
  <c r="CF66" i="1"/>
  <c r="CF122" i="1" s="1"/>
  <c r="CE66" i="1"/>
  <c r="CE122" i="1" s="1"/>
  <c r="CD66" i="1"/>
  <c r="CD122" i="1" s="1"/>
  <c r="CC66" i="1"/>
  <c r="CC122" i="1" s="1"/>
  <c r="CB66" i="1"/>
  <c r="CB122" i="1" s="1"/>
  <c r="CA66" i="1"/>
  <c r="CA122" i="1" s="1"/>
  <c r="BZ66" i="1"/>
  <c r="BZ122" i="1" s="1"/>
  <c r="BY66" i="1"/>
  <c r="BY122" i="1" s="1"/>
  <c r="BX66" i="1"/>
  <c r="BX122" i="1" s="1"/>
  <c r="BW66" i="1"/>
  <c r="BW122" i="1" s="1"/>
  <c r="BV66" i="1"/>
  <c r="BV122" i="1" s="1"/>
  <c r="BU66" i="1"/>
  <c r="BU122" i="1" s="1"/>
  <c r="BT66" i="1"/>
  <c r="BT122" i="1" s="1"/>
  <c r="BS66" i="1"/>
  <c r="BS122" i="1" s="1"/>
  <c r="BR66" i="1"/>
  <c r="BR122" i="1" s="1"/>
  <c r="BQ66" i="1"/>
  <c r="BQ122" i="1" s="1"/>
  <c r="BP66" i="1"/>
  <c r="BP122" i="1" s="1"/>
  <c r="BO66" i="1"/>
  <c r="BO122" i="1" s="1"/>
  <c r="BN66" i="1"/>
  <c r="BN122" i="1" s="1"/>
  <c r="BM66" i="1"/>
  <c r="BM122" i="1" s="1"/>
  <c r="BL66" i="1"/>
  <c r="BL122" i="1" s="1"/>
  <c r="BK66" i="1"/>
  <c r="BK122" i="1" s="1"/>
  <c r="BJ66" i="1"/>
  <c r="BJ122" i="1" s="1"/>
  <c r="BI66" i="1"/>
  <c r="BI122" i="1" s="1"/>
  <c r="BH66" i="1"/>
  <c r="BH122" i="1" s="1"/>
  <c r="BG66" i="1"/>
  <c r="BG122" i="1" s="1"/>
  <c r="BF66" i="1"/>
  <c r="BF122" i="1" s="1"/>
  <c r="BE66" i="1"/>
  <c r="BE122" i="1" s="1"/>
  <c r="BD66" i="1"/>
  <c r="BD122" i="1" s="1"/>
  <c r="BC66" i="1"/>
  <c r="BC122" i="1" s="1"/>
  <c r="BB66" i="1"/>
  <c r="BB122" i="1" s="1"/>
  <c r="BA66" i="1"/>
  <c r="BA122" i="1" s="1"/>
  <c r="AZ66" i="1"/>
  <c r="AZ122" i="1" s="1"/>
  <c r="AY66" i="1"/>
  <c r="AY122" i="1" s="1"/>
  <c r="AX66" i="1"/>
  <c r="AX122" i="1" s="1"/>
  <c r="AW66" i="1"/>
  <c r="AW122" i="1" s="1"/>
  <c r="AV66" i="1"/>
  <c r="AV122" i="1" s="1"/>
  <c r="AU66" i="1"/>
  <c r="AU122" i="1" s="1"/>
  <c r="AT66" i="1"/>
  <c r="AT122" i="1" s="1"/>
  <c r="AS66" i="1"/>
  <c r="AS122" i="1" s="1"/>
  <c r="AR66" i="1"/>
  <c r="AR122" i="1" s="1"/>
  <c r="AQ66" i="1"/>
  <c r="AQ122" i="1" s="1"/>
  <c r="AP66" i="1"/>
  <c r="AP122" i="1" s="1"/>
  <c r="AO66" i="1"/>
  <c r="AO122" i="1" s="1"/>
  <c r="AN66" i="1"/>
  <c r="AN122" i="1" s="1"/>
  <c r="AM66" i="1"/>
  <c r="AM122" i="1" s="1"/>
  <c r="AL66" i="1"/>
  <c r="AL122" i="1" s="1"/>
  <c r="AK66" i="1"/>
  <c r="AK122" i="1" s="1"/>
  <c r="AJ66" i="1"/>
  <c r="AJ122" i="1" s="1"/>
  <c r="AI66" i="1"/>
  <c r="AI122" i="1" s="1"/>
  <c r="AH66" i="1"/>
  <c r="AH122" i="1" s="1"/>
  <c r="AG66" i="1"/>
  <c r="AG122" i="1" s="1"/>
  <c r="AF66" i="1"/>
  <c r="AF122" i="1" s="1"/>
  <c r="AE66" i="1"/>
  <c r="AE122" i="1" s="1"/>
  <c r="AD66" i="1"/>
  <c r="AD122" i="1" s="1"/>
  <c r="AC66" i="1"/>
  <c r="AC122" i="1" s="1"/>
  <c r="AB66" i="1"/>
  <c r="AB122" i="1" s="1"/>
  <c r="AA66" i="1"/>
  <c r="AA122" i="1" s="1"/>
  <c r="Z66" i="1"/>
  <c r="Z122" i="1" s="1"/>
  <c r="Y66" i="1"/>
  <c r="Y122" i="1" s="1"/>
  <c r="X66" i="1"/>
  <c r="X122" i="1" s="1"/>
  <c r="W66" i="1"/>
  <c r="W122" i="1" s="1"/>
  <c r="V66" i="1"/>
  <c r="V122" i="1" s="1"/>
  <c r="U66" i="1"/>
  <c r="U122" i="1" s="1"/>
  <c r="T66" i="1"/>
  <c r="T122" i="1" s="1"/>
  <c r="N66" i="1"/>
  <c r="N122" i="1" s="1"/>
  <c r="L66" i="1"/>
  <c r="L122" i="1" s="1"/>
  <c r="K66" i="1"/>
  <c r="K122" i="1" s="1"/>
  <c r="J66" i="1"/>
  <c r="J122" i="1" s="1"/>
  <c r="H66" i="1"/>
  <c r="H122" i="1" s="1"/>
  <c r="G66" i="1"/>
  <c r="G122" i="1" s="1"/>
  <c r="F66" i="1"/>
  <c r="F122" i="1" s="1"/>
  <c r="E66" i="1"/>
  <c r="E122" i="1" s="1"/>
  <c r="D66" i="1"/>
  <c r="D122" i="1" s="1"/>
  <c r="CU64" i="1"/>
  <c r="CT64" i="1"/>
  <c r="CU63" i="1"/>
  <c r="CT63" i="1"/>
  <c r="CU61" i="1"/>
  <c r="CT61" i="1"/>
  <c r="CT66" i="1" s="1"/>
  <c r="CU60" i="1"/>
  <c r="CT60" i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2" i="1"/>
  <c r="CT42" i="1"/>
  <c r="CU40" i="1"/>
  <c r="CT40" i="1"/>
  <c r="CU39" i="1"/>
  <c r="CT39" i="1"/>
  <c r="CS37" i="1"/>
  <c r="CS124" i="1" s="1"/>
  <c r="CS132" i="1" s="1"/>
  <c r="CQ37" i="1"/>
  <c r="CQ124" i="1" s="1"/>
  <c r="CQ132" i="1" s="1"/>
  <c r="CP37" i="1"/>
  <c r="CP124" i="1" s="1"/>
  <c r="CO37" i="1"/>
  <c r="CO124" i="1" s="1"/>
  <c r="CM37" i="1"/>
  <c r="CM124" i="1" s="1"/>
  <c r="CM132" i="1" s="1"/>
  <c r="CL37" i="1"/>
  <c r="CL124" i="1" s="1"/>
  <c r="CK37" i="1"/>
  <c r="CK124" i="1" s="1"/>
  <c r="CJ37" i="1"/>
  <c r="CJ124" i="1" s="1"/>
  <c r="CI37" i="1"/>
  <c r="CI124" i="1" s="1"/>
  <c r="N37" i="1"/>
  <c r="N124" i="1" s="1"/>
  <c r="N132" i="1" s="1"/>
  <c r="L37" i="1"/>
  <c r="L124" i="1" s="1"/>
  <c r="L132" i="1" s="1"/>
  <c r="K37" i="1"/>
  <c r="J37" i="1"/>
  <c r="J124" i="1" s="1"/>
  <c r="H37" i="1"/>
  <c r="H124" i="1" s="1"/>
  <c r="H132" i="1" s="1"/>
  <c r="G37" i="1"/>
  <c r="G124" i="1" s="1"/>
  <c r="F37" i="1"/>
  <c r="E37" i="1"/>
  <c r="E124" i="1" s="1"/>
  <c r="D37" i="1"/>
  <c r="D124" i="1" s="1"/>
  <c r="CT35" i="1"/>
  <c r="CT37" i="1" s="1"/>
  <c r="R35" i="1"/>
  <c r="R37" i="1" s="1"/>
  <c r="CU37" i="1" s="1"/>
  <c r="CT34" i="1"/>
  <c r="R33" i="1"/>
  <c r="CU33" i="1" s="1"/>
  <c r="R32" i="1"/>
  <c r="R31" i="1"/>
  <c r="CU31" i="1" s="1"/>
  <c r="R30" i="1"/>
  <c r="R29" i="1"/>
  <c r="CU29" i="1" s="1"/>
  <c r="R28" i="1"/>
  <c r="R26" i="1"/>
  <c r="CU26" i="1" s="1"/>
  <c r="R25" i="1"/>
  <c r="CU23" i="1"/>
  <c r="R22" i="1"/>
  <c r="CU22" i="1" s="1"/>
  <c r="R21" i="1"/>
  <c r="CU21" i="1" s="1"/>
  <c r="CU20" i="1"/>
  <c r="R19" i="1"/>
  <c r="CU19" i="1" s="1"/>
  <c r="R18" i="1"/>
  <c r="CU18" i="1" s="1"/>
  <c r="R17" i="1"/>
  <c r="CU17" i="1" s="1"/>
  <c r="R16" i="1"/>
  <c r="CU16" i="1" s="1"/>
  <c r="R15" i="1"/>
  <c r="CU15" i="1" s="1"/>
  <c r="R14" i="1"/>
  <c r="R13" i="1"/>
  <c r="CU13" i="1" s="1"/>
  <c r="B5" i="1"/>
  <c r="CU30" i="1" l="1"/>
  <c r="CT23" i="1"/>
  <c r="CT21" i="1"/>
  <c r="CU14" i="1"/>
  <c r="F124" i="1"/>
  <c r="K124" i="1"/>
  <c r="CU25" i="1"/>
  <c r="CU28" i="1"/>
  <c r="CU32" i="1"/>
  <c r="CU34" i="1"/>
  <c r="CT20" i="1"/>
  <c r="CU35" i="1"/>
  <c r="CU66" i="1"/>
</calcChain>
</file>

<file path=xl/sharedStrings.xml><?xml version="1.0" encoding="utf-8"?>
<sst xmlns="http://schemas.openxmlformats.org/spreadsheetml/2006/main" count="1047" uniqueCount="371">
  <si>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</si>
  <si>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</si>
  <si>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</si>
  <si>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</si>
  <si>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</si>
  <si>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</si>
  <si>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</si>
  <si>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</si>
  <si>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</si>
  <si>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</si>
  <si>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</si>
  <si>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</si>
  <si>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</si>
  <si>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</si>
  <si>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</si>
  <si>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</si>
  <si>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</si>
  <si>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</si>
  <si>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</si>
  <si>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</si>
  <si>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</si>
  <si>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</si>
  <si>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</si>
  <si>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</si>
  <si>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</si>
  <si>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</si>
  <si>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</si>
  <si>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</si>
  <si>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</si>
  <si>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</si>
  <si>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</si>
  <si>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</si>
  <si>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</si>
  <si>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</si>
  <si>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</si>
  <si>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</si>
  <si>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</si>
  <si>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</si>
  <si>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</si>
  <si>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</si>
  <si>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</si>
  <si>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</si>
  <si>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</si>
  <si>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</si>
  <si>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</si>
  <si>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</si>
  <si>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</si>
  <si>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</si>
  <si>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</si>
  <si>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</si>
  <si>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</si>
  <si>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</si>
  <si>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</si>
  <si>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</si>
  <si>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</si>
  <si>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</si>
  <si>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</si>
  <si>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</si>
  <si>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</si>
  <si>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</si>
  <si>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</si>
  <si>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</si>
  <si>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</si>
  <si>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</si>
  <si>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</si>
  <si>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</si>
  <si>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</si>
  <si>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</si>
  <si>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</si>
  <si>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</si>
  <si>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</si>
  <si>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</si>
  <si>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</si>
  <si>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</si>
  <si>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</si>
  <si>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</si>
  <si>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</si>
  <si>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</si>
  <si>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</si>
  <si>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</si>
  <si>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</si>
  <si>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</si>
  <si>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</si>
  <si>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</si>
  <si>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</si>
  <si>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</si>
  <si>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</si>
  <si>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</si>
  <si>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</si>
  <si>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</si>
  <si>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</si>
  <si>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</si>
  <si>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</si>
  <si>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</si>
  <si>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</si>
  <si>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</si>
  <si>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</si>
  <si>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</si>
  <si>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</si>
  <si>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</si>
  <si>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</si>
  <si>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</si>
  <si>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</si>
  <si>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</si>
  <si>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</si>
  <si>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</si>
  <si>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</si>
  <si>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</si>
  <si>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</si>
  <si>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</si>
  <si>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</si>
  <si>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</si>
  <si>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</si>
  <si>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</si>
  <si>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</si>
  <si>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</si>
  <si>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</si>
  <si>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</si>
  <si>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</si>
  <si>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</si>
  <si>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</si>
  <si>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</si>
  <si>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</si>
  <si>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</si>
  <si>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</si>
  <si>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</si>
  <si>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</si>
  <si>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</si>
  <si>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</si>
  <si>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</si>
  <si>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</si>
  <si>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</si>
  <si>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</si>
  <si>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</si>
  <si>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</si>
  <si>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</si>
  <si>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</si>
  <si>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</si>
  <si>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</si>
  <si>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</si>
  <si>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</si>
  <si>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</si>
  <si>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</si>
  <si>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</si>
  <si>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</si>
  <si>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</si>
  <si>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</si>
  <si>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</si>
  <si>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</si>
  <si>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</si>
  <si>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</si>
  <si>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</si>
  <si>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</si>
  <si>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</si>
  <si>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</si>
  <si>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</si>
  <si>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</si>
  <si>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</si>
  <si>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</si>
  <si>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</si>
  <si>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</si>
  <si>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</si>
  <si>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</si>
  <si>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</si>
  <si>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</si>
  <si>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</si>
  <si>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</si>
  <si>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</si>
  <si>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</si>
  <si>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</si>
  <si>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</si>
  <si>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</si>
  <si>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</si>
  <si>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</si>
  <si>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</si>
  <si>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</si>
  <si>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</si>
  <si>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</si>
  <si>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</si>
  <si>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</si>
  <si>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</si>
  <si>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</si>
  <si>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</si>
  <si>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</si>
  <si>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</si>
  <si>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</si>
  <si>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</si>
  <si>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</si>
  <si>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</si>
  <si>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</si>
  <si>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</si>
  <si>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</si>
  <si>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</si>
  <si>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</si>
  <si>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</si>
  <si>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</si>
  <si>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</si>
  <si>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</si>
  <si>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</si>
  <si>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</si>
  <si>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</si>
  <si>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</si>
  <si>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</si>
  <si>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</si>
  <si>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</si>
  <si>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</si>
  <si>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</si>
  <si>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</si>
  <si>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</si>
  <si>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</si>
  <si>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</si>
  <si>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</si>
  <si>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</si>
  <si>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</si>
  <si>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</si>
  <si>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</si>
  <si>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</si>
  <si>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</si>
  <si>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</si>
  <si>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</si>
  <si>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</si>
  <si>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</si>
  <si>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</si>
  <si>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</si>
  <si>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</si>
  <si>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</si>
  <si>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</si>
  <si>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</si>
  <si>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</si>
  <si>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</si>
  <si>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</si>
  <si>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</si>
  <si>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</si>
  <si>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</si>
  <si>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</si>
  <si>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</si>
  <si>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</si>
  <si>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</si>
  <si>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</si>
  <si>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</si>
  <si>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</si>
  <si>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</si>
  <si>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</si>
  <si>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</si>
  <si>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</si>
  <si>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</si>
  <si>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</si>
  <si>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</si>
  <si>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</si>
  <si>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</si>
  <si>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</si>
  <si>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</si>
  <si>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</si>
  <si>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</si>
  <si>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</si>
  <si>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</si>
  <si>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</si>
  <si>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</si>
  <si>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</si>
  <si>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</si>
  <si>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</si>
  <si>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</si>
  <si>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</si>
  <si>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</si>
  <si>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</si>
  <si>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</si>
  <si>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</si>
  <si>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</si>
  <si>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</si>
  <si>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</si>
  <si>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%,V775000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</si>
  <si>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</si>
  <si>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</si>
  <si>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</si>
  <si>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</si>
  <si>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</si>
  <si>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</si>
  <si>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</si>
  <si>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%,V801000</t>
  </si>
  <si>
    <t>801000</t>
  </si>
  <si>
    <t>Contingency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</si>
  <si>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</si>
  <si>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</si>
  <si>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</si>
  <si>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</si>
  <si>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</si>
  <si>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</si>
  <si>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</si>
  <si>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</si>
  <si>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</si>
  <si>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</si>
  <si>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</si>
  <si>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</si>
  <si>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</si>
  <si>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</si>
  <si>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</si>
  <si>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</si>
  <si>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</si>
  <si>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</si>
  <si>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</si>
  <si>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</si>
  <si>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</si>
  <si>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</si>
  <si>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</si>
  <si>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</si>
  <si>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</si>
  <si>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</si>
  <si>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</si>
  <si>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</si>
  <si>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</si>
  <si>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</si>
  <si>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</si>
  <si>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</si>
  <si>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</si>
  <si>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</si>
  <si>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</si>
  <si>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</si>
  <si>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</si>
  <si>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</si>
  <si>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</si>
  <si>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</si>
  <si>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</si>
  <si>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</si>
  <si>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</si>
  <si>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</si>
  <si>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</si>
  <si>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</si>
  <si>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</si>
  <si>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</si>
  <si>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</si>
  <si>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</si>
  <si>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</si>
  <si>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</si>
  <si>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</si>
  <si>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</si>
  <si>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</si>
  <si>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</si>
  <si>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</si>
  <si>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Tuition from Individuals Deposit for 19-20</t>
  </si>
  <si>
    <t>Mandatory Transfers Bond</t>
  </si>
  <si>
    <t>512100-513100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</si>
  <si>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</si>
  <si>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</si>
  <si>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</si>
  <si>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</si>
  <si>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</si>
  <si>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</si>
  <si>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DOWN 44% RED ROCKS COMMISSION LESS THAN CHAMPIONS</t>
  </si>
  <si>
    <t>17-18 INSURANCE PAYMENT OF $29,000 WAS CARRIED INTO 18-19 IN ERROR</t>
  </si>
  <si>
    <t xml:space="preserve">CAP CONSTRUCTION RESTORED BACK TO $299.87 PER FTE </t>
  </si>
  <si>
    <t>DROP IN PPR OF $9.72 PER FTE</t>
  </si>
  <si>
    <t>PROJECTIONS</t>
  </si>
  <si>
    <t>Less Carry Forward</t>
  </si>
  <si>
    <t xml:space="preserve">  Less Deposits for 19-20</t>
  </si>
  <si>
    <t xml:space="preserve">       Projected Revenue</t>
  </si>
  <si>
    <t xml:space="preserve">       Projected Salaries/Benefits</t>
  </si>
  <si>
    <t xml:space="preserve">        Projected Purchased Services</t>
  </si>
  <si>
    <t xml:space="preserve">        Projected Materials</t>
  </si>
  <si>
    <t xml:space="preserve">        Projected Capital Outlay</t>
  </si>
  <si>
    <t>MARGIN PROJECTION</t>
  </si>
  <si>
    <t>PROJECTED UNUSED PUR SERVICES</t>
  </si>
  <si>
    <t>OVER $754</t>
  </si>
  <si>
    <t>OVER $13.66</t>
  </si>
  <si>
    <t>PROJECTED UNUSED MAT</t>
  </si>
  <si>
    <t>PROJECTED REMAINING PAYMENTS FOR FIRE ALRAM PROJECT IN 18-19</t>
  </si>
  <si>
    <t>PROJECTION OF TOTAL SAVINGS IN SALARIES/BENEFITS</t>
  </si>
  <si>
    <t xml:space="preserve">APPROPRIATION OF UNUSED BUDGETS TO PREPAY CSDC </t>
  </si>
  <si>
    <t>ADJUSTED MARGIN PROJECTION</t>
  </si>
  <si>
    <t>Unaudited Financials</t>
  </si>
  <si>
    <t>07/01/18 - 6/6/19</t>
  </si>
  <si>
    <t>Board JUNE 10,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</si>
</sst>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1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72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8" fillId="0" borderId="0" xfId="1" applyFont="1"/>
    <xf numFmtId="43" fontId="8" fillId="0" borderId="0" xfId="1" applyFont="1" applyFill="1"/>
    <xf numFmtId="9" fontId="8" fillId="0" borderId="0" xfId="2" applyFont="1" applyAlignment="1">
      <alignment horizontal="center"/>
    </xf>
    <xf numFmtId="43" fontId="5" fillId="5" borderId="0" xfId="1" applyFont="1" applyFill="1"/>
    <xf numFmtId="4" fontId="5" fillId="0" borderId="0" xfId="1" applyNumberFormat="1" applyFont="1" applyFill="1"/>
    <xf numFmtId="0" fontId="5" fillId="0" borderId="0" xfId="0" applyFont="1" applyFill="1"/>
    <xf numFmtId="43" fontId="5" fillId="0" borderId="0" xfId="1" applyFont="1" applyAlignment="1">
      <alignment wrapText="1"/>
    </xf>
    <xf numFmtId="43" fontId="5" fillId="5" borderId="0" xfId="1" applyFont="1" applyFill="1" applyAlignment="1">
      <alignment wrapText="1"/>
    </xf>
    <xf numFmtId="43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43" fontId="9" fillId="0" borderId="0" xfId="1" applyFont="1" applyFill="1"/>
    <xf numFmtId="43" fontId="10" fillId="0" borderId="0" xfId="1" applyFont="1" applyFill="1"/>
    <xf numFmtId="43" fontId="10" fillId="0" borderId="0" xfId="1" applyFont="1"/>
    <xf numFmtId="43" fontId="10" fillId="0" borderId="0" xfId="1" applyFont="1" applyAlignment="1">
      <alignment horizontal="center" wrapText="1"/>
    </xf>
    <xf numFmtId="43" fontId="10" fillId="0" borderId="0" xfId="1" applyFont="1" applyFill="1" applyAlignment="1">
      <alignment horizontal="center" wrapText="1"/>
    </xf>
    <xf numFmtId="43" fontId="2" fillId="0" borderId="0" xfId="1" applyFont="1" applyAlignment="1">
      <alignment wrapText="1"/>
    </xf>
    <xf numFmtId="0" fontId="2" fillId="0" borderId="0" xfId="0" applyFont="1" applyAlignment="1">
      <alignment wrapText="1"/>
    </xf>
    <xf numFmtId="43" fontId="5" fillId="3" borderId="0" xfId="1" applyFont="1" applyFill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631825</xdr:colOff>
      <xdr:row>2</xdr:row>
      <xdr:rowOff>3175</xdr:rowOff>
    </xdr:from>
    <xdr:to>
      <xdr:col>17</xdr:col>
      <xdr:colOff>701675</xdr:colOff>
      <xdr:row>4</xdr:row>
      <xdr:rowOff>155575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6575" y="231775"/>
          <a:ext cx="1450975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631825</xdr:colOff>
      <xdr:row>2</xdr:row>
      <xdr:rowOff>3175</xdr:rowOff>
    </xdr:from>
    <xdr:to>
      <xdr:col>17</xdr:col>
      <xdr:colOff>701675</xdr:colOff>
      <xdr:row>4</xdr:row>
      <xdr:rowOff>155575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2317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6"/>
  <sheetViews>
    <sheetView view="pageBreakPreview" topLeftCell="B92" zoomScale="60" zoomScaleNormal="100" workbookViewId="0">
      <selection activeCell="B125" sqref="A125:XFD128"/>
    </sheetView>
  </sheetViews>
  <sheetFormatPr defaultRowHeight="12.75" outlineLevelRow="1" outlineLevelCol="1" x14ac:dyDescent="0.2"/>
  <cols>
    <col min="1" max="1" width="9.140625" style="3" hidden="1" customWidth="1"/>
    <col min="2" max="2" width="16.140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4" width="19.5703125" style="3" hidden="1" customWidth="1" outlineLevel="1"/>
    <col min="85" max="85" width="17.7109375" style="3" customWidth="1" collapsed="1"/>
    <col min="86" max="86" width="0.85546875" style="3" customWidth="1"/>
    <col min="87" max="90" width="19.5703125" style="3" hidden="1" customWidth="1" outlineLevel="1"/>
    <col min="91" max="91" width="19.5703125" style="3" customWidth="1" collapsed="1"/>
    <col min="92" max="92" width="0.85546875" style="3" customWidth="1"/>
    <col min="93" max="94" width="19.5703125" style="3" hidden="1" customWidth="1" outlineLevel="1"/>
    <col min="95" max="95" width="19.5703125" style="3" customWidth="1" collapsed="1"/>
    <col min="96" max="96" width="0.85546875" style="3" customWidth="1"/>
    <col min="97" max="98" width="19.5703125" style="3" customWidth="1"/>
    <col min="99" max="99" width="19.5703125" style="34" customWidth="1"/>
    <col min="100" max="100" width="19.5703125" style="34" hidden="1" customWidth="1"/>
    <col min="101" max="104" width="0" style="3" hidden="1" customWidth="1"/>
    <col min="105" max="16384" width="9.140625" style="3"/>
  </cols>
  <sheetData>
    <row r="1" spans="1:104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29" t="s">
        <v>44</v>
      </c>
      <c r="R1" s="30" t="s">
        <v>2</v>
      </c>
      <c r="S1" s="29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9" t="s">
        <v>45</v>
      </c>
      <c r="CI1" s="3" t="s">
        <v>52</v>
      </c>
      <c r="CJ1" s="3" t="s">
        <v>53</v>
      </c>
      <c r="CK1" s="3" t="s">
        <v>54</v>
      </c>
      <c r="CL1" s="3" t="s">
        <v>55</v>
      </c>
      <c r="CM1" s="3" t="s">
        <v>42</v>
      </c>
      <c r="CO1" s="3" t="s">
        <v>56</v>
      </c>
      <c r="CP1" s="3" t="s">
        <v>57</v>
      </c>
      <c r="CQ1" s="3" t="s">
        <v>33</v>
      </c>
      <c r="CS1" s="3" t="s">
        <v>35</v>
      </c>
      <c r="CT1" s="3" t="s">
        <v>2</v>
      </c>
      <c r="CU1" s="34" t="s">
        <v>2</v>
      </c>
    </row>
    <row r="2" spans="1:104" s="4" customFormat="1" ht="18" x14ac:dyDescent="0.25">
      <c r="A2" s="16"/>
      <c r="B2" s="43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1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6"/>
      <c r="CM2" s="18"/>
      <c r="CN2" s="18"/>
      <c r="CO2" s="16"/>
      <c r="CP2" s="16"/>
      <c r="CQ2" s="71" t="s">
        <v>334</v>
      </c>
      <c r="CR2" s="63"/>
      <c r="CS2" s="63"/>
      <c r="CT2" s="63"/>
      <c r="CU2" s="35"/>
      <c r="CV2" s="35"/>
      <c r="CW2" s="16"/>
      <c r="CX2" s="19" t="s">
        <v>0</v>
      </c>
      <c r="CY2" s="49" t="s">
        <v>332</v>
      </c>
      <c r="CZ2" s="16"/>
    </row>
    <row r="3" spans="1:104" s="4" customFormat="1" x14ac:dyDescent="0.2">
      <c r="A3" s="16"/>
      <c r="B3" s="50" t="s">
        <v>333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2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16"/>
      <c r="CM3" s="20"/>
      <c r="CN3" s="20"/>
      <c r="CO3" s="16"/>
      <c r="CP3" s="16"/>
      <c r="CQ3" s="21"/>
      <c r="CR3" s="16"/>
      <c r="CS3" s="16" t="s">
        <v>368</v>
      </c>
      <c r="CT3" s="16"/>
      <c r="CU3" s="35"/>
      <c r="CV3" s="35"/>
      <c r="CW3" s="16"/>
      <c r="CX3" s="16"/>
      <c r="CY3" s="16"/>
      <c r="CZ3" s="16"/>
    </row>
    <row r="4" spans="1:104" s="4" customFormat="1" x14ac:dyDescent="0.2">
      <c r="A4" s="16"/>
      <c r="B4" s="50" t="s">
        <v>334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3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16"/>
      <c r="CM4" s="22"/>
      <c r="CN4" s="20"/>
      <c r="CO4" s="16"/>
      <c r="CP4" s="16"/>
      <c r="CQ4" s="71" t="s">
        <v>369</v>
      </c>
      <c r="CR4" s="63"/>
      <c r="CS4" s="63"/>
      <c r="CT4" s="63"/>
      <c r="CU4" s="35"/>
      <c r="CV4" s="35"/>
      <c r="CW4" s="16"/>
      <c r="CX4" s="16"/>
      <c r="CY4" s="51">
        <v>43646</v>
      </c>
      <c r="CZ4" s="16"/>
    </row>
    <row r="5" spans="1:104" s="4" customFormat="1" x14ac:dyDescent="0.2">
      <c r="A5" s="16"/>
      <c r="B5" s="17" t="str">
        <f>"Report ID:  "&amp;CY2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24"/>
      <c r="R5" s="24"/>
      <c r="S5" s="24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4"/>
      <c r="CH5" s="24"/>
      <c r="CI5" s="16"/>
      <c r="CJ5" s="16"/>
      <c r="CK5" s="16"/>
      <c r="CL5" s="16"/>
      <c r="CM5" s="24"/>
      <c r="CN5" s="25"/>
      <c r="CO5" s="16"/>
      <c r="CP5" s="16"/>
      <c r="CQ5" s="25"/>
      <c r="CR5" s="16"/>
      <c r="CS5" s="16"/>
      <c r="CT5" s="16"/>
      <c r="CU5" s="35"/>
      <c r="CV5" s="35"/>
      <c r="CW5" s="16"/>
      <c r="CX5" s="52" t="s">
        <v>335</v>
      </c>
      <c r="CY5" s="26"/>
      <c r="CZ5" s="16"/>
    </row>
    <row r="6" spans="1:104" s="4" customFormat="1" x14ac:dyDescent="0.2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27"/>
      <c r="R6" s="27"/>
      <c r="S6" s="2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7"/>
      <c r="CH6" s="27"/>
      <c r="CI6" s="16"/>
      <c r="CJ6" s="16"/>
      <c r="CK6" s="16"/>
      <c r="CL6" s="16"/>
      <c r="CM6" s="27"/>
      <c r="CN6" s="27"/>
      <c r="CO6" s="16"/>
      <c r="CP6" s="16"/>
      <c r="CQ6" s="71" t="s">
        <v>370</v>
      </c>
      <c r="CR6" s="63"/>
      <c r="CS6" s="63"/>
      <c r="CT6" s="63"/>
      <c r="CU6" s="35"/>
      <c r="CV6" s="35"/>
      <c r="CW6" s="16"/>
      <c r="CX6" s="53" t="s">
        <v>334</v>
      </c>
      <c r="CY6" s="16"/>
      <c r="CZ6" s="16"/>
    </row>
    <row r="7" spans="1:104" s="4" customFormat="1" x14ac:dyDescent="0.2">
      <c r="A7" s="16"/>
      <c r="B7" s="48">
        <v>43646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35"/>
      <c r="CV7" s="35"/>
      <c r="CW7" s="16"/>
      <c r="CX7" s="16"/>
      <c r="CY7" s="16"/>
      <c r="CZ7" s="16"/>
    </row>
    <row r="8" spans="1:104" s="28" customFormat="1" ht="24" customHeight="1" x14ac:dyDescent="0.2">
      <c r="A8" s="13" t="s">
        <v>29</v>
      </c>
      <c r="B8" s="14" t="s">
        <v>11</v>
      </c>
      <c r="C8" s="13"/>
      <c r="D8" s="13" t="s">
        <v>320</v>
      </c>
      <c r="E8" s="13" t="s">
        <v>321</v>
      </c>
      <c r="F8" s="13" t="s">
        <v>322</v>
      </c>
      <c r="G8" s="13" t="s">
        <v>323</v>
      </c>
      <c r="H8" s="14" t="s">
        <v>17</v>
      </c>
      <c r="I8" s="14"/>
      <c r="J8" s="13" t="s">
        <v>328</v>
      </c>
      <c r="K8" s="13" t="s">
        <v>329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320</v>
      </c>
      <c r="CJ8" s="13" t="s">
        <v>321</v>
      </c>
      <c r="CK8" s="13" t="s">
        <v>322</v>
      </c>
      <c r="CL8" s="13" t="s">
        <v>323</v>
      </c>
      <c r="CM8" s="14" t="s">
        <v>28</v>
      </c>
      <c r="CN8" s="13"/>
      <c r="CO8" s="13" t="s">
        <v>328</v>
      </c>
      <c r="CP8" s="13" t="s">
        <v>329</v>
      </c>
      <c r="CQ8" s="14" t="s">
        <v>28</v>
      </c>
      <c r="CR8" s="13"/>
      <c r="CS8" s="14" t="s">
        <v>28</v>
      </c>
      <c r="CT8" s="14"/>
      <c r="CU8" s="36"/>
      <c r="CV8" s="36"/>
      <c r="CW8" s="13"/>
      <c r="CX8" s="13"/>
      <c r="CY8" s="13"/>
      <c r="CZ8" s="13"/>
    </row>
    <row r="9" spans="1:104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324</v>
      </c>
      <c r="E9" s="13" t="s">
        <v>325</v>
      </c>
      <c r="F9" s="13" t="s">
        <v>326</v>
      </c>
      <c r="G9" s="13" t="s">
        <v>327</v>
      </c>
      <c r="H9" s="14" t="s">
        <v>31</v>
      </c>
      <c r="I9" s="14"/>
      <c r="J9" s="13" t="s">
        <v>330</v>
      </c>
      <c r="K9" s="13" t="s">
        <v>331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183</v>
      </c>
      <c r="U9" s="13" t="s">
        <v>185</v>
      </c>
      <c r="V9" s="13" t="s">
        <v>187</v>
      </c>
      <c r="W9" s="13" t="s">
        <v>189</v>
      </c>
      <c r="X9" s="13" t="s">
        <v>191</v>
      </c>
      <c r="Y9" s="13" t="s">
        <v>193</v>
      </c>
      <c r="Z9" s="13" t="s">
        <v>195</v>
      </c>
      <c r="AA9" s="13" t="s">
        <v>197</v>
      </c>
      <c r="AB9" s="13" t="s">
        <v>199</v>
      </c>
      <c r="AC9" s="13" t="s">
        <v>201</v>
      </c>
      <c r="AD9" s="13" t="s">
        <v>203</v>
      </c>
      <c r="AE9" s="13" t="s">
        <v>205</v>
      </c>
      <c r="AF9" s="13" t="s">
        <v>207</v>
      </c>
      <c r="AG9" s="13" t="s">
        <v>209</v>
      </c>
      <c r="AH9" s="13" t="s">
        <v>211</v>
      </c>
      <c r="AI9" s="13" t="s">
        <v>213</v>
      </c>
      <c r="AJ9" s="13" t="s">
        <v>215</v>
      </c>
      <c r="AK9" s="13" t="s">
        <v>217</v>
      </c>
      <c r="AL9" s="13" t="s">
        <v>219</v>
      </c>
      <c r="AM9" s="13" t="s">
        <v>221</v>
      </c>
      <c r="AN9" s="13" t="s">
        <v>223</v>
      </c>
      <c r="AO9" s="13" t="s">
        <v>225</v>
      </c>
      <c r="AP9" s="13" t="s">
        <v>227</v>
      </c>
      <c r="AQ9" s="13" t="s">
        <v>229</v>
      </c>
      <c r="AR9" s="13" t="s">
        <v>231</v>
      </c>
      <c r="AS9" s="13" t="s">
        <v>233</v>
      </c>
      <c r="AT9" s="13" t="s">
        <v>235</v>
      </c>
      <c r="AU9" s="13" t="s">
        <v>237</v>
      </c>
      <c r="AV9" s="13" t="s">
        <v>239</v>
      </c>
      <c r="AW9" s="13" t="s">
        <v>241</v>
      </c>
      <c r="AX9" s="13" t="s">
        <v>243</v>
      </c>
      <c r="AY9" s="13" t="s">
        <v>245</v>
      </c>
      <c r="AZ9" s="13" t="s">
        <v>247</v>
      </c>
      <c r="BA9" s="13" t="s">
        <v>249</v>
      </c>
      <c r="BB9" s="13" t="s">
        <v>251</v>
      </c>
      <c r="BC9" s="13" t="s">
        <v>253</v>
      </c>
      <c r="BD9" s="13" t="s">
        <v>255</v>
      </c>
      <c r="BE9" s="13" t="s">
        <v>257</v>
      </c>
      <c r="BF9" s="13" t="s">
        <v>259</v>
      </c>
      <c r="BG9" s="13" t="s">
        <v>261</v>
      </c>
      <c r="BH9" s="13" t="s">
        <v>263</v>
      </c>
      <c r="BI9" s="13" t="s">
        <v>265</v>
      </c>
      <c r="BJ9" s="13" t="s">
        <v>267</v>
      </c>
      <c r="BK9" s="13" t="s">
        <v>269</v>
      </c>
      <c r="BL9" s="13" t="s">
        <v>274</v>
      </c>
      <c r="BM9" s="13" t="s">
        <v>276</v>
      </c>
      <c r="BN9" s="13" t="s">
        <v>282</v>
      </c>
      <c r="BO9" s="13" t="s">
        <v>284</v>
      </c>
      <c r="BP9" s="13" t="s">
        <v>286</v>
      </c>
      <c r="BQ9" s="13" t="s">
        <v>288</v>
      </c>
      <c r="BR9" s="13" t="s">
        <v>290</v>
      </c>
      <c r="BS9" s="13" t="s">
        <v>292</v>
      </c>
      <c r="BT9" s="13" t="s">
        <v>294</v>
      </c>
      <c r="BU9" s="13" t="s">
        <v>296</v>
      </c>
      <c r="BV9" s="13" t="s">
        <v>298</v>
      </c>
      <c r="BW9" s="13" t="s">
        <v>300</v>
      </c>
      <c r="BX9" s="13" t="s">
        <v>302</v>
      </c>
      <c r="BY9" s="13" t="s">
        <v>304</v>
      </c>
      <c r="BZ9" s="13" t="s">
        <v>306</v>
      </c>
      <c r="CA9" s="13" t="s">
        <v>308</v>
      </c>
      <c r="CB9" s="13" t="s">
        <v>310</v>
      </c>
      <c r="CC9" s="13" t="s">
        <v>312</v>
      </c>
      <c r="CD9" s="13" t="s">
        <v>314</v>
      </c>
      <c r="CE9" s="13" t="s">
        <v>319</v>
      </c>
      <c r="CF9" s="13" t="s">
        <v>155</v>
      </c>
      <c r="CG9" s="14" t="s">
        <v>38</v>
      </c>
      <c r="CH9" s="14"/>
      <c r="CI9" s="13" t="s">
        <v>324</v>
      </c>
      <c r="CJ9" s="13" t="s">
        <v>325</v>
      </c>
      <c r="CK9" s="13" t="s">
        <v>326</v>
      </c>
      <c r="CL9" s="13" t="s">
        <v>327</v>
      </c>
      <c r="CM9" s="14" t="s">
        <v>31</v>
      </c>
      <c r="CN9" s="15"/>
      <c r="CO9" s="13" t="s">
        <v>330</v>
      </c>
      <c r="CP9" s="13" t="s">
        <v>331</v>
      </c>
      <c r="CQ9" s="14" t="s">
        <v>32</v>
      </c>
      <c r="CR9" s="13"/>
      <c r="CS9" s="14" t="s">
        <v>34</v>
      </c>
      <c r="CT9" s="14" t="s">
        <v>39</v>
      </c>
      <c r="CU9" s="36" t="s">
        <v>40</v>
      </c>
      <c r="CV9" s="36"/>
      <c r="CW9" s="13"/>
      <c r="CX9" s="13"/>
      <c r="CY9" s="13"/>
      <c r="CZ9" s="13"/>
    </row>
    <row r="11" spans="1:104" x14ac:dyDescent="0.2">
      <c r="A11" s="12"/>
      <c r="B11" s="11"/>
      <c r="C11" s="2" t="s">
        <v>18</v>
      </c>
      <c r="D11" s="5"/>
      <c r="E11" s="5"/>
      <c r="F11" s="5"/>
      <c r="G11" s="5"/>
      <c r="H11" s="5">
        <v>2645403.66</v>
      </c>
      <c r="I11" s="7"/>
      <c r="J11" s="5"/>
      <c r="K11" s="5"/>
      <c r="L11" s="5"/>
      <c r="M11" s="7"/>
      <c r="N11" s="5">
        <v>2645403.66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7"/>
      <c r="CI11" s="5">
        <v>62657.49</v>
      </c>
      <c r="CJ11" s="5">
        <v>105530.51</v>
      </c>
      <c r="CK11" s="5">
        <v>1930278.19</v>
      </c>
      <c r="CL11" s="5">
        <v>0</v>
      </c>
      <c r="CM11" s="5">
        <v>2098466.19</v>
      </c>
      <c r="CN11" s="2"/>
      <c r="CO11" s="5">
        <v>0</v>
      </c>
      <c r="CP11" s="5">
        <v>788564.45</v>
      </c>
      <c r="CQ11" s="5">
        <v>788564.45000000007</v>
      </c>
      <c r="CR11" s="4"/>
      <c r="CS11" s="5">
        <v>2887030.64</v>
      </c>
      <c r="CT11" s="5"/>
      <c r="CU11" s="40"/>
      <c r="CV11" s="37"/>
    </row>
    <row r="12" spans="1:104" x14ac:dyDescent="0.2">
      <c r="B12" s="11"/>
      <c r="C12" s="4"/>
      <c r="D12" s="4"/>
      <c r="E12" s="4"/>
      <c r="F12" s="4"/>
      <c r="G12" s="4"/>
      <c r="H12" s="7"/>
      <c r="I12" s="7"/>
      <c r="J12" s="4"/>
      <c r="K12" s="4"/>
      <c r="L12" s="7"/>
      <c r="M12" s="7"/>
      <c r="N12" s="7"/>
      <c r="O12" s="7"/>
      <c r="P12" s="7"/>
      <c r="Q12" s="7"/>
      <c r="R12" s="7"/>
      <c r="S12" s="7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7"/>
      <c r="CH12" s="7"/>
      <c r="CI12" s="4"/>
      <c r="CJ12" s="4"/>
      <c r="CK12" s="4"/>
      <c r="CL12" s="4"/>
      <c r="CM12" s="7"/>
      <c r="CN12" s="4"/>
      <c r="CO12" s="4"/>
      <c r="CP12" s="4"/>
      <c r="CQ12" s="7"/>
      <c r="CR12" s="4"/>
      <c r="CS12" s="4"/>
      <c r="CT12" s="4"/>
      <c r="CU12" s="38"/>
    </row>
    <row r="13" spans="1:104" outlineLevel="1" x14ac:dyDescent="0.2">
      <c r="A13" s="3" t="s">
        <v>123</v>
      </c>
      <c r="B13" s="11" t="s">
        <v>124</v>
      </c>
      <c r="C13" s="4" t="s">
        <v>125</v>
      </c>
      <c r="D13" s="4">
        <v>2523.56</v>
      </c>
      <c r="E13" s="4">
        <v>0</v>
      </c>
      <c r="F13" s="4">
        <v>13189.65</v>
      </c>
      <c r="G13" s="4">
        <v>0</v>
      </c>
      <c r="H13" s="4">
        <v>15713.21</v>
      </c>
      <c r="I13" s="4"/>
      <c r="J13" s="4">
        <v>0</v>
      </c>
      <c r="K13" s="4">
        <v>0</v>
      </c>
      <c r="L13" s="4">
        <v>0</v>
      </c>
      <c r="M13" s="4"/>
      <c r="N13" s="4">
        <v>15713.210000000001</v>
      </c>
      <c r="O13" s="4"/>
      <c r="P13" s="58">
        <v>-18000</v>
      </c>
      <c r="Q13" s="58">
        <v>0</v>
      </c>
      <c r="R13" s="4">
        <f t="shared" ref="R13:R34" si="0">-1*(P13+Q13)</f>
        <v>18000</v>
      </c>
      <c r="S13" s="58"/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58">
        <v>0</v>
      </c>
      <c r="CH13" s="4"/>
      <c r="CI13" s="4">
        <v>576.19000000000005</v>
      </c>
      <c r="CJ13" s="4">
        <v>0</v>
      </c>
      <c r="CK13" s="4">
        <v>7834.03</v>
      </c>
      <c r="CL13" s="4">
        <v>0</v>
      </c>
      <c r="CM13" s="4">
        <v>8410.2199999999993</v>
      </c>
      <c r="CN13" s="4"/>
      <c r="CO13" s="4">
        <v>0</v>
      </c>
      <c r="CP13" s="4">
        <v>0</v>
      </c>
      <c r="CQ13" s="4">
        <v>0</v>
      </c>
      <c r="CR13" s="4"/>
      <c r="CS13" s="4">
        <v>8410.2199999999993</v>
      </c>
      <c r="CT13" s="4">
        <f t="shared" ref="CT13:CT34" si="1">R13-CS13</f>
        <v>9589.7800000000007</v>
      </c>
      <c r="CU13" s="38">
        <f t="shared" ref="CU13:CU34" si="2">IF(R13=0,"n/a",CS13/(R13))</f>
        <v>0.4672344444444444</v>
      </c>
    </row>
    <row r="14" spans="1:104" outlineLevel="1" x14ac:dyDescent="0.2">
      <c r="A14" s="3" t="s">
        <v>126</v>
      </c>
      <c r="B14" s="11" t="s">
        <v>127</v>
      </c>
      <c r="C14" s="4" t="s">
        <v>128</v>
      </c>
      <c r="D14" s="4">
        <v>1372</v>
      </c>
      <c r="E14" s="4">
        <v>0</v>
      </c>
      <c r="F14" s="4">
        <v>0</v>
      </c>
      <c r="G14" s="4">
        <v>0</v>
      </c>
      <c r="H14" s="4">
        <v>1372</v>
      </c>
      <c r="I14" s="4"/>
      <c r="J14" s="4">
        <v>0</v>
      </c>
      <c r="K14" s="4">
        <v>0</v>
      </c>
      <c r="L14" s="4">
        <v>0</v>
      </c>
      <c r="M14" s="4"/>
      <c r="N14" s="4">
        <v>1372</v>
      </c>
      <c r="O14" s="4"/>
      <c r="P14" s="58">
        <v>-1250</v>
      </c>
      <c r="Q14" s="58">
        <v>0</v>
      </c>
      <c r="R14" s="4">
        <f t="shared" si="0"/>
        <v>1250</v>
      </c>
      <c r="S14" s="58"/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58">
        <v>0</v>
      </c>
      <c r="CH14" s="4"/>
      <c r="CI14" s="4">
        <v>1415</v>
      </c>
      <c r="CJ14" s="4">
        <v>0</v>
      </c>
      <c r="CK14" s="4">
        <v>0</v>
      </c>
      <c r="CL14" s="4">
        <v>0</v>
      </c>
      <c r="CM14" s="4">
        <v>1415</v>
      </c>
      <c r="CN14" s="4"/>
      <c r="CO14" s="4">
        <v>0</v>
      </c>
      <c r="CP14" s="4">
        <v>0</v>
      </c>
      <c r="CQ14" s="4">
        <v>0</v>
      </c>
      <c r="CR14" s="4"/>
      <c r="CS14" s="4">
        <v>1415</v>
      </c>
      <c r="CT14" s="4">
        <f t="shared" si="1"/>
        <v>-165</v>
      </c>
      <c r="CU14" s="38">
        <f t="shared" si="2"/>
        <v>1.1319999999999999</v>
      </c>
    </row>
    <row r="15" spans="1:104" outlineLevel="1" x14ac:dyDescent="0.2">
      <c r="A15" s="3" t="s">
        <v>129</v>
      </c>
      <c r="B15" s="11" t="s">
        <v>130</v>
      </c>
      <c r="C15" s="4" t="s">
        <v>131</v>
      </c>
      <c r="D15" s="4">
        <v>17863.84</v>
      </c>
      <c r="E15" s="4">
        <v>0</v>
      </c>
      <c r="F15" s="4">
        <v>0</v>
      </c>
      <c r="G15" s="4">
        <v>0</v>
      </c>
      <c r="H15" s="4">
        <v>17863.84</v>
      </c>
      <c r="I15" s="4"/>
      <c r="J15" s="4">
        <v>0</v>
      </c>
      <c r="K15" s="4">
        <v>0</v>
      </c>
      <c r="L15" s="4">
        <v>0</v>
      </c>
      <c r="M15" s="4"/>
      <c r="N15" s="4">
        <v>17863.84</v>
      </c>
      <c r="O15" s="4"/>
      <c r="P15" s="58">
        <v>-18797</v>
      </c>
      <c r="Q15" s="58">
        <v>0</v>
      </c>
      <c r="R15" s="4">
        <f t="shared" si="0"/>
        <v>18797</v>
      </c>
      <c r="S15" s="58"/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58">
        <v>0</v>
      </c>
      <c r="CH15" s="4"/>
      <c r="CI15" s="4">
        <v>12002.43</v>
      </c>
      <c r="CJ15" s="4">
        <v>0</v>
      </c>
      <c r="CK15" s="4">
        <v>2575</v>
      </c>
      <c r="CL15" s="4">
        <v>0</v>
      </c>
      <c r="CM15" s="4">
        <v>14577.43</v>
      </c>
      <c r="CN15" s="4"/>
      <c r="CO15" s="4">
        <v>0</v>
      </c>
      <c r="CP15" s="4">
        <v>0</v>
      </c>
      <c r="CQ15" s="4">
        <v>0</v>
      </c>
      <c r="CR15" s="4"/>
      <c r="CS15" s="4">
        <v>14577.43</v>
      </c>
      <c r="CT15" s="4">
        <f t="shared" si="1"/>
        <v>4219.57</v>
      </c>
      <c r="CU15" s="38">
        <f t="shared" si="2"/>
        <v>0.77551896579241375</v>
      </c>
    </row>
    <row r="16" spans="1:104" outlineLevel="1" x14ac:dyDescent="0.2">
      <c r="A16" s="3" t="s">
        <v>132</v>
      </c>
      <c r="B16" s="11" t="s">
        <v>133</v>
      </c>
      <c r="C16" s="4" t="s">
        <v>134</v>
      </c>
      <c r="D16" s="4">
        <v>8892.85</v>
      </c>
      <c r="E16" s="4">
        <v>200</v>
      </c>
      <c r="F16" s="4">
        <v>2096.02</v>
      </c>
      <c r="G16" s="4">
        <v>0</v>
      </c>
      <c r="H16" s="4">
        <v>11188.87</v>
      </c>
      <c r="I16" s="4"/>
      <c r="J16" s="4">
        <v>0</v>
      </c>
      <c r="K16" s="4">
        <v>0</v>
      </c>
      <c r="L16" s="4">
        <v>0</v>
      </c>
      <c r="M16" s="4"/>
      <c r="N16" s="4">
        <v>11188.87</v>
      </c>
      <c r="O16" s="4"/>
      <c r="P16" s="58">
        <v>-8680</v>
      </c>
      <c r="Q16" s="58">
        <v>0</v>
      </c>
      <c r="R16" s="4">
        <f t="shared" si="0"/>
        <v>8680</v>
      </c>
      <c r="S16" s="58"/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58">
        <v>0</v>
      </c>
      <c r="CH16" s="4"/>
      <c r="CI16" s="4">
        <v>9974.85</v>
      </c>
      <c r="CJ16" s="4">
        <v>300</v>
      </c>
      <c r="CK16" s="4">
        <v>2197.3200000000002</v>
      </c>
      <c r="CL16" s="4">
        <v>0</v>
      </c>
      <c r="CM16" s="4">
        <v>12472.17</v>
      </c>
      <c r="CN16" s="4"/>
      <c r="CO16" s="4">
        <v>0</v>
      </c>
      <c r="CP16" s="4">
        <v>0</v>
      </c>
      <c r="CQ16" s="4">
        <v>0</v>
      </c>
      <c r="CR16" s="4"/>
      <c r="CS16" s="4">
        <v>12472.17</v>
      </c>
      <c r="CT16" s="4">
        <f t="shared" si="1"/>
        <v>-3792.17</v>
      </c>
      <c r="CU16" s="38">
        <f t="shared" si="2"/>
        <v>1.4368859447004609</v>
      </c>
    </row>
    <row r="17" spans="1:100" outlineLevel="1" x14ac:dyDescent="0.2">
      <c r="A17" s="3" t="s">
        <v>135</v>
      </c>
      <c r="B17" s="11" t="s">
        <v>136</v>
      </c>
      <c r="C17" s="4" t="s">
        <v>137</v>
      </c>
      <c r="D17" s="4">
        <v>0</v>
      </c>
      <c r="E17" s="4">
        <v>0</v>
      </c>
      <c r="F17" s="4">
        <v>961827.16</v>
      </c>
      <c r="G17" s="4">
        <v>0</v>
      </c>
      <c r="H17" s="4">
        <v>961827.16</v>
      </c>
      <c r="I17" s="4"/>
      <c r="J17" s="4">
        <v>0</v>
      </c>
      <c r="K17" s="4">
        <v>0</v>
      </c>
      <c r="L17" s="4">
        <v>0</v>
      </c>
      <c r="M17" s="4"/>
      <c r="N17" s="4">
        <v>961827.16</v>
      </c>
      <c r="O17" s="4"/>
      <c r="P17" s="58">
        <v>-1260252</v>
      </c>
      <c r="Q17" s="58">
        <v>0</v>
      </c>
      <c r="R17" s="4">
        <f t="shared" si="0"/>
        <v>1260252</v>
      </c>
      <c r="S17" s="58"/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58">
        <v>0</v>
      </c>
      <c r="CH17" s="4"/>
      <c r="CI17" s="4">
        <v>0</v>
      </c>
      <c r="CJ17" s="4">
        <v>0</v>
      </c>
      <c r="CK17" s="4">
        <v>1260251.5</v>
      </c>
      <c r="CL17" s="4">
        <v>0</v>
      </c>
      <c r="CM17" s="4">
        <v>1260251.5</v>
      </c>
      <c r="CN17" s="4"/>
      <c r="CO17" s="4">
        <v>0</v>
      </c>
      <c r="CP17" s="4">
        <v>0</v>
      </c>
      <c r="CQ17" s="4">
        <v>0</v>
      </c>
      <c r="CR17" s="4"/>
      <c r="CS17" s="4">
        <v>1260251.5</v>
      </c>
      <c r="CT17" s="4">
        <f t="shared" si="1"/>
        <v>0.5</v>
      </c>
      <c r="CU17" s="38">
        <f t="shared" si="2"/>
        <v>0.99999960325395243</v>
      </c>
    </row>
    <row r="18" spans="1:100" outlineLevel="1" x14ac:dyDescent="0.2">
      <c r="A18" s="3" t="s">
        <v>138</v>
      </c>
      <c r="B18" s="11" t="s">
        <v>139</v>
      </c>
      <c r="C18" s="4" t="s">
        <v>140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/>
      <c r="J18" s="4">
        <v>0</v>
      </c>
      <c r="K18" s="4">
        <v>5917.4000000000005</v>
      </c>
      <c r="L18" s="4">
        <v>5917.4000000000005</v>
      </c>
      <c r="M18" s="4"/>
      <c r="N18" s="4">
        <v>5917.4000000000005</v>
      </c>
      <c r="O18" s="4"/>
      <c r="P18" s="58">
        <v>-3800</v>
      </c>
      <c r="Q18" s="58">
        <v>0</v>
      </c>
      <c r="R18" s="4">
        <f t="shared" si="0"/>
        <v>3800</v>
      </c>
      <c r="S18" s="58"/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58">
        <v>0</v>
      </c>
      <c r="CH18" s="4"/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/>
      <c r="CO18" s="4">
        <v>0</v>
      </c>
      <c r="CP18" s="4">
        <v>12516.24</v>
      </c>
      <c r="CQ18" s="4">
        <v>12516.24</v>
      </c>
      <c r="CR18" s="4"/>
      <c r="CS18" s="4">
        <v>12516.24</v>
      </c>
      <c r="CT18" s="4">
        <f t="shared" si="1"/>
        <v>-8716.24</v>
      </c>
      <c r="CU18" s="38">
        <f t="shared" si="2"/>
        <v>3.2937473684210525</v>
      </c>
    </row>
    <row r="19" spans="1:100" outlineLevel="1" x14ac:dyDescent="0.2">
      <c r="A19" s="3" t="s">
        <v>141</v>
      </c>
      <c r="B19" s="11" t="s">
        <v>142</v>
      </c>
      <c r="C19" s="4" t="s">
        <v>143</v>
      </c>
      <c r="D19" s="4">
        <v>160</v>
      </c>
      <c r="E19" s="4">
        <v>0</v>
      </c>
      <c r="F19" s="4">
        <v>29992.21</v>
      </c>
      <c r="G19" s="4">
        <v>300</v>
      </c>
      <c r="H19" s="4">
        <v>30452.21</v>
      </c>
      <c r="I19" s="4"/>
      <c r="J19" s="4">
        <v>0</v>
      </c>
      <c r="K19" s="4">
        <v>0</v>
      </c>
      <c r="L19" s="4">
        <v>0</v>
      </c>
      <c r="M19" s="4"/>
      <c r="N19" s="4">
        <v>30452.21</v>
      </c>
      <c r="O19" s="4"/>
      <c r="P19" s="58">
        <v>-31815</v>
      </c>
      <c r="Q19" s="58">
        <v>0</v>
      </c>
      <c r="R19" s="4">
        <f t="shared" si="0"/>
        <v>31815</v>
      </c>
      <c r="S19" s="58"/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58">
        <v>0</v>
      </c>
      <c r="CH19" s="4"/>
      <c r="CI19" s="4">
        <v>0</v>
      </c>
      <c r="CJ19" s="4">
        <v>0</v>
      </c>
      <c r="CK19" s="4">
        <v>1409.3600000000001</v>
      </c>
      <c r="CL19" s="4">
        <v>0</v>
      </c>
      <c r="CM19" s="4">
        <v>1409.3600000000001</v>
      </c>
      <c r="CN19" s="4"/>
      <c r="CO19" s="4">
        <v>0</v>
      </c>
      <c r="CP19" s="4">
        <v>0</v>
      </c>
      <c r="CQ19" s="4">
        <v>0</v>
      </c>
      <c r="CR19" s="4"/>
      <c r="CS19" s="4">
        <v>1409.3600000000001</v>
      </c>
      <c r="CT19" s="4">
        <f t="shared" si="1"/>
        <v>30405.64</v>
      </c>
      <c r="CU19" s="38">
        <f t="shared" si="2"/>
        <v>4.42986012887003E-2</v>
      </c>
    </row>
    <row r="20" spans="1:100" outlineLevel="1" x14ac:dyDescent="0.2">
      <c r="A20" s="3" t="s">
        <v>144</v>
      </c>
      <c r="B20" s="11" t="s">
        <v>145</v>
      </c>
      <c r="C20" s="4" t="s">
        <v>146</v>
      </c>
      <c r="D20" s="4">
        <v>0</v>
      </c>
      <c r="E20" s="4">
        <v>0</v>
      </c>
      <c r="F20" s="4">
        <v>1657.17</v>
      </c>
      <c r="G20" s="4">
        <v>0</v>
      </c>
      <c r="H20" s="4">
        <v>1657.17</v>
      </c>
      <c r="I20" s="4"/>
      <c r="J20" s="4">
        <v>182038.08000000002</v>
      </c>
      <c r="K20" s="4">
        <v>0</v>
      </c>
      <c r="L20" s="4">
        <v>182038.08000000002</v>
      </c>
      <c r="M20" s="4"/>
      <c r="N20" s="4">
        <v>183695.25</v>
      </c>
      <c r="O20" s="4"/>
      <c r="P20" s="58">
        <v>-204978</v>
      </c>
      <c r="Q20" s="58">
        <v>0</v>
      </c>
      <c r="R20" s="4">
        <f t="shared" si="0"/>
        <v>204978</v>
      </c>
      <c r="S20" s="58"/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58">
        <v>0</v>
      </c>
      <c r="CH20" s="4"/>
      <c r="CI20" s="4">
        <v>0</v>
      </c>
      <c r="CJ20" s="4">
        <v>0</v>
      </c>
      <c r="CK20" s="4">
        <v>1622.77</v>
      </c>
      <c r="CL20" s="4">
        <v>0</v>
      </c>
      <c r="CM20" s="4">
        <v>1622.77</v>
      </c>
      <c r="CN20" s="4"/>
      <c r="CO20" s="4">
        <v>158266.17000000001</v>
      </c>
      <c r="CP20" s="4">
        <v>0</v>
      </c>
      <c r="CQ20" s="4">
        <v>158266.17000000001</v>
      </c>
      <c r="CR20" s="4"/>
      <c r="CS20" s="4">
        <v>159888.94</v>
      </c>
      <c r="CT20" s="4">
        <f t="shared" si="1"/>
        <v>45089.06</v>
      </c>
      <c r="CU20" s="38">
        <f t="shared" si="2"/>
        <v>0.78002975929124108</v>
      </c>
    </row>
    <row r="21" spans="1:100" outlineLevel="1" x14ac:dyDescent="0.2">
      <c r="A21" s="3" t="s">
        <v>147</v>
      </c>
      <c r="B21" s="11" t="s">
        <v>148</v>
      </c>
      <c r="C21" s="4" t="s">
        <v>149</v>
      </c>
      <c r="D21" s="4">
        <v>0</v>
      </c>
      <c r="E21" s="4">
        <v>0</v>
      </c>
      <c r="F21" s="4">
        <v>80991</v>
      </c>
      <c r="G21" s="4">
        <v>0</v>
      </c>
      <c r="H21" s="4">
        <v>80991</v>
      </c>
      <c r="I21" s="4"/>
      <c r="J21" s="4">
        <v>0</v>
      </c>
      <c r="K21" s="4">
        <v>0</v>
      </c>
      <c r="L21" s="4">
        <v>0</v>
      </c>
      <c r="M21" s="4"/>
      <c r="N21" s="4">
        <v>80991</v>
      </c>
      <c r="O21" s="4"/>
      <c r="P21" s="58">
        <v>-81270</v>
      </c>
      <c r="Q21" s="58">
        <v>0</v>
      </c>
      <c r="R21" s="4">
        <f t="shared" si="0"/>
        <v>81270</v>
      </c>
      <c r="S21" s="58"/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58">
        <v>0</v>
      </c>
      <c r="CH21" s="4"/>
      <c r="CI21" s="4">
        <v>0</v>
      </c>
      <c r="CJ21" s="4">
        <v>0</v>
      </c>
      <c r="CK21" s="4">
        <v>81270</v>
      </c>
      <c r="CL21" s="4">
        <v>0</v>
      </c>
      <c r="CM21" s="4">
        <v>81270</v>
      </c>
      <c r="CN21" s="4"/>
      <c r="CO21" s="4">
        <v>0</v>
      </c>
      <c r="CP21" s="4">
        <v>0</v>
      </c>
      <c r="CQ21" s="4">
        <v>0</v>
      </c>
      <c r="CR21" s="4"/>
      <c r="CS21" s="4">
        <v>81270</v>
      </c>
      <c r="CT21" s="4">
        <f t="shared" si="1"/>
        <v>0</v>
      </c>
      <c r="CU21" s="38">
        <f t="shared" si="2"/>
        <v>1</v>
      </c>
    </row>
    <row r="22" spans="1:100" outlineLevel="1" x14ac:dyDescent="0.2">
      <c r="A22" s="3" t="s">
        <v>150</v>
      </c>
      <c r="B22" s="11" t="s">
        <v>151</v>
      </c>
      <c r="C22" s="4" t="s">
        <v>152</v>
      </c>
      <c r="D22" s="4">
        <v>0</v>
      </c>
      <c r="E22" s="4">
        <v>0</v>
      </c>
      <c r="F22" s="4">
        <v>11826.86</v>
      </c>
      <c r="G22" s="4">
        <v>0</v>
      </c>
      <c r="H22" s="4">
        <v>11826.86</v>
      </c>
      <c r="I22" s="4"/>
      <c r="J22" s="4">
        <v>0</v>
      </c>
      <c r="K22" s="4">
        <v>0</v>
      </c>
      <c r="L22" s="4">
        <v>0</v>
      </c>
      <c r="M22" s="4"/>
      <c r="N22" s="4">
        <v>11826.86</v>
      </c>
      <c r="O22" s="4"/>
      <c r="P22" s="58">
        <v>-12203</v>
      </c>
      <c r="Q22" s="58">
        <v>0</v>
      </c>
      <c r="R22" s="4">
        <f t="shared" si="0"/>
        <v>12203</v>
      </c>
      <c r="S22" s="58"/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58">
        <v>0</v>
      </c>
      <c r="CH22" s="4"/>
      <c r="CI22" s="4">
        <v>0</v>
      </c>
      <c r="CJ22" s="4">
        <v>0</v>
      </c>
      <c r="CK22" s="4">
        <v>12203.35</v>
      </c>
      <c r="CL22" s="4">
        <v>0</v>
      </c>
      <c r="CM22" s="4">
        <v>12203.35</v>
      </c>
      <c r="CN22" s="4"/>
      <c r="CO22" s="4">
        <v>0</v>
      </c>
      <c r="CP22" s="4">
        <v>0</v>
      </c>
      <c r="CQ22" s="4">
        <v>0</v>
      </c>
      <c r="CR22" s="4"/>
      <c r="CS22" s="4">
        <v>12203.35</v>
      </c>
      <c r="CT22" s="4">
        <f t="shared" si="1"/>
        <v>-0.3500000000003638</v>
      </c>
      <c r="CU22" s="38">
        <f t="shared" si="2"/>
        <v>1.0000286814717694</v>
      </c>
    </row>
    <row r="23" spans="1:100" s="54" customFormat="1" outlineLevel="1" x14ac:dyDescent="0.2">
      <c r="A23" s="54" t="s">
        <v>153</v>
      </c>
      <c r="B23" s="11" t="s">
        <v>154</v>
      </c>
      <c r="C23" s="4" t="s">
        <v>336</v>
      </c>
      <c r="D23" s="4">
        <v>0</v>
      </c>
      <c r="E23" s="4">
        <v>0</v>
      </c>
      <c r="F23" s="4">
        <v>5159406.0999999996</v>
      </c>
      <c r="G23" s="4">
        <v>0</v>
      </c>
      <c r="H23" s="4">
        <v>5159406.0999999996</v>
      </c>
      <c r="I23" s="4"/>
      <c r="J23" s="4">
        <v>0</v>
      </c>
      <c r="K23" s="4">
        <v>465569.95</v>
      </c>
      <c r="L23" s="4">
        <v>465569.95</v>
      </c>
      <c r="M23" s="4"/>
      <c r="N23" s="4">
        <v>5159406.0999999996</v>
      </c>
      <c r="O23" s="4"/>
      <c r="P23" s="58">
        <v>-5580722</v>
      </c>
      <c r="Q23" s="58">
        <v>0</v>
      </c>
      <c r="R23" s="4">
        <f t="shared" si="0"/>
        <v>5580722</v>
      </c>
      <c r="S23" s="58"/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58">
        <v>0</v>
      </c>
      <c r="CH23" s="4"/>
      <c r="CI23" s="4">
        <v>0</v>
      </c>
      <c r="CJ23" s="4">
        <v>0</v>
      </c>
      <c r="CK23" s="4">
        <v>5573893.6799999997</v>
      </c>
      <c r="CL23" s="4">
        <v>0</v>
      </c>
      <c r="CM23" s="4">
        <v>5573893.6799999997</v>
      </c>
      <c r="CN23" s="4"/>
      <c r="CO23" s="4">
        <v>0</v>
      </c>
      <c r="CP23" s="4">
        <v>0</v>
      </c>
      <c r="CQ23" s="4">
        <v>0</v>
      </c>
      <c r="CR23" s="4"/>
      <c r="CS23" s="4">
        <v>5573893.6799999997</v>
      </c>
      <c r="CT23" s="4">
        <f t="shared" si="1"/>
        <v>6828.320000000298</v>
      </c>
      <c r="CU23" s="38">
        <f t="shared" si="2"/>
        <v>0.99877644505495877</v>
      </c>
      <c r="CV23" s="56"/>
    </row>
    <row r="24" spans="1:100" s="54" customFormat="1" outlineLevel="1" x14ac:dyDescent="0.2">
      <c r="B24" s="11" t="s">
        <v>154</v>
      </c>
      <c r="C24" s="4" t="s">
        <v>337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465569.95</v>
      </c>
      <c r="O24" s="4"/>
      <c r="P24" s="58"/>
      <c r="Q24" s="58"/>
      <c r="R24" s="4">
        <v>467155.04</v>
      </c>
      <c r="S24" s="58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58">
        <v>0</v>
      </c>
      <c r="CH24" s="4"/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/>
      <c r="CO24" s="4">
        <v>0</v>
      </c>
      <c r="CP24" s="4">
        <v>463492.11</v>
      </c>
      <c r="CQ24" s="4">
        <v>463492.11</v>
      </c>
      <c r="CR24" s="4"/>
      <c r="CS24" s="4">
        <v>463492.11</v>
      </c>
      <c r="CT24" s="4">
        <f t="shared" si="1"/>
        <v>3662.929999999993</v>
      </c>
      <c r="CU24" s="38">
        <f t="shared" si="2"/>
        <v>0.99215906993104475</v>
      </c>
      <c r="CV24" s="56"/>
    </row>
    <row r="25" spans="1:100" outlineLevel="1" x14ac:dyDescent="0.2">
      <c r="A25" s="3" t="s">
        <v>156</v>
      </c>
      <c r="B25" s="11" t="s">
        <v>157</v>
      </c>
      <c r="C25" s="4" t="s">
        <v>158</v>
      </c>
      <c r="D25" s="4">
        <v>0</v>
      </c>
      <c r="E25" s="4">
        <v>0</v>
      </c>
      <c r="F25" s="4">
        <v>70746.78</v>
      </c>
      <c r="G25" s="4">
        <v>0</v>
      </c>
      <c r="H25" s="4">
        <v>70746.78</v>
      </c>
      <c r="I25" s="4"/>
      <c r="J25" s="4">
        <v>0</v>
      </c>
      <c r="K25" s="4">
        <v>0</v>
      </c>
      <c r="L25" s="4">
        <v>0</v>
      </c>
      <c r="M25" s="4"/>
      <c r="N25" s="4">
        <v>70746.78</v>
      </c>
      <c r="O25" s="4"/>
      <c r="P25" s="58">
        <v>-54800</v>
      </c>
      <c r="Q25" s="58">
        <v>0</v>
      </c>
      <c r="R25" s="4">
        <f t="shared" si="0"/>
        <v>54800</v>
      </c>
      <c r="S25" s="58"/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58">
        <v>0</v>
      </c>
      <c r="CH25" s="4"/>
      <c r="CI25" s="4">
        <v>0</v>
      </c>
      <c r="CJ25" s="4">
        <v>0</v>
      </c>
      <c r="CK25" s="4">
        <v>61007.950000000004</v>
      </c>
      <c r="CL25" s="4">
        <v>0</v>
      </c>
      <c r="CM25" s="4">
        <v>61007.950000000004</v>
      </c>
      <c r="CN25" s="4"/>
      <c r="CO25" s="4">
        <v>0</v>
      </c>
      <c r="CP25" s="4">
        <v>0</v>
      </c>
      <c r="CQ25" s="4">
        <v>0</v>
      </c>
      <c r="CR25" s="4"/>
      <c r="CS25" s="4">
        <v>61007.950000000004</v>
      </c>
      <c r="CT25" s="4">
        <f t="shared" si="1"/>
        <v>-6207.9500000000044</v>
      </c>
      <c r="CU25" s="38">
        <f t="shared" si="2"/>
        <v>1.1132837591240876</v>
      </c>
    </row>
    <row r="26" spans="1:100" s="54" customFormat="1" outlineLevel="1" x14ac:dyDescent="0.2">
      <c r="A26" s="54" t="s">
        <v>159</v>
      </c>
      <c r="B26" s="11" t="s">
        <v>160</v>
      </c>
      <c r="C26" s="4" t="s">
        <v>161</v>
      </c>
      <c r="D26" s="4">
        <v>0</v>
      </c>
      <c r="E26" s="4">
        <v>120941.90000000001</v>
      </c>
      <c r="F26" s="4">
        <v>0</v>
      </c>
      <c r="G26" s="4">
        <v>0</v>
      </c>
      <c r="H26" s="4">
        <v>120941.90000000001</v>
      </c>
      <c r="I26" s="4"/>
      <c r="J26" s="4">
        <v>0</v>
      </c>
      <c r="K26" s="4">
        <v>0</v>
      </c>
      <c r="L26" s="4">
        <v>0</v>
      </c>
      <c r="M26" s="4"/>
      <c r="N26" s="4">
        <v>120941.90000000001</v>
      </c>
      <c r="O26" s="4"/>
      <c r="P26" s="58">
        <v>-145000</v>
      </c>
      <c r="Q26" s="58">
        <v>0</v>
      </c>
      <c r="R26" s="4">
        <f t="shared" si="0"/>
        <v>145000</v>
      </c>
      <c r="S26" s="58"/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58">
        <v>0</v>
      </c>
      <c r="CH26" s="4"/>
      <c r="CI26" s="4">
        <v>0</v>
      </c>
      <c r="CJ26" s="4">
        <v>143609.79999999999</v>
      </c>
      <c r="CK26" s="4">
        <v>0</v>
      </c>
      <c r="CL26" s="4">
        <v>0</v>
      </c>
      <c r="CM26" s="4">
        <v>143609.79999999999</v>
      </c>
      <c r="CN26" s="4"/>
      <c r="CO26" s="4">
        <v>0</v>
      </c>
      <c r="CP26" s="4">
        <v>0</v>
      </c>
      <c r="CQ26" s="4">
        <v>0</v>
      </c>
      <c r="CR26" s="4"/>
      <c r="CS26" s="4">
        <v>143609.79999999999</v>
      </c>
      <c r="CT26" s="4">
        <f t="shared" si="1"/>
        <v>1390.2000000000116</v>
      </c>
      <c r="CU26" s="38">
        <f t="shared" si="2"/>
        <v>0.99041241379310341</v>
      </c>
      <c r="CV26" s="56"/>
    </row>
    <row r="27" spans="1:100" s="54" customFormat="1" outlineLevel="1" x14ac:dyDescent="0.2">
      <c r="B27" s="11" t="s">
        <v>160</v>
      </c>
      <c r="C27" s="4" t="s">
        <v>338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0</v>
      </c>
      <c r="O27" s="4"/>
      <c r="P27" s="58"/>
      <c r="Q27" s="58"/>
      <c r="R27" s="4">
        <v>0</v>
      </c>
      <c r="S27" s="58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58">
        <v>0</v>
      </c>
      <c r="CH27" s="4"/>
      <c r="CI27" s="4">
        <v>-350</v>
      </c>
      <c r="CJ27" s="4">
        <v>18755</v>
      </c>
      <c r="CK27" s="4">
        <v>0</v>
      </c>
      <c r="CL27" s="4">
        <v>0</v>
      </c>
      <c r="CM27" s="4">
        <v>18405</v>
      </c>
      <c r="CN27" s="4"/>
      <c r="CO27" s="4">
        <v>0</v>
      </c>
      <c r="CP27" s="4">
        <v>0</v>
      </c>
      <c r="CQ27" s="4">
        <v>0</v>
      </c>
      <c r="CR27" s="4"/>
      <c r="CS27" s="4">
        <v>18405</v>
      </c>
      <c r="CT27" s="4">
        <f t="shared" si="1"/>
        <v>-18405</v>
      </c>
      <c r="CU27" s="38" t="str">
        <f t="shared" si="2"/>
        <v>n/a</v>
      </c>
      <c r="CV27" s="56"/>
    </row>
    <row r="28" spans="1:100" outlineLevel="1" x14ac:dyDescent="0.2">
      <c r="A28" s="3" t="s">
        <v>162</v>
      </c>
      <c r="B28" s="11" t="s">
        <v>163</v>
      </c>
      <c r="C28" s="4" t="s">
        <v>164</v>
      </c>
      <c r="D28" s="4">
        <v>0</v>
      </c>
      <c r="E28" s="4">
        <v>0</v>
      </c>
      <c r="F28" s="4">
        <v>123461</v>
      </c>
      <c r="G28" s="4">
        <v>0</v>
      </c>
      <c r="H28" s="4">
        <v>123461</v>
      </c>
      <c r="I28" s="4"/>
      <c r="J28" s="4">
        <v>0</v>
      </c>
      <c r="K28" s="4">
        <v>0</v>
      </c>
      <c r="L28" s="4">
        <v>0</v>
      </c>
      <c r="M28" s="4"/>
      <c r="N28" s="4">
        <v>123461</v>
      </c>
      <c r="O28" s="4"/>
      <c r="P28" s="58">
        <v>-125000</v>
      </c>
      <c r="Q28" s="58">
        <v>0</v>
      </c>
      <c r="R28" s="4">
        <f t="shared" si="0"/>
        <v>125000</v>
      </c>
      <c r="S28" s="58"/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58">
        <v>0</v>
      </c>
      <c r="CH28" s="4"/>
      <c r="CI28" s="4">
        <v>0</v>
      </c>
      <c r="CJ28" s="4">
        <v>0</v>
      </c>
      <c r="CK28" s="4">
        <v>127275</v>
      </c>
      <c r="CL28" s="4">
        <v>0</v>
      </c>
      <c r="CM28" s="4">
        <v>127275</v>
      </c>
      <c r="CN28" s="4"/>
      <c r="CO28" s="4">
        <v>0</v>
      </c>
      <c r="CP28" s="4">
        <v>0</v>
      </c>
      <c r="CQ28" s="4">
        <v>0</v>
      </c>
      <c r="CR28" s="4"/>
      <c r="CS28" s="4">
        <v>127275</v>
      </c>
      <c r="CT28" s="4">
        <f t="shared" si="1"/>
        <v>-2275</v>
      </c>
      <c r="CU28" s="38">
        <f t="shared" si="2"/>
        <v>1.0182</v>
      </c>
    </row>
    <row r="29" spans="1:100" outlineLevel="1" x14ac:dyDescent="0.2">
      <c r="A29" s="3" t="s">
        <v>165</v>
      </c>
      <c r="B29" s="11" t="s">
        <v>166</v>
      </c>
      <c r="C29" s="4" t="s">
        <v>167</v>
      </c>
      <c r="D29" s="4">
        <v>0</v>
      </c>
      <c r="E29" s="4">
        <v>0</v>
      </c>
      <c r="F29" s="4">
        <v>13583.43</v>
      </c>
      <c r="G29" s="4">
        <v>0</v>
      </c>
      <c r="H29" s="4">
        <v>13583.43</v>
      </c>
      <c r="I29" s="4"/>
      <c r="J29" s="4">
        <v>0</v>
      </c>
      <c r="K29" s="4">
        <v>0</v>
      </c>
      <c r="L29" s="4">
        <v>0</v>
      </c>
      <c r="M29" s="4"/>
      <c r="N29" s="4">
        <v>13583.43</v>
      </c>
      <c r="O29" s="4"/>
      <c r="P29" s="58">
        <v>-18000</v>
      </c>
      <c r="Q29" s="58">
        <v>0</v>
      </c>
      <c r="R29" s="4">
        <f t="shared" si="0"/>
        <v>18000</v>
      </c>
      <c r="S29" s="58"/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58">
        <v>0</v>
      </c>
      <c r="CH29" s="4"/>
      <c r="CI29" s="4">
        <v>50</v>
      </c>
      <c r="CJ29" s="4">
        <v>0</v>
      </c>
      <c r="CK29" s="4">
        <v>14586</v>
      </c>
      <c r="CL29" s="4">
        <v>0</v>
      </c>
      <c r="CM29" s="4">
        <v>14636</v>
      </c>
      <c r="CN29" s="4"/>
      <c r="CO29" s="4">
        <v>0</v>
      </c>
      <c r="CP29" s="4">
        <v>0</v>
      </c>
      <c r="CQ29" s="4">
        <v>0</v>
      </c>
      <c r="CR29" s="4"/>
      <c r="CS29" s="4">
        <v>14636</v>
      </c>
      <c r="CT29" s="4">
        <f t="shared" si="1"/>
        <v>3364</v>
      </c>
      <c r="CU29" s="38">
        <f t="shared" si="2"/>
        <v>0.81311111111111112</v>
      </c>
    </row>
    <row r="30" spans="1:100" outlineLevel="1" x14ac:dyDescent="0.2">
      <c r="A30" s="3" t="s">
        <v>168</v>
      </c>
      <c r="B30" s="11" t="s">
        <v>169</v>
      </c>
      <c r="C30" s="4" t="s">
        <v>170</v>
      </c>
      <c r="D30" s="4">
        <v>47714.15</v>
      </c>
      <c r="E30" s="4">
        <v>407.85</v>
      </c>
      <c r="F30" s="4">
        <v>0</v>
      </c>
      <c r="G30" s="4">
        <v>0</v>
      </c>
      <c r="H30" s="4">
        <v>48122</v>
      </c>
      <c r="I30" s="4"/>
      <c r="J30" s="4">
        <v>0</v>
      </c>
      <c r="K30" s="4">
        <v>0</v>
      </c>
      <c r="L30" s="4">
        <v>0</v>
      </c>
      <c r="M30" s="4"/>
      <c r="N30" s="4">
        <v>48122</v>
      </c>
      <c r="O30" s="4"/>
      <c r="P30" s="58">
        <v>-48810</v>
      </c>
      <c r="Q30" s="58">
        <v>0</v>
      </c>
      <c r="R30" s="4">
        <f t="shared" si="0"/>
        <v>48810</v>
      </c>
      <c r="S30" s="58"/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58">
        <v>0</v>
      </c>
      <c r="CH30" s="4"/>
      <c r="CI30" s="4">
        <v>49215</v>
      </c>
      <c r="CJ30" s="4">
        <v>0</v>
      </c>
      <c r="CK30" s="4">
        <v>0</v>
      </c>
      <c r="CL30" s="4">
        <v>0</v>
      </c>
      <c r="CM30" s="4">
        <v>49215</v>
      </c>
      <c r="CN30" s="4"/>
      <c r="CO30" s="4">
        <v>0</v>
      </c>
      <c r="CP30" s="4">
        <v>0</v>
      </c>
      <c r="CQ30" s="4">
        <v>0</v>
      </c>
      <c r="CR30" s="4"/>
      <c r="CS30" s="4">
        <v>49215</v>
      </c>
      <c r="CT30" s="4">
        <f t="shared" si="1"/>
        <v>-405</v>
      </c>
      <c r="CU30" s="38">
        <f t="shared" si="2"/>
        <v>1.0082974800245852</v>
      </c>
    </row>
    <row r="31" spans="1:100" outlineLevel="1" x14ac:dyDescent="0.2">
      <c r="A31" s="3" t="s">
        <v>171</v>
      </c>
      <c r="B31" s="11" t="s">
        <v>172</v>
      </c>
      <c r="C31" s="4" t="s">
        <v>173</v>
      </c>
      <c r="D31" s="4">
        <v>25411</v>
      </c>
      <c r="E31" s="4">
        <v>0</v>
      </c>
      <c r="F31" s="4">
        <v>0</v>
      </c>
      <c r="G31" s="4">
        <v>0</v>
      </c>
      <c r="H31" s="4">
        <v>25411</v>
      </c>
      <c r="I31" s="4"/>
      <c r="J31" s="4">
        <v>0</v>
      </c>
      <c r="K31" s="4">
        <v>0</v>
      </c>
      <c r="L31" s="4">
        <v>0</v>
      </c>
      <c r="M31" s="4"/>
      <c r="N31" s="4">
        <v>25411</v>
      </c>
      <c r="O31" s="4"/>
      <c r="P31" s="58">
        <v>-11500</v>
      </c>
      <c r="Q31" s="58">
        <v>0</v>
      </c>
      <c r="R31" s="4">
        <f t="shared" si="0"/>
        <v>11500</v>
      </c>
      <c r="S31" s="58"/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58">
        <v>0</v>
      </c>
      <c r="CH31" s="4"/>
      <c r="CI31" s="4">
        <v>20953.25</v>
      </c>
      <c r="CJ31" s="4">
        <v>0</v>
      </c>
      <c r="CK31" s="4">
        <v>0</v>
      </c>
      <c r="CL31" s="4">
        <v>0</v>
      </c>
      <c r="CM31" s="4">
        <v>20953.25</v>
      </c>
      <c r="CN31" s="4"/>
      <c r="CO31" s="4">
        <v>0</v>
      </c>
      <c r="CP31" s="4">
        <v>0</v>
      </c>
      <c r="CQ31" s="4">
        <v>0</v>
      </c>
      <c r="CR31" s="4"/>
      <c r="CS31" s="4">
        <v>20953.25</v>
      </c>
      <c r="CT31" s="4">
        <f t="shared" si="1"/>
        <v>-9453.25</v>
      </c>
      <c r="CU31" s="38">
        <f t="shared" si="2"/>
        <v>1.8220217391304347</v>
      </c>
    </row>
    <row r="32" spans="1:100" outlineLevel="1" x14ac:dyDescent="0.2">
      <c r="A32" s="3" t="s">
        <v>174</v>
      </c>
      <c r="B32" s="11" t="s">
        <v>175</v>
      </c>
      <c r="C32" s="4" t="s">
        <v>176</v>
      </c>
      <c r="D32" s="4">
        <v>0</v>
      </c>
      <c r="E32" s="4">
        <v>0</v>
      </c>
      <c r="F32" s="4">
        <v>1988.19</v>
      </c>
      <c r="G32" s="4">
        <v>0</v>
      </c>
      <c r="H32" s="4">
        <v>1988.19</v>
      </c>
      <c r="I32" s="4"/>
      <c r="J32" s="4">
        <v>0</v>
      </c>
      <c r="K32" s="4">
        <v>0</v>
      </c>
      <c r="L32" s="4">
        <v>0</v>
      </c>
      <c r="M32" s="4"/>
      <c r="N32" s="4">
        <v>1988.19</v>
      </c>
      <c r="O32" s="4"/>
      <c r="P32" s="58">
        <v>-6500</v>
      </c>
      <c r="Q32" s="58">
        <v>0</v>
      </c>
      <c r="R32" s="4">
        <f t="shared" si="0"/>
        <v>6500</v>
      </c>
      <c r="S32" s="58"/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58">
        <v>0</v>
      </c>
      <c r="CH32" s="4"/>
      <c r="CI32" s="4">
        <v>0</v>
      </c>
      <c r="CJ32" s="4">
        <v>0</v>
      </c>
      <c r="CK32" s="4">
        <v>7355.6900000000005</v>
      </c>
      <c r="CL32" s="4">
        <v>1199</v>
      </c>
      <c r="CM32" s="4">
        <v>8554.69</v>
      </c>
      <c r="CN32" s="4"/>
      <c r="CO32" s="4">
        <v>0</v>
      </c>
      <c r="CP32" s="4">
        <v>0</v>
      </c>
      <c r="CQ32" s="4">
        <v>0</v>
      </c>
      <c r="CR32" s="4"/>
      <c r="CS32" s="4">
        <v>8554.69</v>
      </c>
      <c r="CT32" s="4">
        <f t="shared" si="1"/>
        <v>-2054.6900000000005</v>
      </c>
      <c r="CU32" s="38">
        <f t="shared" si="2"/>
        <v>1.3161061538461538</v>
      </c>
    </row>
    <row r="33" spans="1:100" outlineLevel="1" x14ac:dyDescent="0.2">
      <c r="A33" s="3" t="s">
        <v>177</v>
      </c>
      <c r="B33" s="11" t="s">
        <v>178</v>
      </c>
      <c r="C33" s="4" t="s">
        <v>179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/>
      <c r="J33" s="4">
        <v>0</v>
      </c>
      <c r="K33" s="4">
        <v>0</v>
      </c>
      <c r="L33" s="4">
        <v>0</v>
      </c>
      <c r="M33" s="4"/>
      <c r="N33" s="4">
        <v>0</v>
      </c>
      <c r="O33" s="4"/>
      <c r="P33" s="58">
        <v>-600</v>
      </c>
      <c r="Q33" s="58">
        <v>0</v>
      </c>
      <c r="R33" s="4">
        <f t="shared" si="0"/>
        <v>600</v>
      </c>
      <c r="S33" s="58"/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58">
        <v>0</v>
      </c>
      <c r="CH33" s="4"/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/>
      <c r="CO33" s="4">
        <v>0</v>
      </c>
      <c r="CP33" s="4">
        <v>0</v>
      </c>
      <c r="CQ33" s="4">
        <v>0</v>
      </c>
      <c r="CR33" s="4"/>
      <c r="CS33" s="4">
        <v>0</v>
      </c>
      <c r="CT33" s="4">
        <f t="shared" si="1"/>
        <v>600</v>
      </c>
      <c r="CU33" s="38">
        <f t="shared" si="2"/>
        <v>0</v>
      </c>
    </row>
    <row r="34" spans="1:100" outlineLevel="1" x14ac:dyDescent="0.2">
      <c r="A34" s="3" t="s">
        <v>180</v>
      </c>
      <c r="B34" s="11" t="s">
        <v>181</v>
      </c>
      <c r="C34" s="4" t="s">
        <v>339</v>
      </c>
      <c r="D34" s="4">
        <v>0</v>
      </c>
      <c r="E34" s="4">
        <v>0</v>
      </c>
      <c r="F34" s="4">
        <v>-283531.87</v>
      </c>
      <c r="G34" s="4">
        <v>0</v>
      </c>
      <c r="H34" s="4">
        <v>-283531.87</v>
      </c>
      <c r="I34" s="4"/>
      <c r="J34" s="4">
        <v>-182038.08000000002</v>
      </c>
      <c r="K34" s="4">
        <v>0</v>
      </c>
      <c r="L34" s="4">
        <v>-182038.08000000002</v>
      </c>
      <c r="M34" s="4"/>
      <c r="N34" s="4">
        <v>-465569.95</v>
      </c>
      <c r="O34" s="4"/>
      <c r="P34" s="58">
        <v>0</v>
      </c>
      <c r="Q34" s="58">
        <v>0</v>
      </c>
      <c r="R34" s="4">
        <v>-467155.04</v>
      </c>
      <c r="S34" s="58"/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58">
        <v>0</v>
      </c>
      <c r="CH34" s="4"/>
      <c r="CI34" s="4">
        <v>0</v>
      </c>
      <c r="CJ34" s="4">
        <v>0</v>
      </c>
      <c r="CK34" s="4">
        <v>-256220.52000000002</v>
      </c>
      <c r="CL34" s="4">
        <v>0</v>
      </c>
      <c r="CM34" s="4">
        <v>-256220.52000000002</v>
      </c>
      <c r="CN34" s="4"/>
      <c r="CO34" s="4">
        <v>-207271.59</v>
      </c>
      <c r="CP34" s="4">
        <v>0</v>
      </c>
      <c r="CQ34" s="4">
        <v>-207271.59</v>
      </c>
      <c r="CR34" s="4"/>
      <c r="CS34" s="4">
        <v>-463492.11</v>
      </c>
      <c r="CT34" s="4">
        <f t="shared" si="1"/>
        <v>-3662.929999999993</v>
      </c>
      <c r="CU34" s="38">
        <f t="shared" si="2"/>
        <v>0.99215906993104475</v>
      </c>
    </row>
    <row r="35" spans="1:100" s="4" customFormat="1" x14ac:dyDescent="0.2">
      <c r="A35" s="5" t="s">
        <v>26</v>
      </c>
      <c r="B35" s="11"/>
      <c r="C35" s="2" t="s">
        <v>6</v>
      </c>
      <c r="D35" s="5">
        <v>103937.4</v>
      </c>
      <c r="E35" s="5">
        <v>121549.75000000001</v>
      </c>
      <c r="F35" s="5">
        <v>6187233.7000000002</v>
      </c>
      <c r="G35" s="5">
        <v>300</v>
      </c>
      <c r="H35" s="5">
        <v>6413020.8499999996</v>
      </c>
      <c r="I35" s="7"/>
      <c r="J35" s="5">
        <v>0</v>
      </c>
      <c r="K35" s="5">
        <v>471487.35000000003</v>
      </c>
      <c r="L35" s="5">
        <v>471487.35000000003</v>
      </c>
      <c r="M35" s="7"/>
      <c r="N35" s="5">
        <v>6884508.2000000002</v>
      </c>
      <c r="O35" s="5"/>
      <c r="P35" s="5">
        <v>-7631977</v>
      </c>
      <c r="Q35" s="5">
        <v>0</v>
      </c>
      <c r="R35" s="5">
        <f>-1*(P35+Q35)</f>
        <v>7631977</v>
      </c>
      <c r="S35" s="7"/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7"/>
      <c r="CI35" s="5">
        <v>93836.72</v>
      </c>
      <c r="CJ35" s="5">
        <v>162664.80000000002</v>
      </c>
      <c r="CK35" s="5">
        <v>6897261.1300000008</v>
      </c>
      <c r="CL35" s="5">
        <v>1199</v>
      </c>
      <c r="CM35" s="5">
        <v>7154961.6500000004</v>
      </c>
      <c r="CN35" s="2"/>
      <c r="CO35" s="5">
        <v>-49005.419999999984</v>
      </c>
      <c r="CP35" s="5">
        <v>476008.35</v>
      </c>
      <c r="CQ35" s="5">
        <v>427002.93</v>
      </c>
      <c r="CS35" s="5">
        <v>7581964.5800000001</v>
      </c>
      <c r="CT35" s="5">
        <f>R35-CS35</f>
        <v>50012.419999999925</v>
      </c>
      <c r="CU35" s="40">
        <f>IF(R35=0,"n/a",CS35/(R35))</f>
        <v>0.99344699020974514</v>
      </c>
      <c r="CV35" s="41"/>
    </row>
    <row r="36" spans="1:100" s="4" customFormat="1" x14ac:dyDescent="0.2">
      <c r="B36" s="11"/>
      <c r="H36" s="7"/>
      <c r="I36" s="7"/>
      <c r="L36" s="7"/>
      <c r="M36" s="7"/>
      <c r="N36" s="7"/>
      <c r="O36" s="7"/>
      <c r="P36" s="7"/>
      <c r="Q36" s="7"/>
      <c r="R36" s="7"/>
      <c r="S36" s="7"/>
      <c r="CG36" s="7"/>
      <c r="CH36" s="7"/>
      <c r="CM36" s="7"/>
      <c r="CQ36" s="7"/>
      <c r="CU36" s="38"/>
      <c r="CV36" s="38"/>
    </row>
    <row r="37" spans="1:100" s="4" customFormat="1" x14ac:dyDescent="0.2">
      <c r="A37" s="5" t="s">
        <v>2</v>
      </c>
      <c r="B37" s="11"/>
      <c r="C37" s="2" t="s">
        <v>9</v>
      </c>
      <c r="D37" s="5">
        <f t="shared" ref="D37:G37" si="3">D11+D35</f>
        <v>103937.4</v>
      </c>
      <c r="E37" s="5">
        <f t="shared" si="3"/>
        <v>121549.75000000001</v>
      </c>
      <c r="F37" s="5">
        <f t="shared" si="3"/>
        <v>6187233.7000000002</v>
      </c>
      <c r="G37" s="5">
        <f t="shared" si="3"/>
        <v>300</v>
      </c>
      <c r="H37" s="5">
        <f>H11+H35</f>
        <v>9058424.5099999998</v>
      </c>
      <c r="I37" s="7"/>
      <c r="J37" s="5">
        <f t="shared" ref="J37:K37" si="4">J11+J35</f>
        <v>0</v>
      </c>
      <c r="K37" s="5">
        <f t="shared" si="4"/>
        <v>471487.35000000003</v>
      </c>
      <c r="L37" s="5">
        <f>L11+L35</f>
        <v>471487.35000000003</v>
      </c>
      <c r="M37" s="7"/>
      <c r="N37" s="5">
        <f>N11+N35</f>
        <v>9529911.8599999994</v>
      </c>
      <c r="O37" s="5"/>
      <c r="P37" s="5"/>
      <c r="Q37" s="5"/>
      <c r="R37" s="5">
        <f>R11+R35</f>
        <v>7631977</v>
      </c>
      <c r="S37" s="7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7"/>
      <c r="CI37" s="5">
        <f t="shared" ref="CI37:CL37" si="5">CI11+CI35</f>
        <v>156494.21</v>
      </c>
      <c r="CJ37" s="5">
        <f t="shared" si="5"/>
        <v>268195.31</v>
      </c>
      <c r="CK37" s="5">
        <f t="shared" si="5"/>
        <v>8827539.3200000003</v>
      </c>
      <c r="CL37" s="5">
        <f t="shared" si="5"/>
        <v>1199</v>
      </c>
      <c r="CM37" s="5">
        <f>CM11+CM35</f>
        <v>9253427.8399999999</v>
      </c>
      <c r="CN37" s="2"/>
      <c r="CO37" s="5">
        <f t="shared" ref="CO37:CP37" si="6">CO11+CO35</f>
        <v>-49005.419999999984</v>
      </c>
      <c r="CP37" s="5">
        <f t="shared" si="6"/>
        <v>1264572.7999999998</v>
      </c>
      <c r="CQ37" s="5">
        <f>CQ11+CQ35</f>
        <v>1215567.3800000001</v>
      </c>
      <c r="CS37" s="5">
        <f>CS11+CS35</f>
        <v>10468995.220000001</v>
      </c>
      <c r="CT37" s="5">
        <f>CT11+CT35</f>
        <v>50012.419999999925</v>
      </c>
      <c r="CU37" s="40">
        <f>IF(R37=0,"n/a",CS37/(R37))</f>
        <v>1.3717278262237951</v>
      </c>
      <c r="CV37" s="41"/>
    </row>
    <row r="38" spans="1:100" x14ac:dyDescent="0.2">
      <c r="B38" s="11"/>
      <c r="C38" s="4"/>
      <c r="D38" s="4"/>
      <c r="E38" s="4"/>
      <c r="F38" s="4"/>
      <c r="G38" s="4"/>
      <c r="H38" s="6"/>
      <c r="I38" s="7"/>
      <c r="J38" s="4"/>
      <c r="K38" s="4"/>
      <c r="L38" s="6"/>
      <c r="M38" s="7"/>
      <c r="N38" s="7"/>
      <c r="O38" s="7"/>
      <c r="P38" s="7"/>
      <c r="Q38" s="7"/>
      <c r="R38" s="7"/>
      <c r="S38" s="7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7"/>
      <c r="CH38" s="7"/>
      <c r="CI38" s="4"/>
      <c r="CJ38" s="4"/>
      <c r="CK38" s="4"/>
      <c r="CL38" s="4"/>
      <c r="CM38" s="6"/>
      <c r="CN38" s="4"/>
      <c r="CO38" s="4"/>
      <c r="CP38" s="4"/>
      <c r="CQ38" s="6"/>
      <c r="CR38" s="4"/>
      <c r="CS38" s="4"/>
      <c r="CT38" s="4"/>
      <c r="CU38" s="38"/>
    </row>
    <row r="39" spans="1:100" s="54" customFormat="1" hidden="1" outlineLevel="1" x14ac:dyDescent="0.2">
      <c r="A39" s="54" t="s">
        <v>58</v>
      </c>
      <c r="B39" s="11" t="s">
        <v>182</v>
      </c>
      <c r="C39" s="4" t="s">
        <v>183</v>
      </c>
      <c r="D39" s="4">
        <v>0</v>
      </c>
      <c r="E39" s="4">
        <v>0</v>
      </c>
      <c r="F39" s="4">
        <v>113537.25</v>
      </c>
      <c r="G39" s="4">
        <v>0</v>
      </c>
      <c r="H39" s="4">
        <v>113537.25</v>
      </c>
      <c r="I39" s="4"/>
      <c r="J39" s="4">
        <v>0</v>
      </c>
      <c r="K39" s="4">
        <v>0</v>
      </c>
      <c r="L39" s="4">
        <v>0</v>
      </c>
      <c r="M39" s="4"/>
      <c r="N39" s="4">
        <v>0</v>
      </c>
      <c r="O39" s="4"/>
      <c r="P39" s="58">
        <v>0</v>
      </c>
      <c r="Q39" s="58">
        <v>0</v>
      </c>
      <c r="R39" s="4"/>
      <c r="S39" s="58"/>
      <c r="T39" s="4">
        <v>112200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58">
        <v>0</v>
      </c>
      <c r="CH39" s="4"/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/>
      <c r="CO39" s="4">
        <v>0</v>
      </c>
      <c r="CP39" s="4">
        <v>0</v>
      </c>
      <c r="CQ39" s="4">
        <v>0</v>
      </c>
      <c r="CR39" s="4"/>
      <c r="CS39" s="4">
        <v>0</v>
      </c>
      <c r="CT39" s="4">
        <f t="shared" ref="CT39:CT60" si="7">CG39-CS39</f>
        <v>0</v>
      </c>
      <c r="CU39" s="38" t="str">
        <f t="shared" ref="CU39:CU60" si="8">IF(CG39=0,"n/a",CS39/(CG39))</f>
        <v>n/a</v>
      </c>
      <c r="CV39" s="56"/>
    </row>
    <row r="40" spans="1:100" s="54" customFormat="1" hidden="1" outlineLevel="1" x14ac:dyDescent="0.2">
      <c r="A40" s="54" t="s">
        <v>59</v>
      </c>
      <c r="B40" s="11" t="s">
        <v>184</v>
      </c>
      <c r="C40" s="4" t="s">
        <v>185</v>
      </c>
      <c r="D40" s="4">
        <v>0</v>
      </c>
      <c r="E40" s="4">
        <v>0</v>
      </c>
      <c r="F40" s="4">
        <v>163422.01</v>
      </c>
      <c r="G40" s="4">
        <v>0</v>
      </c>
      <c r="H40" s="4">
        <v>163422.01</v>
      </c>
      <c r="I40" s="4"/>
      <c r="J40" s="4">
        <v>0</v>
      </c>
      <c r="K40" s="4">
        <v>0</v>
      </c>
      <c r="L40" s="4">
        <v>0</v>
      </c>
      <c r="M40" s="4"/>
      <c r="N40" s="4">
        <v>0</v>
      </c>
      <c r="O40" s="4"/>
      <c r="P40" s="58">
        <v>0</v>
      </c>
      <c r="Q40" s="58">
        <v>0</v>
      </c>
      <c r="R40" s="4"/>
      <c r="S40" s="58"/>
      <c r="T40" s="4">
        <v>0</v>
      </c>
      <c r="U40" s="4">
        <v>159000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58">
        <v>0</v>
      </c>
      <c r="CH40" s="4"/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/>
      <c r="CO40" s="4">
        <v>0</v>
      </c>
      <c r="CP40" s="4">
        <v>0</v>
      </c>
      <c r="CQ40" s="4">
        <v>0</v>
      </c>
      <c r="CR40" s="4"/>
      <c r="CS40" s="4">
        <v>0</v>
      </c>
      <c r="CT40" s="4">
        <f t="shared" si="7"/>
        <v>0</v>
      </c>
      <c r="CU40" s="38" t="str">
        <f t="shared" si="8"/>
        <v>n/a</v>
      </c>
      <c r="CV40" s="56"/>
    </row>
    <row r="41" spans="1:100" s="54" customFormat="1" outlineLevel="1" x14ac:dyDescent="0.2">
      <c r="B41" s="11" t="s">
        <v>340</v>
      </c>
      <c r="C41" s="4" t="s">
        <v>341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>
        <v>276959.26</v>
      </c>
      <c r="O41" s="4"/>
      <c r="P41" s="58"/>
      <c r="Q41" s="58"/>
      <c r="R41" s="4"/>
      <c r="S41" s="58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58">
        <v>271200</v>
      </c>
      <c r="CH41" s="4"/>
      <c r="CI41" s="4">
        <v>0</v>
      </c>
      <c r="CJ41" s="4">
        <v>0</v>
      </c>
      <c r="CK41" s="4">
        <v>249986.34</v>
      </c>
      <c r="CL41" s="4"/>
      <c r="CM41" s="4">
        <v>249986.34</v>
      </c>
      <c r="CN41" s="4"/>
      <c r="CO41" s="4">
        <v>0</v>
      </c>
      <c r="CP41" s="4">
        <v>0</v>
      </c>
      <c r="CQ41" s="4">
        <v>0</v>
      </c>
      <c r="CR41" s="4"/>
      <c r="CS41" s="4">
        <v>249986.34</v>
      </c>
      <c r="CT41" s="4">
        <f t="shared" si="7"/>
        <v>21213.660000000003</v>
      </c>
      <c r="CU41" s="38">
        <f t="shared" si="8"/>
        <v>0.92177853982300884</v>
      </c>
      <c r="CV41" s="56"/>
    </row>
    <row r="42" spans="1:100" outlineLevel="1" x14ac:dyDescent="0.2">
      <c r="A42" s="3" t="s">
        <v>60</v>
      </c>
      <c r="B42" s="11" t="s">
        <v>186</v>
      </c>
      <c r="C42" s="4" t="s">
        <v>187</v>
      </c>
      <c r="D42" s="4">
        <v>6666.64</v>
      </c>
      <c r="E42" s="4">
        <v>42956.25</v>
      </c>
      <c r="F42" s="4">
        <v>1985260.6600000001</v>
      </c>
      <c r="G42" s="4">
        <v>0</v>
      </c>
      <c r="H42" s="4">
        <v>2034883.55</v>
      </c>
      <c r="I42" s="4"/>
      <c r="J42" s="4">
        <v>0</v>
      </c>
      <c r="K42" s="4">
        <v>0</v>
      </c>
      <c r="L42" s="4">
        <v>0</v>
      </c>
      <c r="M42" s="4"/>
      <c r="N42" s="4">
        <v>2034883.55</v>
      </c>
      <c r="O42" s="4"/>
      <c r="P42" s="58">
        <v>0</v>
      </c>
      <c r="Q42" s="58">
        <v>0</v>
      </c>
      <c r="R42" s="4"/>
      <c r="S42" s="58"/>
      <c r="T42" s="4">
        <v>0</v>
      </c>
      <c r="U42" s="4">
        <v>0</v>
      </c>
      <c r="V42" s="4">
        <v>2058201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58">
        <v>2058201</v>
      </c>
      <c r="CH42" s="4"/>
      <c r="CI42" s="4">
        <v>6666.64</v>
      </c>
      <c r="CJ42" s="4">
        <v>46501.58</v>
      </c>
      <c r="CK42" s="4">
        <v>1838550.52</v>
      </c>
      <c r="CL42" s="4">
        <v>0</v>
      </c>
      <c r="CM42" s="4">
        <v>1891718.74</v>
      </c>
      <c r="CN42" s="4"/>
      <c r="CO42" s="4">
        <v>0</v>
      </c>
      <c r="CP42" s="4">
        <v>0</v>
      </c>
      <c r="CQ42" s="4">
        <v>0</v>
      </c>
      <c r="CR42" s="4"/>
      <c r="CS42" s="4">
        <v>1891718.74</v>
      </c>
      <c r="CT42" s="4">
        <f t="shared" si="7"/>
        <v>166482.26</v>
      </c>
      <c r="CU42" s="38">
        <f t="shared" si="8"/>
        <v>0.919112730000617</v>
      </c>
    </row>
    <row r="43" spans="1:100" outlineLevel="1" x14ac:dyDescent="0.2">
      <c r="A43" s="3" t="s">
        <v>61</v>
      </c>
      <c r="B43" s="11" t="s">
        <v>188</v>
      </c>
      <c r="C43" s="4" t="s">
        <v>189</v>
      </c>
      <c r="D43" s="4">
        <v>1850</v>
      </c>
      <c r="E43" s="4">
        <v>3765.61</v>
      </c>
      <c r="F43" s="4">
        <v>44292.5</v>
      </c>
      <c r="G43" s="4">
        <v>0</v>
      </c>
      <c r="H43" s="4">
        <v>49908.11</v>
      </c>
      <c r="I43" s="4"/>
      <c r="J43" s="4">
        <v>0</v>
      </c>
      <c r="K43" s="4">
        <v>0</v>
      </c>
      <c r="L43" s="4">
        <v>0</v>
      </c>
      <c r="M43" s="4"/>
      <c r="N43" s="4">
        <v>49908.11</v>
      </c>
      <c r="O43" s="4"/>
      <c r="P43" s="58">
        <v>0</v>
      </c>
      <c r="Q43" s="58">
        <v>0</v>
      </c>
      <c r="R43" s="4"/>
      <c r="S43" s="58"/>
      <c r="T43" s="4">
        <v>0</v>
      </c>
      <c r="U43" s="4">
        <v>0</v>
      </c>
      <c r="V43" s="4">
        <v>0</v>
      </c>
      <c r="W43" s="4">
        <v>35000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58">
        <v>35000</v>
      </c>
      <c r="CH43" s="4"/>
      <c r="CI43" s="4">
        <v>1800</v>
      </c>
      <c r="CJ43" s="4">
        <v>0</v>
      </c>
      <c r="CK43" s="4">
        <v>29390</v>
      </c>
      <c r="CL43" s="4">
        <v>0</v>
      </c>
      <c r="CM43" s="4">
        <v>31190</v>
      </c>
      <c r="CN43" s="4"/>
      <c r="CO43" s="4">
        <v>0</v>
      </c>
      <c r="CP43" s="4">
        <v>0</v>
      </c>
      <c r="CQ43" s="4">
        <v>0</v>
      </c>
      <c r="CR43" s="4"/>
      <c r="CS43" s="4">
        <v>31190</v>
      </c>
      <c r="CT43" s="4">
        <f t="shared" si="7"/>
        <v>3810</v>
      </c>
      <c r="CU43" s="38">
        <f t="shared" si="8"/>
        <v>0.89114285714285713</v>
      </c>
    </row>
    <row r="44" spans="1:100" outlineLevel="1" x14ac:dyDescent="0.2">
      <c r="A44" s="3" t="s">
        <v>62</v>
      </c>
      <c r="B44" s="11" t="s">
        <v>190</v>
      </c>
      <c r="C44" s="4" t="s">
        <v>191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/>
      <c r="J44" s="4">
        <v>0</v>
      </c>
      <c r="K44" s="4">
        <v>0</v>
      </c>
      <c r="L44" s="4">
        <v>0</v>
      </c>
      <c r="M44" s="4"/>
      <c r="N44" s="4">
        <v>0</v>
      </c>
      <c r="O44" s="4"/>
      <c r="P44" s="58">
        <v>0</v>
      </c>
      <c r="Q44" s="58">
        <v>0</v>
      </c>
      <c r="R44" s="4"/>
      <c r="S44" s="58"/>
      <c r="T44" s="4">
        <v>0</v>
      </c>
      <c r="U44" s="4">
        <v>0</v>
      </c>
      <c r="V44" s="4">
        <v>0</v>
      </c>
      <c r="W44" s="4">
        <v>0</v>
      </c>
      <c r="X44" s="4">
        <v>24000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58">
        <v>24000</v>
      </c>
      <c r="CH44" s="4"/>
      <c r="CI44" s="4">
        <v>0</v>
      </c>
      <c r="CJ44" s="4">
        <v>0</v>
      </c>
      <c r="CK44" s="4">
        <v>20862.98</v>
      </c>
      <c r="CL44" s="4">
        <v>0</v>
      </c>
      <c r="CM44" s="4">
        <v>20862.98</v>
      </c>
      <c r="CN44" s="4"/>
      <c r="CO44" s="4">
        <v>0</v>
      </c>
      <c r="CP44" s="4">
        <v>0</v>
      </c>
      <c r="CQ44" s="4">
        <v>0</v>
      </c>
      <c r="CR44" s="4"/>
      <c r="CS44" s="4">
        <v>20862.98</v>
      </c>
      <c r="CT44" s="4">
        <f t="shared" si="7"/>
        <v>3137.0200000000004</v>
      </c>
      <c r="CU44" s="38">
        <f t="shared" si="8"/>
        <v>0.86929083333333335</v>
      </c>
    </row>
    <row r="45" spans="1:100" outlineLevel="1" x14ac:dyDescent="0.2">
      <c r="A45" s="3" t="s">
        <v>63</v>
      </c>
      <c r="B45" s="11" t="s">
        <v>192</v>
      </c>
      <c r="C45" s="4" t="s">
        <v>193</v>
      </c>
      <c r="D45" s="4">
        <v>0</v>
      </c>
      <c r="E45" s="4">
        <v>0</v>
      </c>
      <c r="F45" s="4">
        <v>48372</v>
      </c>
      <c r="G45" s="4">
        <v>0</v>
      </c>
      <c r="H45" s="4">
        <v>48372</v>
      </c>
      <c r="I45" s="4"/>
      <c r="J45" s="4">
        <v>0</v>
      </c>
      <c r="K45" s="4">
        <v>0</v>
      </c>
      <c r="L45" s="4">
        <v>0</v>
      </c>
      <c r="M45" s="4"/>
      <c r="N45" s="4">
        <v>48372</v>
      </c>
      <c r="O45" s="4"/>
      <c r="P45" s="58">
        <v>0</v>
      </c>
      <c r="Q45" s="58">
        <v>0</v>
      </c>
      <c r="R45" s="4"/>
      <c r="S45" s="58"/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50000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58">
        <v>50000</v>
      </c>
      <c r="CH45" s="4"/>
      <c r="CI45" s="4">
        <v>0</v>
      </c>
      <c r="CJ45" s="4">
        <v>0</v>
      </c>
      <c r="CK45" s="4">
        <v>45072.66</v>
      </c>
      <c r="CL45" s="4">
        <v>0</v>
      </c>
      <c r="CM45" s="4">
        <v>45072.66</v>
      </c>
      <c r="CN45" s="4"/>
      <c r="CO45" s="4">
        <v>0</v>
      </c>
      <c r="CP45" s="4">
        <v>0</v>
      </c>
      <c r="CQ45" s="4">
        <v>0</v>
      </c>
      <c r="CR45" s="4"/>
      <c r="CS45" s="4">
        <v>45072.66</v>
      </c>
      <c r="CT45" s="4">
        <f t="shared" si="7"/>
        <v>4927.3399999999965</v>
      </c>
      <c r="CU45" s="38">
        <f t="shared" si="8"/>
        <v>0.90145320000000007</v>
      </c>
    </row>
    <row r="46" spans="1:100" outlineLevel="1" x14ac:dyDescent="0.2">
      <c r="A46" s="3" t="s">
        <v>64</v>
      </c>
      <c r="B46" s="11" t="s">
        <v>194</v>
      </c>
      <c r="C46" s="4" t="s">
        <v>195</v>
      </c>
      <c r="D46" s="4">
        <v>0</v>
      </c>
      <c r="E46" s="4">
        <v>0</v>
      </c>
      <c r="F46" s="4">
        <v>47059.75</v>
      </c>
      <c r="G46" s="4">
        <v>0</v>
      </c>
      <c r="H46" s="4">
        <v>47059.75</v>
      </c>
      <c r="I46" s="4"/>
      <c r="J46" s="4">
        <v>0</v>
      </c>
      <c r="K46" s="4">
        <v>0</v>
      </c>
      <c r="L46" s="4">
        <v>0</v>
      </c>
      <c r="M46" s="4"/>
      <c r="N46" s="4">
        <v>47059.75</v>
      </c>
      <c r="O46" s="4"/>
      <c r="P46" s="58">
        <v>0</v>
      </c>
      <c r="Q46" s="58">
        <v>0</v>
      </c>
      <c r="R46" s="4"/>
      <c r="S46" s="58"/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47147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58">
        <v>47147</v>
      </c>
      <c r="CH46" s="4"/>
      <c r="CI46" s="4">
        <v>0</v>
      </c>
      <c r="CJ46" s="4">
        <v>0</v>
      </c>
      <c r="CK46" s="4">
        <v>36736</v>
      </c>
      <c r="CL46" s="4">
        <v>0</v>
      </c>
      <c r="CM46" s="4">
        <v>36736</v>
      </c>
      <c r="CN46" s="4"/>
      <c r="CO46" s="4">
        <v>0</v>
      </c>
      <c r="CP46" s="4">
        <v>0</v>
      </c>
      <c r="CQ46" s="4">
        <v>0</v>
      </c>
      <c r="CR46" s="4"/>
      <c r="CS46" s="4">
        <v>36736</v>
      </c>
      <c r="CT46" s="4">
        <f t="shared" si="7"/>
        <v>10411</v>
      </c>
      <c r="CU46" s="38">
        <f t="shared" si="8"/>
        <v>0.77918001145353888</v>
      </c>
    </row>
    <row r="47" spans="1:100" outlineLevel="1" x14ac:dyDescent="0.2">
      <c r="A47" s="3" t="s">
        <v>65</v>
      </c>
      <c r="B47" s="11" t="s">
        <v>196</v>
      </c>
      <c r="C47" s="4" t="s">
        <v>197</v>
      </c>
      <c r="D47" s="4">
        <v>0</v>
      </c>
      <c r="E47" s="4">
        <v>0</v>
      </c>
      <c r="F47" s="4">
        <v>68441.89</v>
      </c>
      <c r="G47" s="4">
        <v>0</v>
      </c>
      <c r="H47" s="4">
        <v>68441.89</v>
      </c>
      <c r="I47" s="4"/>
      <c r="J47" s="4">
        <v>0</v>
      </c>
      <c r="K47" s="4">
        <v>0</v>
      </c>
      <c r="L47" s="4">
        <v>0</v>
      </c>
      <c r="M47" s="4"/>
      <c r="N47" s="4">
        <v>68441.89</v>
      </c>
      <c r="O47" s="4"/>
      <c r="P47" s="58">
        <v>0</v>
      </c>
      <c r="Q47" s="58">
        <v>0</v>
      </c>
      <c r="R47" s="4"/>
      <c r="S47" s="58"/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76459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58">
        <v>76459</v>
      </c>
      <c r="CH47" s="4"/>
      <c r="CI47" s="4">
        <v>0</v>
      </c>
      <c r="CJ47" s="4">
        <v>0</v>
      </c>
      <c r="CK47" s="4">
        <v>68985.7</v>
      </c>
      <c r="CL47" s="4">
        <v>0</v>
      </c>
      <c r="CM47" s="4">
        <v>68985.7</v>
      </c>
      <c r="CN47" s="4"/>
      <c r="CO47" s="4">
        <v>0</v>
      </c>
      <c r="CP47" s="4">
        <v>0</v>
      </c>
      <c r="CQ47" s="4">
        <v>0</v>
      </c>
      <c r="CR47" s="4"/>
      <c r="CS47" s="4">
        <v>68985.7</v>
      </c>
      <c r="CT47" s="4">
        <f t="shared" si="7"/>
        <v>7473.3000000000029</v>
      </c>
      <c r="CU47" s="38">
        <f t="shared" si="8"/>
        <v>0.90225741900888057</v>
      </c>
    </row>
    <row r="48" spans="1:100" outlineLevel="1" x14ac:dyDescent="0.2">
      <c r="A48" s="3" t="s">
        <v>66</v>
      </c>
      <c r="B48" s="11" t="s">
        <v>198</v>
      </c>
      <c r="C48" s="4" t="s">
        <v>199</v>
      </c>
      <c r="D48" s="4">
        <v>0</v>
      </c>
      <c r="E48" s="4">
        <v>0</v>
      </c>
      <c r="F48" s="4">
        <v>34455.68</v>
      </c>
      <c r="G48" s="4">
        <v>0</v>
      </c>
      <c r="H48" s="4">
        <v>34455.68</v>
      </c>
      <c r="I48" s="4"/>
      <c r="J48" s="4">
        <v>0</v>
      </c>
      <c r="K48" s="4">
        <v>0</v>
      </c>
      <c r="L48" s="4">
        <v>0</v>
      </c>
      <c r="M48" s="4"/>
      <c r="N48" s="4">
        <v>34455.68</v>
      </c>
      <c r="O48" s="4"/>
      <c r="P48" s="58">
        <v>0</v>
      </c>
      <c r="Q48" s="58">
        <v>0</v>
      </c>
      <c r="R48" s="4"/>
      <c r="S48" s="58"/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34793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58">
        <v>34793</v>
      </c>
      <c r="CH48" s="4"/>
      <c r="CI48" s="4">
        <v>0</v>
      </c>
      <c r="CJ48" s="4">
        <v>0</v>
      </c>
      <c r="CK48" s="4">
        <v>30802.97</v>
      </c>
      <c r="CL48" s="4">
        <v>0</v>
      </c>
      <c r="CM48" s="4">
        <v>30802.97</v>
      </c>
      <c r="CN48" s="4"/>
      <c r="CO48" s="4">
        <v>0</v>
      </c>
      <c r="CP48" s="4">
        <v>0</v>
      </c>
      <c r="CQ48" s="4">
        <v>0</v>
      </c>
      <c r="CR48" s="4"/>
      <c r="CS48" s="4">
        <v>30802.97</v>
      </c>
      <c r="CT48" s="4">
        <f t="shared" si="7"/>
        <v>3990.0299999999988</v>
      </c>
      <c r="CU48" s="38">
        <f t="shared" si="8"/>
        <v>0.88532089788175783</v>
      </c>
    </row>
    <row r="49" spans="1:100" outlineLevel="1" x14ac:dyDescent="0.2">
      <c r="A49" s="3" t="s">
        <v>67</v>
      </c>
      <c r="B49" s="11" t="s">
        <v>200</v>
      </c>
      <c r="C49" s="4" t="s">
        <v>201</v>
      </c>
      <c r="D49" s="4">
        <v>0</v>
      </c>
      <c r="E49" s="4">
        <v>0</v>
      </c>
      <c r="F49" s="4">
        <v>29180.880000000001</v>
      </c>
      <c r="G49" s="4">
        <v>0</v>
      </c>
      <c r="H49" s="4">
        <v>29180.880000000001</v>
      </c>
      <c r="I49" s="4"/>
      <c r="J49" s="4">
        <v>0</v>
      </c>
      <c r="K49" s="4">
        <v>0</v>
      </c>
      <c r="L49" s="4">
        <v>0</v>
      </c>
      <c r="M49" s="4"/>
      <c r="N49" s="4">
        <v>29180.880000000001</v>
      </c>
      <c r="O49" s="4"/>
      <c r="P49" s="58">
        <v>0</v>
      </c>
      <c r="Q49" s="58">
        <v>0</v>
      </c>
      <c r="R49" s="4"/>
      <c r="S49" s="58"/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28434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58">
        <v>28434</v>
      </c>
      <c r="CH49" s="4"/>
      <c r="CI49" s="4">
        <v>0</v>
      </c>
      <c r="CJ49" s="4">
        <v>0</v>
      </c>
      <c r="CK49" s="4">
        <v>26018.920000000002</v>
      </c>
      <c r="CL49" s="4">
        <v>0</v>
      </c>
      <c r="CM49" s="4">
        <v>26018.920000000002</v>
      </c>
      <c r="CN49" s="4"/>
      <c r="CO49" s="4">
        <v>0</v>
      </c>
      <c r="CP49" s="4">
        <v>0</v>
      </c>
      <c r="CQ49" s="4">
        <v>0</v>
      </c>
      <c r="CR49" s="4"/>
      <c r="CS49" s="4">
        <v>26018.920000000002</v>
      </c>
      <c r="CT49" s="4">
        <f t="shared" si="7"/>
        <v>2415.0799999999981</v>
      </c>
      <c r="CU49" s="38">
        <f t="shared" si="8"/>
        <v>0.91506365618625596</v>
      </c>
    </row>
    <row r="50" spans="1:100" outlineLevel="1" x14ac:dyDescent="0.2">
      <c r="A50" s="3" t="s">
        <v>68</v>
      </c>
      <c r="B50" s="11" t="s">
        <v>202</v>
      </c>
      <c r="C50" s="4" t="s">
        <v>203</v>
      </c>
      <c r="D50" s="4">
        <v>0</v>
      </c>
      <c r="E50" s="4">
        <v>0</v>
      </c>
      <c r="F50" s="4">
        <v>28582.84</v>
      </c>
      <c r="G50" s="4">
        <v>0</v>
      </c>
      <c r="H50" s="4">
        <v>28582.84</v>
      </c>
      <c r="I50" s="4"/>
      <c r="J50" s="4">
        <v>0</v>
      </c>
      <c r="K50" s="4">
        <v>0</v>
      </c>
      <c r="L50" s="4">
        <v>0</v>
      </c>
      <c r="M50" s="4"/>
      <c r="N50" s="4">
        <v>28582.84</v>
      </c>
      <c r="O50" s="4"/>
      <c r="P50" s="58">
        <v>0</v>
      </c>
      <c r="Q50" s="58">
        <v>0</v>
      </c>
      <c r="R50" s="4"/>
      <c r="S50" s="58"/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31032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58">
        <v>31032</v>
      </c>
      <c r="CH50" s="4"/>
      <c r="CI50" s="4">
        <v>0</v>
      </c>
      <c r="CJ50" s="4">
        <v>0</v>
      </c>
      <c r="CK50" s="4">
        <v>22666.29</v>
      </c>
      <c r="CL50" s="4">
        <v>0</v>
      </c>
      <c r="CM50" s="4">
        <v>22666.29</v>
      </c>
      <c r="CN50" s="4"/>
      <c r="CO50" s="4">
        <v>0</v>
      </c>
      <c r="CP50" s="4">
        <v>0</v>
      </c>
      <c r="CQ50" s="4">
        <v>0</v>
      </c>
      <c r="CR50" s="4"/>
      <c r="CS50" s="4">
        <v>22666.29</v>
      </c>
      <c r="CT50" s="4">
        <f t="shared" si="7"/>
        <v>8365.7099999999991</v>
      </c>
      <c r="CU50" s="38">
        <f t="shared" si="8"/>
        <v>0.73041666666666671</v>
      </c>
    </row>
    <row r="51" spans="1:100" outlineLevel="1" x14ac:dyDescent="0.2">
      <c r="A51" s="3" t="s">
        <v>69</v>
      </c>
      <c r="B51" s="11" t="s">
        <v>204</v>
      </c>
      <c r="C51" s="4" t="s">
        <v>205</v>
      </c>
      <c r="D51" s="4">
        <v>0</v>
      </c>
      <c r="E51" s="4">
        <v>0</v>
      </c>
      <c r="F51" s="4">
        <v>54455.25</v>
      </c>
      <c r="G51" s="4">
        <v>0</v>
      </c>
      <c r="H51" s="4">
        <v>54455.25</v>
      </c>
      <c r="I51" s="4"/>
      <c r="J51" s="4">
        <v>0</v>
      </c>
      <c r="K51" s="4">
        <v>0</v>
      </c>
      <c r="L51" s="4">
        <v>0</v>
      </c>
      <c r="M51" s="4"/>
      <c r="N51" s="4">
        <v>54455.25</v>
      </c>
      <c r="O51" s="4"/>
      <c r="P51" s="58">
        <v>0</v>
      </c>
      <c r="Q51" s="58">
        <v>0</v>
      </c>
      <c r="R51" s="4"/>
      <c r="S51" s="58"/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52846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58">
        <v>52846</v>
      </c>
      <c r="CH51" s="4"/>
      <c r="CI51" s="4">
        <v>0</v>
      </c>
      <c r="CJ51" s="4">
        <v>0</v>
      </c>
      <c r="CK51" s="4">
        <v>48281.51</v>
      </c>
      <c r="CL51" s="4">
        <v>0</v>
      </c>
      <c r="CM51" s="4">
        <v>48281.51</v>
      </c>
      <c r="CN51" s="4"/>
      <c r="CO51" s="4">
        <v>0</v>
      </c>
      <c r="CP51" s="4">
        <v>0</v>
      </c>
      <c r="CQ51" s="4">
        <v>0</v>
      </c>
      <c r="CR51" s="4"/>
      <c r="CS51" s="4">
        <v>48281.51</v>
      </c>
      <c r="CT51" s="4">
        <f t="shared" si="7"/>
        <v>4564.489999999998</v>
      </c>
      <c r="CU51" s="38">
        <f t="shared" si="8"/>
        <v>0.91362657533209712</v>
      </c>
    </row>
    <row r="52" spans="1:100" outlineLevel="1" x14ac:dyDescent="0.2">
      <c r="A52" s="3" t="s">
        <v>70</v>
      </c>
      <c r="B52" s="11" t="s">
        <v>206</v>
      </c>
      <c r="C52" s="4" t="s">
        <v>207</v>
      </c>
      <c r="D52" s="4">
        <v>0</v>
      </c>
      <c r="E52" s="4">
        <v>0</v>
      </c>
      <c r="F52" s="4">
        <v>58095.630000000005</v>
      </c>
      <c r="G52" s="4">
        <v>0</v>
      </c>
      <c r="H52" s="4">
        <v>58095.630000000005</v>
      </c>
      <c r="I52" s="4"/>
      <c r="J52" s="4">
        <v>0</v>
      </c>
      <c r="K52" s="4">
        <v>0</v>
      </c>
      <c r="L52" s="4">
        <v>0</v>
      </c>
      <c r="M52" s="4"/>
      <c r="N52" s="4">
        <v>58095.630000000005</v>
      </c>
      <c r="O52" s="4"/>
      <c r="P52" s="58">
        <v>0</v>
      </c>
      <c r="Q52" s="58">
        <v>0</v>
      </c>
      <c r="R52" s="4"/>
      <c r="S52" s="58"/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52886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58">
        <v>52886</v>
      </c>
      <c r="CH52" s="4"/>
      <c r="CI52" s="4">
        <v>0</v>
      </c>
      <c r="CJ52" s="4">
        <v>0</v>
      </c>
      <c r="CK52" s="4">
        <v>43106.49</v>
      </c>
      <c r="CL52" s="4">
        <v>0</v>
      </c>
      <c r="CM52" s="4">
        <v>43106.49</v>
      </c>
      <c r="CN52" s="4"/>
      <c r="CO52" s="4">
        <v>0</v>
      </c>
      <c r="CP52" s="4">
        <v>0</v>
      </c>
      <c r="CQ52" s="4">
        <v>0</v>
      </c>
      <c r="CR52" s="4"/>
      <c r="CS52" s="4">
        <v>43106.49</v>
      </c>
      <c r="CT52" s="4">
        <f t="shared" si="7"/>
        <v>9779.510000000002</v>
      </c>
      <c r="CU52" s="38">
        <f t="shared" si="8"/>
        <v>0.81508319782172967</v>
      </c>
    </row>
    <row r="53" spans="1:100" outlineLevel="1" x14ac:dyDescent="0.2">
      <c r="A53" s="3" t="s">
        <v>71</v>
      </c>
      <c r="B53" s="11" t="s">
        <v>208</v>
      </c>
      <c r="C53" s="4" t="s">
        <v>209</v>
      </c>
      <c r="D53" s="4">
        <v>0</v>
      </c>
      <c r="E53" s="4">
        <v>0</v>
      </c>
      <c r="F53" s="4">
        <v>157105.76999999999</v>
      </c>
      <c r="G53" s="4">
        <v>0</v>
      </c>
      <c r="H53" s="4">
        <v>157105.76999999999</v>
      </c>
      <c r="I53" s="4"/>
      <c r="J53" s="4">
        <v>0</v>
      </c>
      <c r="K53" s="4">
        <v>0</v>
      </c>
      <c r="L53" s="4">
        <v>0</v>
      </c>
      <c r="M53" s="4"/>
      <c r="N53" s="4">
        <v>157105.76999999999</v>
      </c>
      <c r="O53" s="4"/>
      <c r="P53" s="58">
        <v>0</v>
      </c>
      <c r="Q53" s="58">
        <v>0</v>
      </c>
      <c r="R53" s="4"/>
      <c r="S53" s="58"/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143409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58">
        <v>143409</v>
      </c>
      <c r="CH53" s="4"/>
      <c r="CI53" s="4">
        <v>0</v>
      </c>
      <c r="CJ53" s="4">
        <v>0</v>
      </c>
      <c r="CK53" s="4">
        <v>146041.70000000001</v>
      </c>
      <c r="CL53" s="4">
        <v>0</v>
      </c>
      <c r="CM53" s="4">
        <v>146041.70000000001</v>
      </c>
      <c r="CN53" s="4"/>
      <c r="CO53" s="4">
        <v>0</v>
      </c>
      <c r="CP53" s="4">
        <v>0</v>
      </c>
      <c r="CQ53" s="4">
        <v>0</v>
      </c>
      <c r="CR53" s="4"/>
      <c r="CS53" s="4">
        <v>146041.70000000001</v>
      </c>
      <c r="CT53" s="4">
        <f t="shared" si="7"/>
        <v>-2632.7000000000116</v>
      </c>
      <c r="CU53" s="38">
        <f t="shared" si="8"/>
        <v>1.0183579831112413</v>
      </c>
    </row>
    <row r="54" spans="1:100" outlineLevel="1" x14ac:dyDescent="0.2">
      <c r="A54" s="3" t="s">
        <v>72</v>
      </c>
      <c r="B54" s="11" t="s">
        <v>210</v>
      </c>
      <c r="C54" s="4" t="s">
        <v>211</v>
      </c>
      <c r="D54" s="4">
        <v>1000</v>
      </c>
      <c r="E54" s="4">
        <v>30323.54</v>
      </c>
      <c r="F54" s="4">
        <v>459811.41000000003</v>
      </c>
      <c r="G54" s="4">
        <v>0</v>
      </c>
      <c r="H54" s="4">
        <v>491134.95</v>
      </c>
      <c r="I54" s="4"/>
      <c r="J54" s="4">
        <v>0</v>
      </c>
      <c r="K54" s="4">
        <v>0</v>
      </c>
      <c r="L54" s="4">
        <v>0</v>
      </c>
      <c r="M54" s="4"/>
      <c r="N54" s="4">
        <v>491134.95</v>
      </c>
      <c r="O54" s="4"/>
      <c r="P54" s="58">
        <v>0</v>
      </c>
      <c r="Q54" s="58">
        <v>0</v>
      </c>
      <c r="R54" s="4"/>
      <c r="S54" s="58"/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549470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58">
        <v>549470</v>
      </c>
      <c r="CH54" s="4"/>
      <c r="CI54" s="4">
        <v>500</v>
      </c>
      <c r="CJ54" s="4">
        <v>39043.22</v>
      </c>
      <c r="CK54" s="4">
        <v>426266.46</v>
      </c>
      <c r="CL54" s="4">
        <v>0</v>
      </c>
      <c r="CM54" s="4">
        <v>465809.68000000005</v>
      </c>
      <c r="CN54" s="4"/>
      <c r="CO54" s="4">
        <v>0</v>
      </c>
      <c r="CP54" s="4">
        <v>0</v>
      </c>
      <c r="CQ54" s="4">
        <v>0</v>
      </c>
      <c r="CR54" s="4"/>
      <c r="CS54" s="4">
        <v>465809.68</v>
      </c>
      <c r="CT54" s="4">
        <f t="shared" si="7"/>
        <v>83660.320000000007</v>
      </c>
      <c r="CU54" s="38">
        <f t="shared" si="8"/>
        <v>0.84774360747629529</v>
      </c>
    </row>
    <row r="55" spans="1:100" outlineLevel="1" x14ac:dyDescent="0.2">
      <c r="A55" s="3" t="s">
        <v>73</v>
      </c>
      <c r="B55" s="11" t="s">
        <v>212</v>
      </c>
      <c r="C55" s="4" t="s">
        <v>213</v>
      </c>
      <c r="D55" s="4">
        <v>0</v>
      </c>
      <c r="E55" s="4">
        <v>0</v>
      </c>
      <c r="F55" s="4">
        <v>23934.32</v>
      </c>
      <c r="G55" s="4">
        <v>0</v>
      </c>
      <c r="H55" s="4">
        <v>23934.32</v>
      </c>
      <c r="I55" s="4"/>
      <c r="J55" s="4">
        <v>0</v>
      </c>
      <c r="K55" s="4">
        <v>0</v>
      </c>
      <c r="L55" s="4">
        <v>0</v>
      </c>
      <c r="M55" s="4"/>
      <c r="N55" s="4">
        <v>23934.32</v>
      </c>
      <c r="O55" s="4"/>
      <c r="P55" s="58">
        <v>0</v>
      </c>
      <c r="Q55" s="58">
        <v>0</v>
      </c>
      <c r="R55" s="4"/>
      <c r="S55" s="58"/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20986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58">
        <v>20986</v>
      </c>
      <c r="CH55" s="4"/>
      <c r="CI55" s="4">
        <v>0</v>
      </c>
      <c r="CJ55" s="4">
        <v>0</v>
      </c>
      <c r="CK55" s="4">
        <v>19182.59</v>
      </c>
      <c r="CL55" s="4">
        <v>0</v>
      </c>
      <c r="CM55" s="4">
        <v>19182.59</v>
      </c>
      <c r="CN55" s="4"/>
      <c r="CO55" s="4">
        <v>0</v>
      </c>
      <c r="CP55" s="4">
        <v>0</v>
      </c>
      <c r="CQ55" s="4">
        <v>0</v>
      </c>
      <c r="CR55" s="4"/>
      <c r="CS55" s="4">
        <v>19182.59</v>
      </c>
      <c r="CT55" s="4">
        <f t="shared" si="7"/>
        <v>1803.4099999999999</v>
      </c>
      <c r="CU55" s="38">
        <f t="shared" si="8"/>
        <v>0.91406604402935288</v>
      </c>
    </row>
    <row r="56" spans="1:100" outlineLevel="1" x14ac:dyDescent="0.2">
      <c r="A56" s="3" t="s">
        <v>74</v>
      </c>
      <c r="B56" s="11" t="s">
        <v>214</v>
      </c>
      <c r="C56" s="4" t="s">
        <v>215</v>
      </c>
      <c r="D56" s="4">
        <v>0</v>
      </c>
      <c r="E56" s="4">
        <v>0</v>
      </c>
      <c r="F56" s="4">
        <v>133379.24</v>
      </c>
      <c r="G56" s="4">
        <v>0</v>
      </c>
      <c r="H56" s="4">
        <v>133379.24</v>
      </c>
      <c r="I56" s="4"/>
      <c r="J56" s="4">
        <v>0</v>
      </c>
      <c r="K56" s="4">
        <v>0</v>
      </c>
      <c r="L56" s="4">
        <v>0</v>
      </c>
      <c r="M56" s="4"/>
      <c r="N56" s="4">
        <v>133379.24</v>
      </c>
      <c r="O56" s="4"/>
      <c r="P56" s="58">
        <v>0</v>
      </c>
      <c r="Q56" s="58">
        <v>0</v>
      </c>
      <c r="R56" s="4"/>
      <c r="S56" s="58"/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137674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58">
        <v>137674</v>
      </c>
      <c r="CH56" s="4"/>
      <c r="CI56" s="4">
        <v>0</v>
      </c>
      <c r="CJ56" s="4">
        <v>0</v>
      </c>
      <c r="CK56" s="4">
        <v>122807.90000000001</v>
      </c>
      <c r="CL56" s="4">
        <v>0</v>
      </c>
      <c r="CM56" s="4">
        <v>122807.90000000001</v>
      </c>
      <c r="CN56" s="4"/>
      <c r="CO56" s="4">
        <v>0</v>
      </c>
      <c r="CP56" s="4">
        <v>0</v>
      </c>
      <c r="CQ56" s="4">
        <v>0</v>
      </c>
      <c r="CR56" s="4"/>
      <c r="CS56" s="4">
        <v>122807.90000000001</v>
      </c>
      <c r="CT56" s="4">
        <f t="shared" si="7"/>
        <v>14866.099999999991</v>
      </c>
      <c r="CU56" s="38">
        <f t="shared" si="8"/>
        <v>0.89201955343783146</v>
      </c>
    </row>
    <row r="57" spans="1:100" outlineLevel="1" x14ac:dyDescent="0.2">
      <c r="A57" s="3" t="s">
        <v>75</v>
      </c>
      <c r="B57" s="11" t="s">
        <v>216</v>
      </c>
      <c r="C57" s="4" t="s">
        <v>217</v>
      </c>
      <c r="D57" s="4">
        <v>0</v>
      </c>
      <c r="E57" s="4">
        <v>859.5</v>
      </c>
      <c r="F57" s="4">
        <v>16866.63</v>
      </c>
      <c r="G57" s="4">
        <v>0</v>
      </c>
      <c r="H57" s="4">
        <v>17726.13</v>
      </c>
      <c r="I57" s="4"/>
      <c r="J57" s="4">
        <v>0</v>
      </c>
      <c r="K57" s="4">
        <v>0</v>
      </c>
      <c r="L57" s="4">
        <v>0</v>
      </c>
      <c r="M57" s="4"/>
      <c r="N57" s="4">
        <v>17726.13</v>
      </c>
      <c r="O57" s="4"/>
      <c r="P57" s="58">
        <v>0</v>
      </c>
      <c r="Q57" s="58">
        <v>0</v>
      </c>
      <c r="R57" s="4"/>
      <c r="S57" s="58"/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22000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58">
        <v>22000</v>
      </c>
      <c r="CH57" s="4"/>
      <c r="CI57" s="4">
        <v>0</v>
      </c>
      <c r="CJ57" s="4">
        <v>0</v>
      </c>
      <c r="CK57" s="4">
        <v>450</v>
      </c>
      <c r="CL57" s="4">
        <v>0</v>
      </c>
      <c r="CM57" s="4">
        <v>450</v>
      </c>
      <c r="CN57" s="4"/>
      <c r="CO57" s="4">
        <v>0</v>
      </c>
      <c r="CP57" s="4">
        <v>0</v>
      </c>
      <c r="CQ57" s="4">
        <v>0</v>
      </c>
      <c r="CR57" s="4"/>
      <c r="CS57" s="4">
        <v>450</v>
      </c>
      <c r="CT57" s="4">
        <f t="shared" si="7"/>
        <v>21550</v>
      </c>
      <c r="CU57" s="38">
        <f t="shared" si="8"/>
        <v>2.0454545454545454E-2</v>
      </c>
    </row>
    <row r="58" spans="1:100" outlineLevel="1" x14ac:dyDescent="0.2">
      <c r="A58" s="3" t="s">
        <v>76</v>
      </c>
      <c r="B58" s="11" t="s">
        <v>218</v>
      </c>
      <c r="C58" s="4" t="s">
        <v>219</v>
      </c>
      <c r="D58" s="4">
        <v>9088.34</v>
      </c>
      <c r="E58" s="4">
        <v>0</v>
      </c>
      <c r="F58" s="4">
        <v>0</v>
      </c>
      <c r="G58" s="4">
        <v>0</v>
      </c>
      <c r="H58" s="4">
        <v>9088.34</v>
      </c>
      <c r="I58" s="4"/>
      <c r="J58" s="4">
        <v>0</v>
      </c>
      <c r="K58" s="4">
        <v>0</v>
      </c>
      <c r="L58" s="4">
        <v>0</v>
      </c>
      <c r="M58" s="4"/>
      <c r="N58" s="4">
        <v>9088.34</v>
      </c>
      <c r="O58" s="4"/>
      <c r="P58" s="58">
        <v>0</v>
      </c>
      <c r="Q58" s="58">
        <v>0</v>
      </c>
      <c r="R58" s="4"/>
      <c r="S58" s="58"/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108670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58">
        <v>108670</v>
      </c>
      <c r="CH58" s="4"/>
      <c r="CI58" s="4">
        <v>6273</v>
      </c>
      <c r="CJ58" s="4">
        <v>3000</v>
      </c>
      <c r="CK58" s="4">
        <v>94077.400000000009</v>
      </c>
      <c r="CL58" s="4">
        <v>0</v>
      </c>
      <c r="CM58" s="4">
        <v>103350.40000000001</v>
      </c>
      <c r="CN58" s="4"/>
      <c r="CO58" s="4">
        <v>0</v>
      </c>
      <c r="CP58" s="4">
        <v>0</v>
      </c>
      <c r="CQ58" s="4">
        <v>0</v>
      </c>
      <c r="CR58" s="4"/>
      <c r="CS58" s="4">
        <v>103350.40000000001</v>
      </c>
      <c r="CT58" s="4">
        <f t="shared" si="7"/>
        <v>5319.5999999999913</v>
      </c>
      <c r="CU58" s="38">
        <f t="shared" si="8"/>
        <v>0.95104812735805655</v>
      </c>
    </row>
    <row r="59" spans="1:100" outlineLevel="1" x14ac:dyDescent="0.2">
      <c r="A59" s="3" t="s">
        <v>77</v>
      </c>
      <c r="B59" s="11" t="s">
        <v>220</v>
      </c>
      <c r="C59" s="4" t="s">
        <v>221</v>
      </c>
      <c r="D59" s="4">
        <v>1373.6000000000001</v>
      </c>
      <c r="E59" s="4">
        <v>0</v>
      </c>
      <c r="F59" s="4">
        <v>0</v>
      </c>
      <c r="G59" s="4">
        <v>0</v>
      </c>
      <c r="H59" s="4">
        <v>1373.6000000000001</v>
      </c>
      <c r="I59" s="4"/>
      <c r="J59" s="4">
        <v>0</v>
      </c>
      <c r="K59" s="4">
        <v>0</v>
      </c>
      <c r="L59" s="4">
        <v>0</v>
      </c>
      <c r="M59" s="4"/>
      <c r="N59" s="4">
        <v>1373.6000000000001</v>
      </c>
      <c r="O59" s="4"/>
      <c r="P59" s="58">
        <v>0</v>
      </c>
      <c r="Q59" s="58">
        <v>0</v>
      </c>
      <c r="R59" s="4"/>
      <c r="S59" s="58"/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74810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58">
        <v>74810</v>
      </c>
      <c r="CH59" s="4"/>
      <c r="CI59" s="4">
        <v>250</v>
      </c>
      <c r="CJ59" s="4">
        <v>3520</v>
      </c>
      <c r="CK59" s="4">
        <v>67040</v>
      </c>
      <c r="CL59" s="4">
        <v>0</v>
      </c>
      <c r="CM59" s="4">
        <v>70810</v>
      </c>
      <c r="CN59" s="4"/>
      <c r="CO59" s="4">
        <v>0</v>
      </c>
      <c r="CP59" s="4">
        <v>0</v>
      </c>
      <c r="CQ59" s="4">
        <v>0</v>
      </c>
      <c r="CR59" s="4"/>
      <c r="CS59" s="4">
        <v>70810</v>
      </c>
      <c r="CT59" s="4">
        <f t="shared" si="7"/>
        <v>4000</v>
      </c>
      <c r="CU59" s="38">
        <f t="shared" si="8"/>
        <v>0.94653121240475868</v>
      </c>
    </row>
    <row r="60" spans="1:100" outlineLevel="1" x14ac:dyDescent="0.2">
      <c r="A60" s="3" t="s">
        <v>78</v>
      </c>
      <c r="B60" s="11" t="s">
        <v>222</v>
      </c>
      <c r="C60" s="4" t="s">
        <v>223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/>
      <c r="J60" s="4">
        <v>0</v>
      </c>
      <c r="K60" s="4">
        <v>0</v>
      </c>
      <c r="L60" s="4">
        <v>0</v>
      </c>
      <c r="M60" s="4"/>
      <c r="N60" s="4">
        <v>0</v>
      </c>
      <c r="O60" s="4"/>
      <c r="P60" s="58">
        <v>0</v>
      </c>
      <c r="Q60" s="58">
        <v>0</v>
      </c>
      <c r="R60" s="4"/>
      <c r="S60" s="58"/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7750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58">
        <v>7750</v>
      </c>
      <c r="CH60" s="4"/>
      <c r="CI60" s="4">
        <v>0</v>
      </c>
      <c r="CJ60" s="4">
        <v>0</v>
      </c>
      <c r="CK60" s="4">
        <v>6000</v>
      </c>
      <c r="CL60" s="4">
        <v>0</v>
      </c>
      <c r="CM60" s="4">
        <v>6000</v>
      </c>
      <c r="CN60" s="4"/>
      <c r="CO60" s="4">
        <v>0</v>
      </c>
      <c r="CP60" s="4">
        <v>0</v>
      </c>
      <c r="CQ60" s="4">
        <v>0</v>
      </c>
      <c r="CR60" s="4"/>
      <c r="CS60" s="4">
        <v>6000</v>
      </c>
      <c r="CT60" s="4">
        <f t="shared" si="7"/>
        <v>1750</v>
      </c>
      <c r="CU60" s="38">
        <f t="shared" si="8"/>
        <v>0.77419354838709675</v>
      </c>
    </row>
    <row r="61" spans="1:100" s="4" customFormat="1" x14ac:dyDescent="0.2">
      <c r="A61" s="6" t="s">
        <v>19</v>
      </c>
      <c r="B61" s="11"/>
      <c r="C61" s="2" t="s">
        <v>12</v>
      </c>
      <c r="D61" s="6">
        <v>19978.579999999998</v>
      </c>
      <c r="E61" s="6">
        <v>77904.899999999994</v>
      </c>
      <c r="F61" s="6">
        <v>3466253.71</v>
      </c>
      <c r="G61" s="6">
        <v>0</v>
      </c>
      <c r="H61" s="6">
        <v>3564137.1900000004</v>
      </c>
      <c r="I61" s="7"/>
      <c r="J61" s="6">
        <v>0</v>
      </c>
      <c r="K61" s="6">
        <v>0</v>
      </c>
      <c r="L61" s="6">
        <v>0</v>
      </c>
      <c r="M61" s="7"/>
      <c r="N61" s="6">
        <v>3564137.19</v>
      </c>
      <c r="O61" s="6"/>
      <c r="P61" s="6">
        <v>0</v>
      </c>
      <c r="Q61" s="6">
        <v>0</v>
      </c>
      <c r="R61" s="6"/>
      <c r="S61" s="7"/>
      <c r="T61" s="6">
        <v>112200</v>
      </c>
      <c r="U61" s="6">
        <v>159000</v>
      </c>
      <c r="V61" s="6">
        <v>2058201</v>
      </c>
      <c r="W61" s="6">
        <v>35000</v>
      </c>
      <c r="X61" s="6">
        <v>24000</v>
      </c>
      <c r="Y61" s="6">
        <v>50000</v>
      </c>
      <c r="Z61" s="6">
        <v>47147</v>
      </c>
      <c r="AA61" s="6">
        <v>76459</v>
      </c>
      <c r="AB61" s="6">
        <v>34793</v>
      </c>
      <c r="AC61" s="6">
        <v>28434</v>
      </c>
      <c r="AD61" s="6">
        <v>31032</v>
      </c>
      <c r="AE61" s="6">
        <v>52846</v>
      </c>
      <c r="AF61" s="6">
        <v>52886</v>
      </c>
      <c r="AG61" s="6">
        <v>143409</v>
      </c>
      <c r="AH61" s="6">
        <v>549470</v>
      </c>
      <c r="AI61" s="6">
        <v>20986</v>
      </c>
      <c r="AJ61" s="6">
        <v>137674</v>
      </c>
      <c r="AK61" s="6">
        <v>22000</v>
      </c>
      <c r="AL61" s="6">
        <v>108670</v>
      </c>
      <c r="AM61" s="6">
        <v>74810</v>
      </c>
      <c r="AN61" s="6">
        <v>7750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3826767</v>
      </c>
      <c r="CH61" s="7"/>
      <c r="CI61" s="6">
        <v>15489.64</v>
      </c>
      <c r="CJ61" s="6">
        <v>92064.8</v>
      </c>
      <c r="CK61" s="6">
        <v>3342326.4300000006</v>
      </c>
      <c r="CL61" s="6">
        <v>0</v>
      </c>
      <c r="CM61" s="6">
        <v>3449880.87</v>
      </c>
      <c r="CN61" s="2"/>
      <c r="CO61" s="6">
        <v>0</v>
      </c>
      <c r="CP61" s="6">
        <v>0</v>
      </c>
      <c r="CQ61" s="6">
        <v>0</v>
      </c>
      <c r="CS61" s="6">
        <v>3449880.8700000006</v>
      </c>
      <c r="CT61" s="6">
        <f>CG61-CS61</f>
        <v>376886.12999999942</v>
      </c>
      <c r="CU61" s="39">
        <f>IF(CG61=0,"n/a",CS61/(CG61))</f>
        <v>0.90151317548207155</v>
      </c>
      <c r="CV61" s="37"/>
    </row>
    <row r="62" spans="1:100" s="4" customFormat="1" x14ac:dyDescent="0.2">
      <c r="B62" s="11"/>
      <c r="H62" s="7"/>
      <c r="I62" s="7"/>
      <c r="L62" s="7"/>
      <c r="M62" s="7"/>
      <c r="N62" s="7"/>
      <c r="O62" s="7"/>
      <c r="P62" s="7"/>
      <c r="Q62" s="7"/>
      <c r="R62" s="7"/>
      <c r="S62" s="7"/>
      <c r="CG62" s="7"/>
      <c r="CH62" s="7"/>
      <c r="CM62" s="7"/>
      <c r="CQ62" s="7"/>
      <c r="CU62" s="38"/>
      <c r="CV62" s="38"/>
    </row>
    <row r="63" spans="1:100" outlineLevel="1" x14ac:dyDescent="0.2">
      <c r="A63" s="3" t="s">
        <v>79</v>
      </c>
      <c r="B63" s="11" t="s">
        <v>224</v>
      </c>
      <c r="C63" s="4" t="s">
        <v>225</v>
      </c>
      <c r="D63" s="4">
        <v>4507.7</v>
      </c>
      <c r="E63" s="4">
        <v>17394.86</v>
      </c>
      <c r="F63" s="4">
        <v>836283.55</v>
      </c>
      <c r="G63" s="4">
        <v>0</v>
      </c>
      <c r="H63" s="4">
        <v>858186.1100000001</v>
      </c>
      <c r="I63" s="4"/>
      <c r="J63" s="4">
        <v>0</v>
      </c>
      <c r="K63" s="4">
        <v>0</v>
      </c>
      <c r="L63" s="4">
        <v>0</v>
      </c>
      <c r="M63" s="4"/>
      <c r="N63" s="4">
        <v>858186.11</v>
      </c>
      <c r="O63" s="4"/>
      <c r="P63" s="58">
        <v>0</v>
      </c>
      <c r="Q63" s="58">
        <v>0</v>
      </c>
      <c r="R63" s="4"/>
      <c r="S63" s="58"/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1067717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58">
        <v>1067717</v>
      </c>
      <c r="CH63" s="4"/>
      <c r="CI63" s="4">
        <v>4365.53</v>
      </c>
      <c r="CJ63" s="4">
        <v>22790.43</v>
      </c>
      <c r="CK63" s="4">
        <v>864864.13</v>
      </c>
      <c r="CL63" s="4">
        <v>0</v>
      </c>
      <c r="CM63" s="4">
        <v>892020.09</v>
      </c>
      <c r="CN63" s="4"/>
      <c r="CO63" s="4">
        <v>0</v>
      </c>
      <c r="CP63" s="4">
        <v>0</v>
      </c>
      <c r="CQ63" s="4">
        <v>0</v>
      </c>
      <c r="CR63" s="4"/>
      <c r="CS63" s="4">
        <v>892020.09</v>
      </c>
      <c r="CT63" s="4">
        <f>CG63-CS63</f>
        <v>175696.91000000003</v>
      </c>
      <c r="CU63" s="38">
        <f>IF(CG63=0,"n/a",CS63/(CG63))</f>
        <v>0.83544618096368228</v>
      </c>
    </row>
    <row r="64" spans="1:100" s="4" customFormat="1" x14ac:dyDescent="0.2">
      <c r="A64" s="6" t="s">
        <v>23</v>
      </c>
      <c r="B64" s="11"/>
      <c r="C64" s="2" t="s">
        <v>21</v>
      </c>
      <c r="D64" s="6">
        <v>4507.7</v>
      </c>
      <c r="E64" s="6">
        <v>17394.86</v>
      </c>
      <c r="F64" s="6">
        <v>836283.55</v>
      </c>
      <c r="G64" s="6">
        <v>0</v>
      </c>
      <c r="H64" s="6">
        <v>858186.1100000001</v>
      </c>
      <c r="I64" s="7"/>
      <c r="J64" s="6">
        <v>0</v>
      </c>
      <c r="K64" s="6">
        <v>0</v>
      </c>
      <c r="L64" s="6">
        <v>0</v>
      </c>
      <c r="M64" s="7"/>
      <c r="N64" s="6">
        <v>858186.11</v>
      </c>
      <c r="O64" s="6"/>
      <c r="P64" s="6">
        <v>0</v>
      </c>
      <c r="Q64" s="6">
        <v>0</v>
      </c>
      <c r="R64" s="6"/>
      <c r="S64" s="7"/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1067717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1067717</v>
      </c>
      <c r="CH64" s="7"/>
      <c r="CI64" s="6">
        <v>4365.53</v>
      </c>
      <c r="CJ64" s="6">
        <v>22790.43</v>
      </c>
      <c r="CK64" s="6">
        <v>864864.13</v>
      </c>
      <c r="CL64" s="6">
        <v>0</v>
      </c>
      <c r="CM64" s="6">
        <v>892020.09</v>
      </c>
      <c r="CN64" s="2"/>
      <c r="CO64" s="6">
        <v>0</v>
      </c>
      <c r="CP64" s="6">
        <v>0</v>
      </c>
      <c r="CQ64" s="6">
        <v>0</v>
      </c>
      <c r="CS64" s="6">
        <v>892020.09</v>
      </c>
      <c r="CT64" s="6">
        <f>CG64-CS64</f>
        <v>175696.91000000003</v>
      </c>
      <c r="CU64" s="39">
        <f>IF(CG64=0,"n/a",CS64/(CG64))</f>
        <v>0.83544618096368228</v>
      </c>
      <c r="CV64" s="37"/>
    </row>
    <row r="65" spans="1:100" s="4" customFormat="1" x14ac:dyDescent="0.2">
      <c r="B65" s="11"/>
      <c r="H65" s="7"/>
      <c r="I65" s="7"/>
      <c r="L65" s="7"/>
      <c r="M65" s="7"/>
      <c r="N65" s="7"/>
      <c r="O65" s="7"/>
      <c r="P65" s="7"/>
      <c r="Q65" s="7"/>
      <c r="R65" s="7"/>
      <c r="S65" s="7"/>
      <c r="CG65" s="7"/>
      <c r="CH65" s="7"/>
      <c r="CM65" s="7"/>
      <c r="CQ65" s="7"/>
      <c r="CU65" s="38"/>
      <c r="CV65" s="38"/>
    </row>
    <row r="66" spans="1:100" s="4" customFormat="1" x14ac:dyDescent="0.2">
      <c r="A66" s="5" t="s">
        <v>2</v>
      </c>
      <c r="B66" s="11"/>
      <c r="C66" s="2" t="s">
        <v>22</v>
      </c>
      <c r="D66" s="5">
        <f t="shared" ref="D66:G66" si="9">D61+D64</f>
        <v>24486.28</v>
      </c>
      <c r="E66" s="5">
        <f t="shared" si="9"/>
        <v>95299.76</v>
      </c>
      <c r="F66" s="5">
        <f t="shared" si="9"/>
        <v>4302537.26</v>
      </c>
      <c r="G66" s="5">
        <f t="shared" si="9"/>
        <v>0</v>
      </c>
      <c r="H66" s="5">
        <f>H61+H64</f>
        <v>4422323.3000000007</v>
      </c>
      <c r="I66" s="7"/>
      <c r="J66" s="5">
        <f t="shared" ref="J66:K66" si="10">J61+J64</f>
        <v>0</v>
      </c>
      <c r="K66" s="5">
        <f t="shared" si="10"/>
        <v>0</v>
      </c>
      <c r="L66" s="5">
        <f>L61+L64</f>
        <v>0</v>
      </c>
      <c r="M66" s="7"/>
      <c r="N66" s="5">
        <f>N61+N64</f>
        <v>4422323.3</v>
      </c>
      <c r="O66" s="5"/>
      <c r="P66" s="5"/>
      <c r="Q66" s="5"/>
      <c r="R66" s="5"/>
      <c r="S66" s="7"/>
      <c r="T66" s="5">
        <f t="shared" ref="T66:CE66" si="11">T61+T64</f>
        <v>112200</v>
      </c>
      <c r="U66" s="5">
        <f t="shared" si="11"/>
        <v>159000</v>
      </c>
      <c r="V66" s="5">
        <f t="shared" si="11"/>
        <v>2058201</v>
      </c>
      <c r="W66" s="5">
        <f t="shared" si="11"/>
        <v>35000</v>
      </c>
      <c r="X66" s="5">
        <f t="shared" si="11"/>
        <v>24000</v>
      </c>
      <c r="Y66" s="5">
        <f t="shared" si="11"/>
        <v>50000</v>
      </c>
      <c r="Z66" s="5">
        <f t="shared" si="11"/>
        <v>47147</v>
      </c>
      <c r="AA66" s="5">
        <f t="shared" si="11"/>
        <v>76459</v>
      </c>
      <c r="AB66" s="5">
        <f t="shared" si="11"/>
        <v>34793</v>
      </c>
      <c r="AC66" s="5">
        <f t="shared" si="11"/>
        <v>28434</v>
      </c>
      <c r="AD66" s="5">
        <f t="shared" si="11"/>
        <v>31032</v>
      </c>
      <c r="AE66" s="5">
        <f t="shared" si="11"/>
        <v>52846</v>
      </c>
      <c r="AF66" s="5">
        <f t="shared" si="11"/>
        <v>52886</v>
      </c>
      <c r="AG66" s="5">
        <f t="shared" si="11"/>
        <v>143409</v>
      </c>
      <c r="AH66" s="5">
        <f t="shared" si="11"/>
        <v>549470</v>
      </c>
      <c r="AI66" s="5">
        <f t="shared" si="11"/>
        <v>20986</v>
      </c>
      <c r="AJ66" s="5">
        <f t="shared" si="11"/>
        <v>137674</v>
      </c>
      <c r="AK66" s="5">
        <f t="shared" si="11"/>
        <v>22000</v>
      </c>
      <c r="AL66" s="5">
        <f t="shared" si="11"/>
        <v>108670</v>
      </c>
      <c r="AM66" s="5">
        <f t="shared" si="11"/>
        <v>74810</v>
      </c>
      <c r="AN66" s="5">
        <f t="shared" si="11"/>
        <v>7750</v>
      </c>
      <c r="AO66" s="5">
        <f t="shared" si="11"/>
        <v>1067717</v>
      </c>
      <c r="AP66" s="5">
        <f t="shared" si="11"/>
        <v>0</v>
      </c>
      <c r="AQ66" s="5">
        <f t="shared" si="11"/>
        <v>0</v>
      </c>
      <c r="AR66" s="5">
        <f t="shared" si="11"/>
        <v>0</v>
      </c>
      <c r="AS66" s="5">
        <f t="shared" si="11"/>
        <v>0</v>
      </c>
      <c r="AT66" s="5">
        <f t="shared" si="11"/>
        <v>0</v>
      </c>
      <c r="AU66" s="5">
        <f t="shared" si="11"/>
        <v>0</v>
      </c>
      <c r="AV66" s="5">
        <f t="shared" si="11"/>
        <v>0</v>
      </c>
      <c r="AW66" s="5">
        <f t="shared" si="11"/>
        <v>0</v>
      </c>
      <c r="AX66" s="5">
        <f t="shared" si="11"/>
        <v>0</v>
      </c>
      <c r="AY66" s="5">
        <f t="shared" si="11"/>
        <v>0</v>
      </c>
      <c r="AZ66" s="5">
        <f t="shared" si="11"/>
        <v>0</v>
      </c>
      <c r="BA66" s="5">
        <f t="shared" si="11"/>
        <v>0</v>
      </c>
      <c r="BB66" s="5">
        <f t="shared" si="11"/>
        <v>0</v>
      </c>
      <c r="BC66" s="5">
        <f t="shared" si="11"/>
        <v>0</v>
      </c>
      <c r="BD66" s="5">
        <f t="shared" si="11"/>
        <v>0</v>
      </c>
      <c r="BE66" s="5">
        <f t="shared" si="11"/>
        <v>0</v>
      </c>
      <c r="BF66" s="5">
        <f t="shared" si="11"/>
        <v>0</v>
      </c>
      <c r="BG66" s="5">
        <f t="shared" si="11"/>
        <v>0</v>
      </c>
      <c r="BH66" s="5">
        <f t="shared" si="11"/>
        <v>0</v>
      </c>
      <c r="BI66" s="5">
        <f t="shared" si="11"/>
        <v>0</v>
      </c>
      <c r="BJ66" s="5">
        <f t="shared" si="11"/>
        <v>0</v>
      </c>
      <c r="BK66" s="5">
        <f t="shared" si="11"/>
        <v>0</v>
      </c>
      <c r="BL66" s="5">
        <f t="shared" si="11"/>
        <v>0</v>
      </c>
      <c r="BM66" s="5">
        <f t="shared" si="11"/>
        <v>0</v>
      </c>
      <c r="BN66" s="5">
        <f t="shared" si="11"/>
        <v>0</v>
      </c>
      <c r="BO66" s="5">
        <f t="shared" si="11"/>
        <v>0</v>
      </c>
      <c r="BP66" s="5">
        <f t="shared" si="11"/>
        <v>0</v>
      </c>
      <c r="BQ66" s="5">
        <f t="shared" si="11"/>
        <v>0</v>
      </c>
      <c r="BR66" s="5">
        <f t="shared" si="11"/>
        <v>0</v>
      </c>
      <c r="BS66" s="5">
        <f t="shared" si="11"/>
        <v>0</v>
      </c>
      <c r="BT66" s="5">
        <f t="shared" si="11"/>
        <v>0</v>
      </c>
      <c r="BU66" s="5">
        <f t="shared" si="11"/>
        <v>0</v>
      </c>
      <c r="BV66" s="5">
        <f t="shared" si="11"/>
        <v>0</v>
      </c>
      <c r="BW66" s="5">
        <f t="shared" si="11"/>
        <v>0</v>
      </c>
      <c r="BX66" s="5">
        <f t="shared" si="11"/>
        <v>0</v>
      </c>
      <c r="BY66" s="5">
        <f t="shared" si="11"/>
        <v>0</v>
      </c>
      <c r="BZ66" s="5">
        <f t="shared" si="11"/>
        <v>0</v>
      </c>
      <c r="CA66" s="5">
        <f t="shared" si="11"/>
        <v>0</v>
      </c>
      <c r="CB66" s="5">
        <f t="shared" si="11"/>
        <v>0</v>
      </c>
      <c r="CC66" s="5">
        <f t="shared" si="11"/>
        <v>0</v>
      </c>
      <c r="CD66" s="5">
        <f t="shared" si="11"/>
        <v>0</v>
      </c>
      <c r="CE66" s="5">
        <f t="shared" si="11"/>
        <v>0</v>
      </c>
      <c r="CF66" s="5">
        <f t="shared" ref="CF66:DL66" si="12">CF61+CF64</f>
        <v>0</v>
      </c>
      <c r="CG66" s="5">
        <f>CG61+CG64</f>
        <v>4894484</v>
      </c>
      <c r="CH66" s="7"/>
      <c r="CI66" s="5">
        <f t="shared" ref="CI66:CL66" si="13">CI61+CI64</f>
        <v>19855.169999999998</v>
      </c>
      <c r="CJ66" s="5">
        <f t="shared" si="13"/>
        <v>114855.23000000001</v>
      </c>
      <c r="CK66" s="5">
        <f t="shared" si="13"/>
        <v>4207190.5600000005</v>
      </c>
      <c r="CL66" s="5">
        <f t="shared" si="13"/>
        <v>0</v>
      </c>
      <c r="CM66" s="5">
        <f>CM61+CM64</f>
        <v>4341900.96</v>
      </c>
      <c r="CN66" s="2"/>
      <c r="CO66" s="5">
        <f t="shared" ref="CO66:CP66" si="14">CO61+CO64</f>
        <v>0</v>
      </c>
      <c r="CP66" s="5">
        <f t="shared" si="14"/>
        <v>0</v>
      </c>
      <c r="CQ66" s="5">
        <f>CQ61+CQ64</f>
        <v>0</v>
      </c>
      <c r="CS66" s="5">
        <f>CS61+CS64</f>
        <v>4341900.9600000009</v>
      </c>
      <c r="CT66" s="5">
        <f>CT61+CT64</f>
        <v>552583.03999999946</v>
      </c>
      <c r="CU66" s="40">
        <f>IF(CG66=0,"n/a",CS66/(CG66))</f>
        <v>0.88710085884436463</v>
      </c>
      <c r="CV66" s="37"/>
    </row>
    <row r="67" spans="1:100" s="4" customFormat="1" x14ac:dyDescent="0.2">
      <c r="B67" s="11"/>
      <c r="H67" s="7"/>
      <c r="I67" s="7"/>
      <c r="L67" s="7"/>
      <c r="M67" s="7"/>
      <c r="N67" s="7"/>
      <c r="O67" s="7"/>
      <c r="P67" s="7"/>
      <c r="Q67" s="7"/>
      <c r="R67" s="7"/>
      <c r="S67" s="7"/>
      <c r="CG67" s="7"/>
      <c r="CH67" s="7"/>
      <c r="CM67" s="7"/>
      <c r="CQ67" s="7"/>
      <c r="CU67" s="38"/>
      <c r="CV67" s="38"/>
    </row>
    <row r="68" spans="1:100" outlineLevel="1" x14ac:dyDescent="0.2">
      <c r="A68" s="3" t="s">
        <v>80</v>
      </c>
      <c r="B68" s="11" t="s">
        <v>226</v>
      </c>
      <c r="C68" s="4" t="s">
        <v>227</v>
      </c>
      <c r="D68" s="4">
        <v>0</v>
      </c>
      <c r="E68" s="4">
        <v>0</v>
      </c>
      <c r="F68" s="4">
        <v>715.99</v>
      </c>
      <c r="G68" s="4">
        <v>0</v>
      </c>
      <c r="H68" s="4">
        <v>715.99</v>
      </c>
      <c r="I68" s="4"/>
      <c r="J68" s="4">
        <v>0</v>
      </c>
      <c r="K68" s="4">
        <v>0</v>
      </c>
      <c r="L68" s="4">
        <v>0</v>
      </c>
      <c r="M68" s="4"/>
      <c r="N68" s="4">
        <v>715.99</v>
      </c>
      <c r="O68" s="4"/>
      <c r="P68" s="58">
        <v>0</v>
      </c>
      <c r="Q68" s="58">
        <v>0</v>
      </c>
      <c r="R68" s="4"/>
      <c r="S68" s="58"/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1100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58">
        <v>1100</v>
      </c>
      <c r="CH68" s="4"/>
      <c r="CI68" s="4">
        <v>0</v>
      </c>
      <c r="CJ68" s="4">
        <v>0</v>
      </c>
      <c r="CK68" s="4">
        <v>936.72</v>
      </c>
      <c r="CL68" s="4">
        <v>0</v>
      </c>
      <c r="CM68" s="4">
        <v>936.72</v>
      </c>
      <c r="CN68" s="4"/>
      <c r="CO68" s="4">
        <v>0</v>
      </c>
      <c r="CP68" s="4">
        <v>0</v>
      </c>
      <c r="CQ68" s="4">
        <v>0</v>
      </c>
      <c r="CR68" s="4"/>
      <c r="CS68" s="4">
        <v>936.72</v>
      </c>
      <c r="CT68" s="4">
        <f t="shared" ref="CT68:CT95" si="15">CG68-CS68</f>
        <v>163.27999999999997</v>
      </c>
      <c r="CU68" s="38">
        <f t="shared" ref="CU68:CU95" si="16">IF(CG68=0,"n/a",CS68/(CG68))</f>
        <v>0.85156363636363641</v>
      </c>
    </row>
    <row r="69" spans="1:100" outlineLevel="1" x14ac:dyDescent="0.2">
      <c r="A69" s="3" t="s">
        <v>81</v>
      </c>
      <c r="B69" s="11" t="s">
        <v>228</v>
      </c>
      <c r="C69" s="4" t="s">
        <v>229</v>
      </c>
      <c r="D69" s="4">
        <v>0</v>
      </c>
      <c r="E69" s="4">
        <v>22</v>
      </c>
      <c r="F69" s="4">
        <v>16311.11</v>
      </c>
      <c r="G69" s="4">
        <v>0</v>
      </c>
      <c r="H69" s="4">
        <v>16333.11</v>
      </c>
      <c r="I69" s="4"/>
      <c r="J69" s="4">
        <v>0</v>
      </c>
      <c r="K69" s="4">
        <v>0</v>
      </c>
      <c r="L69" s="4">
        <v>0</v>
      </c>
      <c r="M69" s="4"/>
      <c r="N69" s="4">
        <v>16333.11</v>
      </c>
      <c r="O69" s="4"/>
      <c r="P69" s="58">
        <v>0</v>
      </c>
      <c r="Q69" s="58">
        <v>0</v>
      </c>
      <c r="R69" s="4"/>
      <c r="S69" s="58"/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17470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58">
        <v>17470</v>
      </c>
      <c r="CH69" s="4"/>
      <c r="CI69" s="4">
        <v>0</v>
      </c>
      <c r="CJ69" s="4">
        <v>0</v>
      </c>
      <c r="CK69" s="4">
        <v>13352.52</v>
      </c>
      <c r="CL69" s="4">
        <v>0</v>
      </c>
      <c r="CM69" s="4">
        <v>13352.52</v>
      </c>
      <c r="CN69" s="4"/>
      <c r="CO69" s="4">
        <v>0</v>
      </c>
      <c r="CP69" s="4">
        <v>0</v>
      </c>
      <c r="CQ69" s="4">
        <v>0</v>
      </c>
      <c r="CR69" s="4"/>
      <c r="CS69" s="4">
        <v>13352.52</v>
      </c>
      <c r="CT69" s="4">
        <f t="shared" si="15"/>
        <v>4117.4799999999996</v>
      </c>
      <c r="CU69" s="38">
        <f t="shared" si="16"/>
        <v>0.76431139095592449</v>
      </c>
    </row>
    <row r="70" spans="1:100" outlineLevel="1" x14ac:dyDescent="0.2">
      <c r="A70" s="3" t="s">
        <v>82</v>
      </c>
      <c r="B70" s="11" t="s">
        <v>230</v>
      </c>
      <c r="C70" s="4" t="s">
        <v>231</v>
      </c>
      <c r="D70" s="4">
        <v>17</v>
      </c>
      <c r="E70" s="4">
        <v>0</v>
      </c>
      <c r="F70" s="4">
        <v>692.5</v>
      </c>
      <c r="G70" s="4">
        <v>0</v>
      </c>
      <c r="H70" s="4">
        <v>709.5</v>
      </c>
      <c r="I70" s="4"/>
      <c r="J70" s="4">
        <v>0</v>
      </c>
      <c r="K70" s="4">
        <v>0</v>
      </c>
      <c r="L70" s="4">
        <v>0</v>
      </c>
      <c r="M70" s="4"/>
      <c r="N70" s="4">
        <v>709.5</v>
      </c>
      <c r="O70" s="4"/>
      <c r="P70" s="58">
        <v>0</v>
      </c>
      <c r="Q70" s="58">
        <v>0</v>
      </c>
      <c r="R70" s="4"/>
      <c r="S70" s="58"/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825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58">
        <v>825</v>
      </c>
      <c r="CH70" s="4"/>
      <c r="CI70" s="4">
        <v>72</v>
      </c>
      <c r="CJ70" s="4">
        <v>269.5</v>
      </c>
      <c r="CK70" s="4">
        <v>1003</v>
      </c>
      <c r="CL70" s="4">
        <v>0</v>
      </c>
      <c r="CM70" s="4">
        <v>1344.5</v>
      </c>
      <c r="CN70" s="4"/>
      <c r="CO70" s="4">
        <v>0</v>
      </c>
      <c r="CP70" s="4">
        <v>0</v>
      </c>
      <c r="CQ70" s="4">
        <v>0</v>
      </c>
      <c r="CR70" s="4"/>
      <c r="CS70" s="4">
        <v>1344.5</v>
      </c>
      <c r="CT70" s="4">
        <f t="shared" si="15"/>
        <v>-519.5</v>
      </c>
      <c r="CU70" s="38">
        <f t="shared" si="16"/>
        <v>1.6296969696969696</v>
      </c>
    </row>
    <row r="71" spans="1:100" outlineLevel="1" x14ac:dyDescent="0.2">
      <c r="A71" s="3" t="s">
        <v>83</v>
      </c>
      <c r="B71" s="11" t="s">
        <v>232</v>
      </c>
      <c r="C71" s="4" t="s">
        <v>233</v>
      </c>
      <c r="D71" s="4">
        <v>5722.18</v>
      </c>
      <c r="E71" s="4">
        <v>366.33</v>
      </c>
      <c r="F71" s="4">
        <v>165.44</v>
      </c>
      <c r="G71" s="4">
        <v>0</v>
      </c>
      <c r="H71" s="4">
        <v>6253.95</v>
      </c>
      <c r="I71" s="4"/>
      <c r="J71" s="4">
        <v>0</v>
      </c>
      <c r="K71" s="4">
        <v>0</v>
      </c>
      <c r="L71" s="4">
        <v>0</v>
      </c>
      <c r="M71" s="4"/>
      <c r="N71" s="4">
        <v>6253.95</v>
      </c>
      <c r="O71" s="4"/>
      <c r="P71" s="58">
        <v>0</v>
      </c>
      <c r="Q71" s="58">
        <v>0</v>
      </c>
      <c r="R71" s="4"/>
      <c r="S71" s="58"/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7805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58">
        <v>7805</v>
      </c>
      <c r="CH71" s="4"/>
      <c r="CI71" s="4">
        <v>3833.51</v>
      </c>
      <c r="CJ71" s="4">
        <v>403.85</v>
      </c>
      <c r="CK71" s="4">
        <v>58.980000000000004</v>
      </c>
      <c r="CL71" s="4">
        <v>0</v>
      </c>
      <c r="CM71" s="4">
        <v>4296.34</v>
      </c>
      <c r="CN71" s="4"/>
      <c r="CO71" s="4">
        <v>0</v>
      </c>
      <c r="CP71" s="4">
        <v>0</v>
      </c>
      <c r="CQ71" s="4">
        <v>0</v>
      </c>
      <c r="CR71" s="4"/>
      <c r="CS71" s="4">
        <v>4296.34</v>
      </c>
      <c r="CT71" s="4">
        <f t="shared" si="15"/>
        <v>3508.66</v>
      </c>
      <c r="CU71" s="38">
        <f t="shared" si="16"/>
        <v>0.55045996156310062</v>
      </c>
    </row>
    <row r="72" spans="1:100" outlineLevel="1" x14ac:dyDescent="0.2">
      <c r="A72" s="3" t="s">
        <v>84</v>
      </c>
      <c r="B72" s="11" t="s">
        <v>234</v>
      </c>
      <c r="C72" s="4" t="s">
        <v>235</v>
      </c>
      <c r="D72" s="4">
        <v>9580.31</v>
      </c>
      <c r="E72" s="4">
        <v>0</v>
      </c>
      <c r="F72" s="4">
        <v>0</v>
      </c>
      <c r="G72" s="4">
        <v>0</v>
      </c>
      <c r="H72" s="4">
        <v>9580.31</v>
      </c>
      <c r="I72" s="4"/>
      <c r="J72" s="4">
        <v>0</v>
      </c>
      <c r="K72" s="4">
        <v>0</v>
      </c>
      <c r="L72" s="4">
        <v>0</v>
      </c>
      <c r="M72" s="4"/>
      <c r="N72" s="4">
        <v>9580.31</v>
      </c>
      <c r="O72" s="4"/>
      <c r="P72" s="58">
        <v>0</v>
      </c>
      <c r="Q72" s="58">
        <v>0</v>
      </c>
      <c r="R72" s="4"/>
      <c r="S72" s="58"/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10384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58">
        <v>10384</v>
      </c>
      <c r="CH72" s="4"/>
      <c r="CI72" s="4">
        <v>9359.85</v>
      </c>
      <c r="CJ72" s="4">
        <v>0</v>
      </c>
      <c r="CK72" s="4">
        <v>0</v>
      </c>
      <c r="CL72" s="4">
        <v>0</v>
      </c>
      <c r="CM72" s="4">
        <v>9359.85</v>
      </c>
      <c r="CN72" s="4"/>
      <c r="CO72" s="4">
        <v>0</v>
      </c>
      <c r="CP72" s="4">
        <v>0</v>
      </c>
      <c r="CQ72" s="4">
        <v>0</v>
      </c>
      <c r="CR72" s="4"/>
      <c r="CS72" s="4">
        <v>9359.85</v>
      </c>
      <c r="CT72" s="4">
        <f t="shared" si="15"/>
        <v>1024.1499999999996</v>
      </c>
      <c r="CU72" s="38">
        <f t="shared" si="16"/>
        <v>0.90137230354391373</v>
      </c>
    </row>
    <row r="73" spans="1:100" outlineLevel="1" x14ac:dyDescent="0.2">
      <c r="A73" s="3" t="s">
        <v>85</v>
      </c>
      <c r="B73" s="11" t="s">
        <v>236</v>
      </c>
      <c r="C73" s="4" t="s">
        <v>237</v>
      </c>
      <c r="D73" s="4">
        <v>41448.61</v>
      </c>
      <c r="E73" s="4">
        <v>413.25</v>
      </c>
      <c r="F73" s="4">
        <v>0</v>
      </c>
      <c r="G73" s="4">
        <v>0</v>
      </c>
      <c r="H73" s="4">
        <v>41861.86</v>
      </c>
      <c r="I73" s="4"/>
      <c r="J73" s="4">
        <v>0</v>
      </c>
      <c r="K73" s="4">
        <v>0</v>
      </c>
      <c r="L73" s="4">
        <v>0</v>
      </c>
      <c r="M73" s="4"/>
      <c r="N73" s="4">
        <v>41861.86</v>
      </c>
      <c r="O73" s="4"/>
      <c r="P73" s="58">
        <v>0</v>
      </c>
      <c r="Q73" s="58">
        <v>0</v>
      </c>
      <c r="R73" s="4"/>
      <c r="S73" s="58"/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48882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58">
        <v>48882</v>
      </c>
      <c r="CH73" s="4"/>
      <c r="CI73" s="4">
        <v>38283.49</v>
      </c>
      <c r="CJ73" s="4">
        <v>0</v>
      </c>
      <c r="CK73" s="4">
        <v>0</v>
      </c>
      <c r="CL73" s="4">
        <v>0</v>
      </c>
      <c r="CM73" s="4">
        <v>38283.49</v>
      </c>
      <c r="CN73" s="4"/>
      <c r="CO73" s="4">
        <v>0</v>
      </c>
      <c r="CP73" s="4">
        <v>0</v>
      </c>
      <c r="CQ73" s="4">
        <v>0</v>
      </c>
      <c r="CR73" s="4"/>
      <c r="CS73" s="4">
        <v>38283.49</v>
      </c>
      <c r="CT73" s="4">
        <f t="shared" si="15"/>
        <v>10598.510000000002</v>
      </c>
      <c r="CU73" s="38">
        <f t="shared" si="16"/>
        <v>0.78318174379117056</v>
      </c>
    </row>
    <row r="74" spans="1:100" outlineLevel="1" x14ac:dyDescent="0.2">
      <c r="A74" s="3" t="s">
        <v>86</v>
      </c>
      <c r="B74" s="11" t="s">
        <v>238</v>
      </c>
      <c r="C74" s="4" t="s">
        <v>239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/>
      <c r="J74" s="4">
        <v>0</v>
      </c>
      <c r="K74" s="4">
        <v>0</v>
      </c>
      <c r="L74" s="4">
        <v>0</v>
      </c>
      <c r="M74" s="4"/>
      <c r="N74" s="4">
        <v>0</v>
      </c>
      <c r="O74" s="4"/>
      <c r="P74" s="58">
        <v>0</v>
      </c>
      <c r="Q74" s="58">
        <v>0</v>
      </c>
      <c r="R74" s="4"/>
      <c r="S74" s="58"/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5000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58">
        <v>5000</v>
      </c>
      <c r="CH74" s="4"/>
      <c r="CI74" s="4">
        <v>0</v>
      </c>
      <c r="CJ74" s="4">
        <v>0</v>
      </c>
      <c r="CK74" s="4">
        <v>5754</v>
      </c>
      <c r="CL74" s="4">
        <v>0</v>
      </c>
      <c r="CM74" s="4">
        <v>5754</v>
      </c>
      <c r="CN74" s="4"/>
      <c r="CO74" s="4">
        <v>0</v>
      </c>
      <c r="CP74" s="4">
        <v>0</v>
      </c>
      <c r="CQ74" s="4">
        <v>0</v>
      </c>
      <c r="CR74" s="4"/>
      <c r="CS74" s="4">
        <v>5754</v>
      </c>
      <c r="CT74" s="4">
        <f t="shared" si="15"/>
        <v>-754</v>
      </c>
      <c r="CU74" s="38">
        <f t="shared" si="16"/>
        <v>1.1508</v>
      </c>
    </row>
    <row r="75" spans="1:100" outlineLevel="1" x14ac:dyDescent="0.2">
      <c r="A75" s="3" t="s">
        <v>87</v>
      </c>
      <c r="B75" s="11" t="s">
        <v>240</v>
      </c>
      <c r="C75" s="4" t="s">
        <v>241</v>
      </c>
      <c r="D75" s="4">
        <v>0</v>
      </c>
      <c r="E75" s="4">
        <v>0</v>
      </c>
      <c r="F75" s="4">
        <v>915</v>
      </c>
      <c r="G75" s="4">
        <v>0</v>
      </c>
      <c r="H75" s="4">
        <v>915</v>
      </c>
      <c r="I75" s="4"/>
      <c r="J75" s="4">
        <v>0</v>
      </c>
      <c r="K75" s="4">
        <v>0</v>
      </c>
      <c r="L75" s="4">
        <v>0</v>
      </c>
      <c r="M75" s="4"/>
      <c r="N75" s="4">
        <v>915</v>
      </c>
      <c r="O75" s="4"/>
      <c r="P75" s="58">
        <v>0</v>
      </c>
      <c r="Q75" s="58">
        <v>0</v>
      </c>
      <c r="R75" s="4"/>
      <c r="S75" s="58"/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1000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58">
        <v>1000</v>
      </c>
      <c r="CH75" s="4"/>
      <c r="CI75" s="4">
        <v>0</v>
      </c>
      <c r="CJ75" s="4">
        <v>0</v>
      </c>
      <c r="CK75" s="4">
        <v>880</v>
      </c>
      <c r="CL75" s="4">
        <v>0</v>
      </c>
      <c r="CM75" s="4">
        <v>880</v>
      </c>
      <c r="CN75" s="4"/>
      <c r="CO75" s="4">
        <v>0</v>
      </c>
      <c r="CP75" s="4">
        <v>0</v>
      </c>
      <c r="CQ75" s="4">
        <v>0</v>
      </c>
      <c r="CR75" s="4"/>
      <c r="CS75" s="4">
        <v>880</v>
      </c>
      <c r="CT75" s="4">
        <f t="shared" si="15"/>
        <v>120</v>
      </c>
      <c r="CU75" s="38">
        <f t="shared" si="16"/>
        <v>0.88</v>
      </c>
    </row>
    <row r="76" spans="1:100" outlineLevel="1" x14ac:dyDescent="0.2">
      <c r="A76" s="3" t="s">
        <v>88</v>
      </c>
      <c r="B76" s="11" t="s">
        <v>242</v>
      </c>
      <c r="C76" s="4" t="s">
        <v>243</v>
      </c>
      <c r="D76" s="4">
        <v>1705</v>
      </c>
      <c r="E76" s="4">
        <v>0</v>
      </c>
      <c r="F76" s="4">
        <v>94502.49</v>
      </c>
      <c r="G76" s="4">
        <v>0</v>
      </c>
      <c r="H76" s="4">
        <v>96207.49</v>
      </c>
      <c r="I76" s="4"/>
      <c r="J76" s="4">
        <v>0</v>
      </c>
      <c r="K76" s="4">
        <v>0</v>
      </c>
      <c r="L76" s="4">
        <v>0</v>
      </c>
      <c r="M76" s="4"/>
      <c r="N76" s="4">
        <v>96207.49</v>
      </c>
      <c r="O76" s="4"/>
      <c r="P76" s="58">
        <v>0</v>
      </c>
      <c r="Q76" s="58">
        <v>0</v>
      </c>
      <c r="R76" s="4"/>
      <c r="S76" s="58"/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139128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58">
        <v>161128</v>
      </c>
      <c r="CH76" s="4"/>
      <c r="CI76" s="4">
        <v>4046.5</v>
      </c>
      <c r="CJ76" s="4">
        <v>0</v>
      </c>
      <c r="CK76" s="4">
        <v>97570.98</v>
      </c>
      <c r="CL76" s="4">
        <v>0</v>
      </c>
      <c r="CM76" s="4">
        <v>101617.48</v>
      </c>
      <c r="CN76" s="4"/>
      <c r="CO76" s="4">
        <v>0</v>
      </c>
      <c r="CP76" s="4">
        <v>0</v>
      </c>
      <c r="CQ76" s="4">
        <v>0</v>
      </c>
      <c r="CR76" s="4"/>
      <c r="CS76" s="4">
        <v>101617.48</v>
      </c>
      <c r="CT76" s="4">
        <f t="shared" si="15"/>
        <v>59510.520000000004</v>
      </c>
      <c r="CU76" s="38">
        <f t="shared" si="16"/>
        <v>0.63066307531900101</v>
      </c>
    </row>
    <row r="77" spans="1:100" outlineLevel="1" x14ac:dyDescent="0.2">
      <c r="A77" s="3" t="s">
        <v>89</v>
      </c>
      <c r="B77" s="11" t="s">
        <v>244</v>
      </c>
      <c r="C77" s="4" t="s">
        <v>245</v>
      </c>
      <c r="D77" s="4">
        <v>0</v>
      </c>
      <c r="E77" s="4">
        <v>0</v>
      </c>
      <c r="F77" s="4">
        <v>1453.39</v>
      </c>
      <c r="G77" s="4">
        <v>0</v>
      </c>
      <c r="H77" s="4">
        <v>1453.39</v>
      </c>
      <c r="I77" s="4"/>
      <c r="J77" s="4">
        <v>0</v>
      </c>
      <c r="K77" s="4">
        <v>0</v>
      </c>
      <c r="L77" s="4">
        <v>0</v>
      </c>
      <c r="M77" s="4"/>
      <c r="N77" s="4">
        <v>1453.39</v>
      </c>
      <c r="O77" s="4"/>
      <c r="P77" s="58">
        <v>0</v>
      </c>
      <c r="Q77" s="58">
        <v>0</v>
      </c>
      <c r="R77" s="4"/>
      <c r="S77" s="58"/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1250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58">
        <v>1250</v>
      </c>
      <c r="CH77" s="4"/>
      <c r="CI77" s="4">
        <v>0</v>
      </c>
      <c r="CJ77" s="4">
        <v>0</v>
      </c>
      <c r="CK77" s="4">
        <v>1097.99</v>
      </c>
      <c r="CL77" s="4">
        <v>0</v>
      </c>
      <c r="CM77" s="4">
        <v>1097.99</v>
      </c>
      <c r="CN77" s="4"/>
      <c r="CO77" s="4">
        <v>0</v>
      </c>
      <c r="CP77" s="4">
        <v>0</v>
      </c>
      <c r="CQ77" s="4">
        <v>0</v>
      </c>
      <c r="CR77" s="4"/>
      <c r="CS77" s="4">
        <v>1097.99</v>
      </c>
      <c r="CT77" s="4">
        <f t="shared" si="15"/>
        <v>152.01</v>
      </c>
      <c r="CU77" s="38">
        <f t="shared" si="16"/>
        <v>0.87839200000000006</v>
      </c>
    </row>
    <row r="78" spans="1:100" outlineLevel="1" x14ac:dyDescent="0.2">
      <c r="A78" s="3" t="s">
        <v>90</v>
      </c>
      <c r="B78" s="11" t="s">
        <v>246</v>
      </c>
      <c r="C78" s="4" t="s">
        <v>247</v>
      </c>
      <c r="D78" s="4">
        <v>0</v>
      </c>
      <c r="E78" s="4">
        <v>0</v>
      </c>
      <c r="F78" s="4">
        <v>6469.96</v>
      </c>
      <c r="G78" s="4">
        <v>0</v>
      </c>
      <c r="H78" s="4">
        <v>6469.96</v>
      </c>
      <c r="I78" s="4"/>
      <c r="J78" s="4">
        <v>0</v>
      </c>
      <c r="K78" s="4">
        <v>0</v>
      </c>
      <c r="L78" s="4">
        <v>0</v>
      </c>
      <c r="M78" s="4"/>
      <c r="N78" s="4">
        <v>6469.96</v>
      </c>
      <c r="O78" s="4"/>
      <c r="P78" s="58">
        <v>0</v>
      </c>
      <c r="Q78" s="58">
        <v>0</v>
      </c>
      <c r="R78" s="4"/>
      <c r="S78" s="58"/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11600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58">
        <v>11600</v>
      </c>
      <c r="CH78" s="4"/>
      <c r="CI78" s="4">
        <v>0</v>
      </c>
      <c r="CJ78" s="4">
        <v>0</v>
      </c>
      <c r="CK78" s="4">
        <v>6157.08</v>
      </c>
      <c r="CL78" s="4">
        <v>0</v>
      </c>
      <c r="CM78" s="4">
        <v>6157.08</v>
      </c>
      <c r="CN78" s="4"/>
      <c r="CO78" s="4">
        <v>0</v>
      </c>
      <c r="CP78" s="4">
        <v>0</v>
      </c>
      <c r="CQ78" s="4">
        <v>0</v>
      </c>
      <c r="CR78" s="4"/>
      <c r="CS78" s="4">
        <v>6157.08</v>
      </c>
      <c r="CT78" s="4">
        <f t="shared" si="15"/>
        <v>5442.92</v>
      </c>
      <c r="CU78" s="38">
        <f t="shared" si="16"/>
        <v>0.53078275862068969</v>
      </c>
    </row>
    <row r="79" spans="1:100" outlineLevel="1" x14ac:dyDescent="0.2">
      <c r="A79" s="3" t="s">
        <v>91</v>
      </c>
      <c r="B79" s="11" t="s">
        <v>248</v>
      </c>
      <c r="C79" s="4" t="s">
        <v>249</v>
      </c>
      <c r="D79" s="4">
        <v>0</v>
      </c>
      <c r="E79" s="4">
        <v>199</v>
      </c>
      <c r="F79" s="4">
        <v>31864.7</v>
      </c>
      <c r="G79" s="4">
        <v>0</v>
      </c>
      <c r="H79" s="4">
        <v>32063.7</v>
      </c>
      <c r="I79" s="4"/>
      <c r="J79" s="4">
        <v>0</v>
      </c>
      <c r="K79" s="4">
        <v>0</v>
      </c>
      <c r="L79" s="4">
        <v>0</v>
      </c>
      <c r="M79" s="4"/>
      <c r="N79" s="4">
        <v>32063.7</v>
      </c>
      <c r="O79" s="4"/>
      <c r="P79" s="58">
        <v>0</v>
      </c>
      <c r="Q79" s="58">
        <v>0</v>
      </c>
      <c r="R79" s="4"/>
      <c r="S79" s="58"/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57037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58">
        <v>57037</v>
      </c>
      <c r="CH79" s="4"/>
      <c r="CI79" s="4">
        <v>0</v>
      </c>
      <c r="CJ79" s="4">
        <v>323.17</v>
      </c>
      <c r="CK79" s="4">
        <v>37775.050000000003</v>
      </c>
      <c r="CL79" s="4">
        <v>0</v>
      </c>
      <c r="CM79" s="4">
        <v>38098.22</v>
      </c>
      <c r="CN79" s="4"/>
      <c r="CO79" s="4">
        <v>0</v>
      </c>
      <c r="CP79" s="4">
        <v>0</v>
      </c>
      <c r="CQ79" s="4">
        <v>0</v>
      </c>
      <c r="CR79" s="4"/>
      <c r="CS79" s="4">
        <v>38098.22</v>
      </c>
      <c r="CT79" s="4">
        <f t="shared" si="15"/>
        <v>18938.78</v>
      </c>
      <c r="CU79" s="38">
        <f t="shared" si="16"/>
        <v>0.66795623893262268</v>
      </c>
    </row>
    <row r="80" spans="1:100" outlineLevel="1" x14ac:dyDescent="0.2">
      <c r="A80" s="3" t="s">
        <v>92</v>
      </c>
      <c r="B80" s="11" t="s">
        <v>250</v>
      </c>
      <c r="C80" s="4" t="s">
        <v>251</v>
      </c>
      <c r="D80" s="4">
        <v>0</v>
      </c>
      <c r="E80" s="4">
        <v>0</v>
      </c>
      <c r="F80" s="4">
        <v>26342.83</v>
      </c>
      <c r="G80" s="4">
        <v>0</v>
      </c>
      <c r="H80" s="4">
        <v>26342.83</v>
      </c>
      <c r="I80" s="4"/>
      <c r="J80" s="4">
        <v>0</v>
      </c>
      <c r="K80" s="4">
        <v>0</v>
      </c>
      <c r="L80" s="4">
        <v>0</v>
      </c>
      <c r="M80" s="4"/>
      <c r="N80" s="4">
        <v>26342.83</v>
      </c>
      <c r="O80" s="4"/>
      <c r="P80" s="58">
        <v>0</v>
      </c>
      <c r="Q80" s="58">
        <v>0</v>
      </c>
      <c r="R80" s="4"/>
      <c r="S80" s="58"/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79200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58">
        <v>69344</v>
      </c>
      <c r="CH80" s="4"/>
      <c r="CI80" s="4">
        <v>0</v>
      </c>
      <c r="CJ80" s="4">
        <v>0</v>
      </c>
      <c r="CK80" s="4">
        <v>18834.920000000002</v>
      </c>
      <c r="CL80" s="4">
        <v>0</v>
      </c>
      <c r="CM80" s="4">
        <v>18834.920000000002</v>
      </c>
      <c r="CN80" s="4"/>
      <c r="CO80" s="4">
        <v>0</v>
      </c>
      <c r="CP80" s="4">
        <v>0</v>
      </c>
      <c r="CQ80" s="4">
        <v>0</v>
      </c>
      <c r="CR80" s="4"/>
      <c r="CS80" s="4">
        <v>18834.920000000002</v>
      </c>
      <c r="CT80" s="4">
        <f t="shared" si="15"/>
        <v>50509.08</v>
      </c>
      <c r="CU80" s="38">
        <f t="shared" si="16"/>
        <v>0.27161571296723586</v>
      </c>
    </row>
    <row r="81" spans="1:100" outlineLevel="1" x14ac:dyDescent="0.2">
      <c r="A81" s="3" t="s">
        <v>93</v>
      </c>
      <c r="B81" s="11" t="s">
        <v>252</v>
      </c>
      <c r="C81" s="4" t="s">
        <v>253</v>
      </c>
      <c r="D81" s="4">
        <v>0</v>
      </c>
      <c r="E81" s="4">
        <v>0</v>
      </c>
      <c r="F81" s="4">
        <v>567.31000000000006</v>
      </c>
      <c r="G81" s="4">
        <v>0</v>
      </c>
      <c r="H81" s="4">
        <v>567.31000000000006</v>
      </c>
      <c r="I81" s="4"/>
      <c r="J81" s="4">
        <v>0</v>
      </c>
      <c r="K81" s="4">
        <v>0</v>
      </c>
      <c r="L81" s="4">
        <v>0</v>
      </c>
      <c r="M81" s="4"/>
      <c r="N81" s="4">
        <v>567.31000000000006</v>
      </c>
      <c r="O81" s="4"/>
      <c r="P81" s="58">
        <v>0</v>
      </c>
      <c r="Q81" s="58">
        <v>0</v>
      </c>
      <c r="R81" s="4"/>
      <c r="S81" s="58"/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500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58">
        <v>500</v>
      </c>
      <c r="CH81" s="4"/>
      <c r="CI81" s="4">
        <v>0</v>
      </c>
      <c r="CJ81" s="4">
        <v>0</v>
      </c>
      <c r="CK81" s="4">
        <v>0</v>
      </c>
      <c r="CL81" s="4">
        <v>0</v>
      </c>
      <c r="CM81" s="4">
        <v>0</v>
      </c>
      <c r="CN81" s="4"/>
      <c r="CO81" s="4">
        <v>0</v>
      </c>
      <c r="CP81" s="4">
        <v>0</v>
      </c>
      <c r="CQ81" s="4">
        <v>0</v>
      </c>
      <c r="CR81" s="4"/>
      <c r="CS81" s="4">
        <v>0</v>
      </c>
      <c r="CT81" s="4">
        <f t="shared" si="15"/>
        <v>500</v>
      </c>
      <c r="CU81" s="38">
        <f t="shared" si="16"/>
        <v>0</v>
      </c>
    </row>
    <row r="82" spans="1:100" outlineLevel="1" x14ac:dyDescent="0.2">
      <c r="A82" s="3" t="s">
        <v>94</v>
      </c>
      <c r="B82" s="11" t="s">
        <v>254</v>
      </c>
      <c r="C82" s="4" t="s">
        <v>255</v>
      </c>
      <c r="D82" s="4">
        <v>0</v>
      </c>
      <c r="E82" s="4">
        <v>0</v>
      </c>
      <c r="F82" s="4">
        <v>16460.79</v>
      </c>
      <c r="G82" s="4">
        <v>0</v>
      </c>
      <c r="H82" s="4">
        <v>16460.79</v>
      </c>
      <c r="I82" s="4"/>
      <c r="J82" s="4">
        <v>0</v>
      </c>
      <c r="K82" s="4">
        <v>0</v>
      </c>
      <c r="L82" s="4">
        <v>0</v>
      </c>
      <c r="M82" s="4"/>
      <c r="N82" s="4">
        <v>16460.79</v>
      </c>
      <c r="O82" s="4"/>
      <c r="P82" s="58">
        <v>0</v>
      </c>
      <c r="Q82" s="58">
        <v>0</v>
      </c>
      <c r="R82" s="4"/>
      <c r="S82" s="58"/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21125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58">
        <v>21125</v>
      </c>
      <c r="CH82" s="4"/>
      <c r="CI82" s="4">
        <v>0</v>
      </c>
      <c r="CJ82" s="4">
        <v>0</v>
      </c>
      <c r="CK82" s="4">
        <v>17754.740000000002</v>
      </c>
      <c r="CL82" s="4">
        <v>0</v>
      </c>
      <c r="CM82" s="4">
        <v>17754.740000000002</v>
      </c>
      <c r="CN82" s="4"/>
      <c r="CO82" s="4">
        <v>0</v>
      </c>
      <c r="CP82" s="4">
        <v>0</v>
      </c>
      <c r="CQ82" s="4">
        <v>0</v>
      </c>
      <c r="CR82" s="4"/>
      <c r="CS82" s="4">
        <v>17754.740000000002</v>
      </c>
      <c r="CT82" s="4">
        <f t="shared" si="15"/>
        <v>3370.2599999999984</v>
      </c>
      <c r="CU82" s="38">
        <f t="shared" si="16"/>
        <v>0.84046106508875751</v>
      </c>
    </row>
    <row r="83" spans="1:100" outlineLevel="1" x14ac:dyDescent="0.2">
      <c r="A83" s="3" t="s">
        <v>95</v>
      </c>
      <c r="B83" s="11" t="s">
        <v>256</v>
      </c>
      <c r="C83" s="4" t="s">
        <v>257</v>
      </c>
      <c r="D83" s="4">
        <v>0</v>
      </c>
      <c r="E83" s="4">
        <v>0</v>
      </c>
      <c r="F83" s="4">
        <v>50505.74</v>
      </c>
      <c r="G83" s="4">
        <v>0</v>
      </c>
      <c r="H83" s="4">
        <v>50505.74</v>
      </c>
      <c r="I83" s="4"/>
      <c r="J83" s="4">
        <v>0</v>
      </c>
      <c r="K83" s="4">
        <v>0</v>
      </c>
      <c r="L83" s="4">
        <v>0</v>
      </c>
      <c r="M83" s="4"/>
      <c r="N83" s="4">
        <v>50505.74</v>
      </c>
      <c r="O83" s="4"/>
      <c r="P83" s="58">
        <v>0</v>
      </c>
      <c r="Q83" s="58">
        <v>0</v>
      </c>
      <c r="R83" s="4"/>
      <c r="S83" s="58"/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51400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58">
        <v>51400</v>
      </c>
      <c r="CH83" s="4"/>
      <c r="CI83" s="4">
        <v>0</v>
      </c>
      <c r="CJ83" s="4">
        <v>0</v>
      </c>
      <c r="CK83" s="4">
        <v>49292.44</v>
      </c>
      <c r="CL83" s="4">
        <v>0</v>
      </c>
      <c r="CM83" s="4">
        <v>49292.44</v>
      </c>
      <c r="CN83" s="4"/>
      <c r="CO83" s="4">
        <v>0</v>
      </c>
      <c r="CP83" s="4">
        <v>0</v>
      </c>
      <c r="CQ83" s="4">
        <v>0</v>
      </c>
      <c r="CR83" s="4"/>
      <c r="CS83" s="4">
        <v>49292.44</v>
      </c>
      <c r="CT83" s="4">
        <f t="shared" si="15"/>
        <v>2107.5599999999977</v>
      </c>
      <c r="CU83" s="38">
        <f t="shared" si="16"/>
        <v>0.95899688715953313</v>
      </c>
    </row>
    <row r="84" spans="1:100" outlineLevel="1" x14ac:dyDescent="0.2">
      <c r="A84" s="3" t="s">
        <v>96</v>
      </c>
      <c r="B84" s="11" t="s">
        <v>258</v>
      </c>
      <c r="C84" s="4" t="s">
        <v>259</v>
      </c>
      <c r="D84" s="4">
        <v>0</v>
      </c>
      <c r="E84" s="4">
        <v>0</v>
      </c>
      <c r="F84" s="4">
        <v>13460.5</v>
      </c>
      <c r="G84" s="4">
        <v>0</v>
      </c>
      <c r="H84" s="4">
        <v>13460.5</v>
      </c>
      <c r="I84" s="4"/>
      <c r="J84" s="4">
        <v>0</v>
      </c>
      <c r="K84" s="4">
        <v>0</v>
      </c>
      <c r="L84" s="4">
        <v>0</v>
      </c>
      <c r="M84" s="4"/>
      <c r="N84" s="4">
        <v>13460.5</v>
      </c>
      <c r="O84" s="4"/>
      <c r="P84" s="58">
        <v>0</v>
      </c>
      <c r="Q84" s="58">
        <v>0</v>
      </c>
      <c r="R84" s="4"/>
      <c r="S84" s="58"/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13770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58">
        <v>13770</v>
      </c>
      <c r="CH84" s="4"/>
      <c r="CI84" s="4">
        <v>0</v>
      </c>
      <c r="CJ84" s="4">
        <v>0</v>
      </c>
      <c r="CK84" s="4">
        <v>10528.76</v>
      </c>
      <c r="CL84" s="4">
        <v>0</v>
      </c>
      <c r="CM84" s="4">
        <v>10528.76</v>
      </c>
      <c r="CN84" s="4"/>
      <c r="CO84" s="4">
        <v>0</v>
      </c>
      <c r="CP84" s="4">
        <v>0</v>
      </c>
      <c r="CQ84" s="4">
        <v>0</v>
      </c>
      <c r="CR84" s="4"/>
      <c r="CS84" s="4">
        <v>10528.76</v>
      </c>
      <c r="CT84" s="4">
        <f t="shared" si="15"/>
        <v>3241.24</v>
      </c>
      <c r="CU84" s="38">
        <f t="shared" si="16"/>
        <v>0.76461583151779233</v>
      </c>
    </row>
    <row r="85" spans="1:100" outlineLevel="1" x14ac:dyDescent="0.2">
      <c r="A85" s="3" t="s">
        <v>97</v>
      </c>
      <c r="B85" s="11" t="s">
        <v>260</v>
      </c>
      <c r="C85" s="4" t="s">
        <v>261</v>
      </c>
      <c r="D85" s="4">
        <v>0</v>
      </c>
      <c r="E85" s="4">
        <v>0</v>
      </c>
      <c r="F85" s="4">
        <v>16502.37</v>
      </c>
      <c r="G85" s="4">
        <v>0</v>
      </c>
      <c r="H85" s="4">
        <v>16502.37</v>
      </c>
      <c r="I85" s="4"/>
      <c r="J85" s="4">
        <v>0</v>
      </c>
      <c r="K85" s="4">
        <v>0</v>
      </c>
      <c r="L85" s="4">
        <v>0</v>
      </c>
      <c r="M85" s="4"/>
      <c r="N85" s="4">
        <v>16502.37</v>
      </c>
      <c r="O85" s="4"/>
      <c r="P85" s="58">
        <v>0</v>
      </c>
      <c r="Q85" s="58">
        <v>0</v>
      </c>
      <c r="R85" s="4"/>
      <c r="S85" s="58"/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17775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58">
        <v>17775</v>
      </c>
      <c r="CH85" s="4"/>
      <c r="CI85" s="4">
        <v>0</v>
      </c>
      <c r="CJ85" s="4">
        <v>0</v>
      </c>
      <c r="CK85" s="4">
        <v>14285.74</v>
      </c>
      <c r="CL85" s="4">
        <v>0</v>
      </c>
      <c r="CM85" s="4">
        <v>14285.74</v>
      </c>
      <c r="CN85" s="4"/>
      <c r="CO85" s="4">
        <v>0</v>
      </c>
      <c r="CP85" s="4">
        <v>0</v>
      </c>
      <c r="CQ85" s="4">
        <v>0</v>
      </c>
      <c r="CR85" s="4"/>
      <c r="CS85" s="4">
        <v>14285.74</v>
      </c>
      <c r="CT85" s="4">
        <f t="shared" si="15"/>
        <v>3489.26</v>
      </c>
      <c r="CU85" s="38">
        <f t="shared" si="16"/>
        <v>0.80369845288326303</v>
      </c>
    </row>
    <row r="86" spans="1:100" outlineLevel="1" x14ac:dyDescent="0.2">
      <c r="A86" s="3" t="s">
        <v>98</v>
      </c>
      <c r="B86" s="11" t="s">
        <v>262</v>
      </c>
      <c r="C86" s="4" t="s">
        <v>263</v>
      </c>
      <c r="D86" s="4">
        <v>0</v>
      </c>
      <c r="E86" s="4">
        <v>0</v>
      </c>
      <c r="F86" s="4">
        <v>561.03</v>
      </c>
      <c r="G86" s="4">
        <v>0</v>
      </c>
      <c r="H86" s="4">
        <v>561.03</v>
      </c>
      <c r="I86" s="4"/>
      <c r="J86" s="4">
        <v>0</v>
      </c>
      <c r="K86" s="4">
        <v>0</v>
      </c>
      <c r="L86" s="4">
        <v>0</v>
      </c>
      <c r="M86" s="4"/>
      <c r="N86" s="4">
        <v>561.03</v>
      </c>
      <c r="O86" s="4"/>
      <c r="P86" s="58">
        <v>0</v>
      </c>
      <c r="Q86" s="58">
        <v>0</v>
      </c>
      <c r="R86" s="4"/>
      <c r="S86" s="58"/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530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58">
        <v>530</v>
      </c>
      <c r="CH86" s="4"/>
      <c r="CI86" s="4">
        <v>0</v>
      </c>
      <c r="CJ86" s="4">
        <v>0</v>
      </c>
      <c r="CK86" s="4">
        <v>543.66</v>
      </c>
      <c r="CL86" s="4">
        <v>0</v>
      </c>
      <c r="CM86" s="4">
        <v>543.66</v>
      </c>
      <c r="CN86" s="4"/>
      <c r="CO86" s="4">
        <v>0</v>
      </c>
      <c r="CP86" s="4">
        <v>0</v>
      </c>
      <c r="CQ86" s="4">
        <v>0</v>
      </c>
      <c r="CR86" s="4"/>
      <c r="CS86" s="4">
        <v>543.66</v>
      </c>
      <c r="CT86" s="4">
        <f t="shared" si="15"/>
        <v>-13.659999999999968</v>
      </c>
      <c r="CU86" s="38">
        <f t="shared" si="16"/>
        <v>1.0257735849056604</v>
      </c>
    </row>
    <row r="87" spans="1:100" outlineLevel="1" x14ac:dyDescent="0.2">
      <c r="A87" s="3" t="s">
        <v>99</v>
      </c>
      <c r="B87" s="11" t="s">
        <v>264</v>
      </c>
      <c r="C87" s="4" t="s">
        <v>265</v>
      </c>
      <c r="D87" s="4">
        <v>1648.5</v>
      </c>
      <c r="E87" s="4">
        <v>332</v>
      </c>
      <c r="F87" s="4">
        <v>30876.240000000002</v>
      </c>
      <c r="G87" s="4">
        <v>0</v>
      </c>
      <c r="H87" s="4">
        <v>32856.740000000005</v>
      </c>
      <c r="I87" s="4"/>
      <c r="J87" s="4">
        <v>0</v>
      </c>
      <c r="K87" s="4">
        <v>0</v>
      </c>
      <c r="L87" s="4">
        <v>0</v>
      </c>
      <c r="M87" s="4"/>
      <c r="N87" s="4">
        <v>32856.74</v>
      </c>
      <c r="O87" s="4"/>
      <c r="P87" s="58">
        <v>0</v>
      </c>
      <c r="Q87" s="58">
        <v>0</v>
      </c>
      <c r="R87" s="4"/>
      <c r="S87" s="58"/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16650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58">
        <v>16650</v>
      </c>
      <c r="CH87" s="4"/>
      <c r="CI87" s="4">
        <v>0</v>
      </c>
      <c r="CJ87" s="4">
        <v>332</v>
      </c>
      <c r="CK87" s="4">
        <v>14071.34</v>
      </c>
      <c r="CL87" s="4">
        <v>0</v>
      </c>
      <c r="CM87" s="4">
        <v>14403.34</v>
      </c>
      <c r="CN87" s="4"/>
      <c r="CO87" s="4">
        <v>0</v>
      </c>
      <c r="CP87" s="4">
        <v>0</v>
      </c>
      <c r="CQ87" s="4">
        <v>0</v>
      </c>
      <c r="CR87" s="4"/>
      <c r="CS87" s="4">
        <v>14403.34</v>
      </c>
      <c r="CT87" s="4">
        <f t="shared" si="15"/>
        <v>2246.66</v>
      </c>
      <c r="CU87" s="38">
        <f t="shared" si="16"/>
        <v>0.86506546546546548</v>
      </c>
    </row>
    <row r="88" spans="1:100" outlineLevel="1" x14ac:dyDescent="0.2">
      <c r="A88" s="3" t="s">
        <v>100</v>
      </c>
      <c r="B88" s="11" t="s">
        <v>266</v>
      </c>
      <c r="C88" s="4" t="s">
        <v>267</v>
      </c>
      <c r="D88" s="4">
        <v>0</v>
      </c>
      <c r="E88" s="4">
        <v>443.41</v>
      </c>
      <c r="F88" s="4">
        <v>36051.35</v>
      </c>
      <c r="G88" s="4">
        <v>0</v>
      </c>
      <c r="H88" s="4">
        <v>36494.76</v>
      </c>
      <c r="I88" s="4"/>
      <c r="J88" s="4">
        <v>0</v>
      </c>
      <c r="K88" s="4">
        <v>0</v>
      </c>
      <c r="L88" s="4">
        <v>0</v>
      </c>
      <c r="M88" s="4"/>
      <c r="N88" s="4">
        <v>36494.76</v>
      </c>
      <c r="O88" s="4"/>
      <c r="P88" s="58">
        <v>0</v>
      </c>
      <c r="Q88" s="58">
        <v>0</v>
      </c>
      <c r="R88" s="4"/>
      <c r="S88" s="58"/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80500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58">
        <v>58500</v>
      </c>
      <c r="CH88" s="4"/>
      <c r="CI88" s="4">
        <v>0</v>
      </c>
      <c r="CJ88" s="4">
        <v>1107.49</v>
      </c>
      <c r="CK88" s="4">
        <v>53890.73</v>
      </c>
      <c r="CL88" s="4">
        <v>0</v>
      </c>
      <c r="CM88" s="4">
        <v>54998.22</v>
      </c>
      <c r="CN88" s="4"/>
      <c r="CO88" s="4">
        <v>0</v>
      </c>
      <c r="CP88" s="4">
        <v>0</v>
      </c>
      <c r="CQ88" s="4">
        <v>0</v>
      </c>
      <c r="CR88" s="4"/>
      <c r="CS88" s="4">
        <v>54998.22</v>
      </c>
      <c r="CT88" s="4">
        <f t="shared" si="15"/>
        <v>3501.7799999999988</v>
      </c>
      <c r="CU88" s="38">
        <f t="shared" si="16"/>
        <v>0.94014051282051281</v>
      </c>
    </row>
    <row r="89" spans="1:100" outlineLevel="1" x14ac:dyDescent="0.2">
      <c r="A89" s="3" t="s">
        <v>101</v>
      </c>
      <c r="B89" s="11" t="s">
        <v>268</v>
      </c>
      <c r="C89" s="4" t="s">
        <v>269</v>
      </c>
      <c r="D89" s="4">
        <v>0</v>
      </c>
      <c r="E89" s="4">
        <v>199.04</v>
      </c>
      <c r="F89" s="4">
        <v>9968.59</v>
      </c>
      <c r="G89" s="4">
        <v>0</v>
      </c>
      <c r="H89" s="4">
        <v>10167.630000000001</v>
      </c>
      <c r="I89" s="4"/>
      <c r="J89" s="4">
        <v>0</v>
      </c>
      <c r="K89" s="4">
        <v>0</v>
      </c>
      <c r="L89" s="4">
        <v>0</v>
      </c>
      <c r="M89" s="4"/>
      <c r="N89" s="4">
        <v>10167.630000000001</v>
      </c>
      <c r="O89" s="4"/>
      <c r="P89" s="58">
        <v>0</v>
      </c>
      <c r="Q89" s="58">
        <v>0</v>
      </c>
      <c r="R89" s="4"/>
      <c r="S89" s="58"/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10400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58">
        <v>10400</v>
      </c>
      <c r="CH89" s="4"/>
      <c r="CI89" s="4">
        <v>0</v>
      </c>
      <c r="CJ89" s="4">
        <v>209.65</v>
      </c>
      <c r="CK89" s="4">
        <v>7963.6100000000006</v>
      </c>
      <c r="CL89" s="4">
        <v>0</v>
      </c>
      <c r="CM89" s="4">
        <v>8173.26</v>
      </c>
      <c r="CN89" s="4"/>
      <c r="CO89" s="4">
        <v>0</v>
      </c>
      <c r="CP89" s="4">
        <v>0</v>
      </c>
      <c r="CQ89" s="4">
        <v>0</v>
      </c>
      <c r="CR89" s="4"/>
      <c r="CS89" s="4">
        <v>8173.26</v>
      </c>
      <c r="CT89" s="4">
        <f t="shared" si="15"/>
        <v>2226.7399999999998</v>
      </c>
      <c r="CU89" s="38">
        <f t="shared" si="16"/>
        <v>0.78589038461538463</v>
      </c>
    </row>
    <row r="90" spans="1:100" hidden="1" outlineLevel="1" x14ac:dyDescent="0.2">
      <c r="A90" s="3" t="s">
        <v>270</v>
      </c>
      <c r="B90" s="11" t="s">
        <v>271</v>
      </c>
      <c r="C90" s="4" t="s">
        <v>272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/>
      <c r="J90" s="4">
        <v>0</v>
      </c>
      <c r="K90" s="4">
        <v>0</v>
      </c>
      <c r="L90" s="4">
        <v>0</v>
      </c>
      <c r="M90" s="4"/>
      <c r="N90" s="4">
        <v>0</v>
      </c>
      <c r="O90" s="4"/>
      <c r="P90" s="58">
        <v>0</v>
      </c>
      <c r="Q90" s="58">
        <v>0</v>
      </c>
      <c r="R90" s="4"/>
      <c r="S90" s="58"/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58">
        <v>0</v>
      </c>
      <c r="CH90" s="4"/>
      <c r="CI90" s="4">
        <v>0</v>
      </c>
      <c r="CJ90" s="4">
        <v>0</v>
      </c>
      <c r="CK90" s="4">
        <v>0</v>
      </c>
      <c r="CL90" s="4">
        <v>0</v>
      </c>
      <c r="CM90" s="4">
        <v>0</v>
      </c>
      <c r="CN90" s="4"/>
      <c r="CO90" s="4">
        <v>0</v>
      </c>
      <c r="CP90" s="4">
        <v>0</v>
      </c>
      <c r="CQ90" s="4">
        <v>0</v>
      </c>
      <c r="CR90" s="4"/>
      <c r="CS90" s="4">
        <v>0</v>
      </c>
      <c r="CT90" s="4">
        <f t="shared" si="15"/>
        <v>0</v>
      </c>
      <c r="CU90" s="38" t="str">
        <f t="shared" si="16"/>
        <v>n/a</v>
      </c>
    </row>
    <row r="91" spans="1:100" s="54" customFormat="1" outlineLevel="1" x14ac:dyDescent="0.2">
      <c r="A91" s="54" t="s">
        <v>102</v>
      </c>
      <c r="B91" s="11" t="s">
        <v>273</v>
      </c>
      <c r="C91" s="4" t="s">
        <v>342</v>
      </c>
      <c r="D91" s="4">
        <v>0</v>
      </c>
      <c r="E91" s="4">
        <v>0</v>
      </c>
      <c r="F91" s="4">
        <v>252735.94</v>
      </c>
      <c r="G91" s="4">
        <v>0</v>
      </c>
      <c r="H91" s="4">
        <v>252735.94</v>
      </c>
      <c r="I91" s="4"/>
      <c r="J91" s="4">
        <v>0</v>
      </c>
      <c r="K91" s="4">
        <v>150000</v>
      </c>
      <c r="L91" s="4">
        <v>150000</v>
      </c>
      <c r="M91" s="4"/>
      <c r="N91" s="4">
        <v>150000</v>
      </c>
      <c r="O91" s="4"/>
      <c r="P91" s="58">
        <v>0</v>
      </c>
      <c r="Q91" s="58">
        <v>0</v>
      </c>
      <c r="R91" s="4"/>
      <c r="S91" s="58"/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433661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58">
        <v>160000</v>
      </c>
      <c r="CH91" s="4"/>
      <c r="CI91" s="4">
        <v>0</v>
      </c>
      <c r="CJ91" s="4">
        <v>0</v>
      </c>
      <c r="CK91" s="4">
        <v>0</v>
      </c>
      <c r="CL91" s="4">
        <v>0</v>
      </c>
      <c r="CM91" s="4">
        <v>0</v>
      </c>
      <c r="CN91" s="4"/>
      <c r="CO91" s="4">
        <v>0</v>
      </c>
      <c r="CP91" s="4">
        <v>160000</v>
      </c>
      <c r="CQ91" s="4">
        <v>160000</v>
      </c>
      <c r="CR91" s="4"/>
      <c r="CS91" s="4">
        <v>160000</v>
      </c>
      <c r="CT91" s="4">
        <f t="shared" si="15"/>
        <v>0</v>
      </c>
      <c r="CU91" s="38">
        <f t="shared" si="16"/>
        <v>1</v>
      </c>
      <c r="CV91" s="56"/>
    </row>
    <row r="92" spans="1:100" s="54" customFormat="1" outlineLevel="1" x14ac:dyDescent="0.2">
      <c r="B92" s="11" t="s">
        <v>273</v>
      </c>
      <c r="C92" s="4" t="s">
        <v>343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>
        <v>252735.94</v>
      </c>
      <c r="O92" s="4"/>
      <c r="P92" s="58"/>
      <c r="Q92" s="58"/>
      <c r="R92" s="4"/>
      <c r="S92" s="58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58">
        <v>273661.42</v>
      </c>
      <c r="CH92" s="4"/>
      <c r="CI92" s="4">
        <v>0</v>
      </c>
      <c r="CJ92" s="4">
        <v>0</v>
      </c>
      <c r="CK92" s="4">
        <v>88055.02</v>
      </c>
      <c r="CL92" s="4">
        <v>0</v>
      </c>
      <c r="CM92" s="4">
        <v>88055.02</v>
      </c>
      <c r="CN92" s="4"/>
      <c r="CO92" s="4">
        <v>0</v>
      </c>
      <c r="CP92" s="4">
        <v>0</v>
      </c>
      <c r="CQ92" s="4">
        <v>0</v>
      </c>
      <c r="CR92" s="4"/>
      <c r="CS92" s="4">
        <v>88055.02</v>
      </c>
      <c r="CT92" s="4">
        <f t="shared" si="15"/>
        <v>185606.39999999997</v>
      </c>
      <c r="CU92" s="38">
        <f t="shared" si="16"/>
        <v>0.32176629062291651</v>
      </c>
      <c r="CV92" s="56"/>
    </row>
    <row r="93" spans="1:100" s="54" customFormat="1" outlineLevel="1" x14ac:dyDescent="0.2">
      <c r="A93" s="54" t="s">
        <v>103</v>
      </c>
      <c r="B93" s="11" t="s">
        <v>275</v>
      </c>
      <c r="C93" s="4" t="s">
        <v>344</v>
      </c>
      <c r="D93" s="4">
        <v>0</v>
      </c>
      <c r="E93" s="4">
        <v>0</v>
      </c>
      <c r="F93" s="4">
        <v>56773.5</v>
      </c>
      <c r="G93" s="4">
        <v>0</v>
      </c>
      <c r="H93" s="4">
        <v>56773.5</v>
      </c>
      <c r="I93" s="4"/>
      <c r="J93" s="4">
        <v>0</v>
      </c>
      <c r="K93" s="4">
        <v>314740</v>
      </c>
      <c r="L93" s="4">
        <v>314740</v>
      </c>
      <c r="M93" s="4"/>
      <c r="N93" s="4">
        <v>314740</v>
      </c>
      <c r="O93" s="4"/>
      <c r="P93" s="58">
        <v>0</v>
      </c>
      <c r="Q93" s="58">
        <v>0</v>
      </c>
      <c r="R93" s="4"/>
      <c r="S93" s="58"/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354722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58">
        <v>307915</v>
      </c>
      <c r="CH93" s="4"/>
      <c r="CI93" s="4">
        <v>0</v>
      </c>
      <c r="CJ93" s="4">
        <v>0</v>
      </c>
      <c r="CK93" s="4">
        <v>0</v>
      </c>
      <c r="CL93" s="4">
        <v>0</v>
      </c>
      <c r="CM93" s="4">
        <v>0</v>
      </c>
      <c r="CN93" s="4"/>
      <c r="CO93" s="4">
        <v>0</v>
      </c>
      <c r="CP93" s="4">
        <v>307915</v>
      </c>
      <c r="CQ93" s="4">
        <v>307915</v>
      </c>
      <c r="CR93" s="4"/>
      <c r="CS93" s="4">
        <v>307915</v>
      </c>
      <c r="CT93" s="4">
        <f t="shared" si="15"/>
        <v>0</v>
      </c>
      <c r="CU93" s="38">
        <f t="shared" si="16"/>
        <v>1</v>
      </c>
      <c r="CV93" s="56"/>
    </row>
    <row r="94" spans="1:100" s="54" customFormat="1" outlineLevel="1" x14ac:dyDescent="0.2">
      <c r="B94" s="11" t="s">
        <v>275</v>
      </c>
      <c r="C94" s="4" t="s">
        <v>345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>
        <v>56773.5</v>
      </c>
      <c r="O94" s="4"/>
      <c r="P94" s="58"/>
      <c r="Q94" s="58"/>
      <c r="R94" s="4"/>
      <c r="S94" s="58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58">
        <v>46807.14</v>
      </c>
      <c r="CH94" s="4"/>
      <c r="CI94" s="4">
        <v>0</v>
      </c>
      <c r="CJ94" s="4">
        <v>0</v>
      </c>
      <c r="CK94" s="4">
        <v>43454.42</v>
      </c>
      <c r="CL94" s="4">
        <v>0</v>
      </c>
      <c r="CM94" s="4">
        <v>43454.42</v>
      </c>
      <c r="CN94" s="4"/>
      <c r="CO94" s="4">
        <v>0</v>
      </c>
      <c r="CP94" s="4">
        <v>0</v>
      </c>
      <c r="CQ94" s="4">
        <v>0</v>
      </c>
      <c r="CR94" s="4"/>
      <c r="CS94" s="4">
        <v>43454.42</v>
      </c>
      <c r="CT94" s="4">
        <f t="shared" si="15"/>
        <v>3352.7200000000012</v>
      </c>
      <c r="CU94" s="38">
        <f t="shared" si="16"/>
        <v>0.92837161168146565</v>
      </c>
      <c r="CV94" s="56"/>
    </row>
    <row r="95" spans="1:100" s="54" customFormat="1" outlineLevel="1" x14ac:dyDescent="0.2">
      <c r="A95" s="54" t="s">
        <v>122</v>
      </c>
      <c r="B95" s="11" t="s">
        <v>277</v>
      </c>
      <c r="C95" s="4" t="s">
        <v>346</v>
      </c>
      <c r="D95" s="4">
        <v>0</v>
      </c>
      <c r="E95" s="4">
        <v>0</v>
      </c>
      <c r="F95" s="4">
        <v>718174.69000000006</v>
      </c>
      <c r="G95" s="4">
        <v>0</v>
      </c>
      <c r="H95" s="4">
        <v>718174.69000000006</v>
      </c>
      <c r="I95" s="4"/>
      <c r="J95" s="4">
        <v>0</v>
      </c>
      <c r="K95" s="4">
        <v>0</v>
      </c>
      <c r="L95" s="4">
        <v>0</v>
      </c>
      <c r="M95" s="4"/>
      <c r="N95" s="4">
        <v>718174.69000000006</v>
      </c>
      <c r="O95" s="4"/>
      <c r="P95" s="58">
        <v>0</v>
      </c>
      <c r="Q95" s="58">
        <v>0</v>
      </c>
      <c r="R95" s="4"/>
      <c r="S95" s="58"/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704125</v>
      </c>
      <c r="CG95" s="58">
        <v>704125</v>
      </c>
      <c r="CH95" s="4"/>
      <c r="CI95" s="4">
        <v>0</v>
      </c>
      <c r="CJ95" s="4">
        <v>0</v>
      </c>
      <c r="CK95" s="4">
        <v>703783</v>
      </c>
      <c r="CL95" s="4">
        <v>0</v>
      </c>
      <c r="CM95" s="4">
        <v>703783</v>
      </c>
      <c r="CN95" s="4"/>
      <c r="CO95" s="4">
        <v>0</v>
      </c>
      <c r="CP95" s="4">
        <v>0</v>
      </c>
      <c r="CQ95" s="4">
        <v>0</v>
      </c>
      <c r="CR95" s="4"/>
      <c r="CS95" s="4">
        <v>703783</v>
      </c>
      <c r="CT95" s="4">
        <f t="shared" si="15"/>
        <v>342</v>
      </c>
      <c r="CU95" s="38">
        <f t="shared" si="16"/>
        <v>0.99951429078643705</v>
      </c>
      <c r="CV95" s="56"/>
    </row>
    <row r="96" spans="1:100" s="4" customFormat="1" x14ac:dyDescent="0.2">
      <c r="A96" s="5" t="s">
        <v>20</v>
      </c>
      <c r="B96" s="11"/>
      <c r="C96" s="2" t="s">
        <v>13</v>
      </c>
      <c r="D96" s="5">
        <v>60121.599999999999</v>
      </c>
      <c r="E96" s="5">
        <v>1975.03</v>
      </c>
      <c r="F96" s="5">
        <v>1382071.46</v>
      </c>
      <c r="G96" s="5">
        <v>0</v>
      </c>
      <c r="H96" s="5">
        <v>1444168.0900000003</v>
      </c>
      <c r="I96" s="7"/>
      <c r="J96" s="5">
        <v>0</v>
      </c>
      <c r="K96" s="5">
        <v>464740</v>
      </c>
      <c r="L96" s="5">
        <v>464740</v>
      </c>
      <c r="M96" s="7"/>
      <c r="N96" s="5">
        <v>1908908.0900000003</v>
      </c>
      <c r="O96" s="5"/>
      <c r="P96" s="5">
        <v>0</v>
      </c>
      <c r="Q96" s="5">
        <v>0</v>
      </c>
      <c r="R96" s="5"/>
      <c r="S96" s="7"/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1100</v>
      </c>
      <c r="AQ96" s="5">
        <v>17470</v>
      </c>
      <c r="AR96" s="5">
        <v>825</v>
      </c>
      <c r="AS96" s="5">
        <v>7805</v>
      </c>
      <c r="AT96" s="5">
        <v>10384</v>
      </c>
      <c r="AU96" s="5">
        <v>48882</v>
      </c>
      <c r="AV96" s="5">
        <v>5000</v>
      </c>
      <c r="AW96" s="5">
        <v>1000</v>
      </c>
      <c r="AX96" s="5">
        <v>139128</v>
      </c>
      <c r="AY96" s="5">
        <v>1250</v>
      </c>
      <c r="AZ96" s="5">
        <v>11600</v>
      </c>
      <c r="BA96" s="5">
        <v>57037</v>
      </c>
      <c r="BB96" s="5">
        <v>79200</v>
      </c>
      <c r="BC96" s="5">
        <v>500</v>
      </c>
      <c r="BD96" s="5">
        <v>21125</v>
      </c>
      <c r="BE96" s="5">
        <v>51400</v>
      </c>
      <c r="BF96" s="5">
        <v>13770</v>
      </c>
      <c r="BG96" s="5">
        <v>17775</v>
      </c>
      <c r="BH96" s="5">
        <v>530</v>
      </c>
      <c r="BI96" s="5">
        <v>16650</v>
      </c>
      <c r="BJ96" s="5">
        <v>80500</v>
      </c>
      <c r="BK96" s="5">
        <v>10400</v>
      </c>
      <c r="BL96" s="5">
        <v>433661</v>
      </c>
      <c r="BM96" s="5">
        <v>354722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704125</v>
      </c>
      <c r="CG96" s="5">
        <v>2075983.56</v>
      </c>
      <c r="CH96" s="7"/>
      <c r="CI96" s="5">
        <v>55595.35</v>
      </c>
      <c r="CJ96" s="5">
        <v>2645.6600000000003</v>
      </c>
      <c r="CK96" s="5">
        <v>1187044.7</v>
      </c>
      <c r="CL96" s="5">
        <v>0</v>
      </c>
      <c r="CM96" s="5">
        <v>1245285.71</v>
      </c>
      <c r="CN96" s="2"/>
      <c r="CO96" s="5">
        <v>0</v>
      </c>
      <c r="CP96" s="5">
        <v>467915</v>
      </c>
      <c r="CQ96" s="5">
        <v>467915</v>
      </c>
      <c r="CS96" s="5">
        <v>1713200.71</v>
      </c>
      <c r="CT96" s="5">
        <f>CG96-CS96</f>
        <v>362782.85000000009</v>
      </c>
      <c r="CU96" s="40">
        <f>IF(CG96=0,"n/a",CS96/(CG96))</f>
        <v>0.82524772498680088</v>
      </c>
      <c r="CV96" s="37"/>
    </row>
    <row r="97" spans="1:99" x14ac:dyDescent="0.2">
      <c r="B97" s="11"/>
      <c r="C97" s="4"/>
      <c r="D97" s="4"/>
      <c r="E97" s="4"/>
      <c r="F97" s="4"/>
      <c r="G97" s="4"/>
      <c r="H97" s="7"/>
      <c r="I97" s="7"/>
      <c r="J97" s="4"/>
      <c r="K97" s="4"/>
      <c r="L97" s="7"/>
      <c r="M97" s="7"/>
      <c r="N97" s="7"/>
      <c r="O97" s="7"/>
      <c r="P97" s="7"/>
      <c r="Q97" s="7"/>
      <c r="R97" s="7"/>
      <c r="S97" s="7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7"/>
      <c r="CH97" s="7"/>
      <c r="CI97" s="4"/>
      <c r="CJ97" s="4"/>
      <c r="CK97" s="4"/>
      <c r="CL97" s="4"/>
      <c r="CM97" s="7"/>
      <c r="CN97" s="4"/>
      <c r="CO97" s="4"/>
      <c r="CP97" s="4"/>
      <c r="CQ97" s="7"/>
      <c r="CR97" s="4"/>
      <c r="CS97" s="4"/>
      <c r="CT97" s="4"/>
      <c r="CU97" s="38"/>
    </row>
    <row r="98" spans="1:99" outlineLevel="1" x14ac:dyDescent="0.2">
      <c r="A98" s="3" t="s">
        <v>278</v>
      </c>
      <c r="B98" s="11" t="s">
        <v>279</v>
      </c>
      <c r="C98" s="4" t="s">
        <v>280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/>
      <c r="J98" s="4">
        <v>0</v>
      </c>
      <c r="K98" s="4">
        <v>0</v>
      </c>
      <c r="L98" s="4">
        <v>0</v>
      </c>
      <c r="M98" s="4"/>
      <c r="N98" s="4">
        <v>0</v>
      </c>
      <c r="O98" s="4"/>
      <c r="P98" s="58">
        <v>0</v>
      </c>
      <c r="Q98" s="58">
        <v>0</v>
      </c>
      <c r="R98" s="4"/>
      <c r="S98" s="58"/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58">
        <v>0</v>
      </c>
      <c r="CH98" s="4"/>
      <c r="CI98" s="4">
        <v>0</v>
      </c>
      <c r="CJ98" s="4">
        <v>0</v>
      </c>
      <c r="CK98" s="4">
        <v>0</v>
      </c>
      <c r="CL98" s="4">
        <v>0</v>
      </c>
      <c r="CM98" s="4">
        <v>0</v>
      </c>
      <c r="CN98" s="4"/>
      <c r="CO98" s="4">
        <v>0</v>
      </c>
      <c r="CP98" s="4">
        <v>0</v>
      </c>
      <c r="CQ98" s="4">
        <v>0</v>
      </c>
      <c r="CR98" s="4"/>
      <c r="CS98" s="4">
        <v>0</v>
      </c>
      <c r="CT98" s="4">
        <f t="shared" ref="CT98:CT115" si="17">CG98-CS98</f>
        <v>0</v>
      </c>
      <c r="CU98" s="38" t="str">
        <f t="shared" ref="CU98:CU115" si="18">IF(CG98=0,"n/a",CS98/(CG98))</f>
        <v>n/a</v>
      </c>
    </row>
    <row r="99" spans="1:99" outlineLevel="1" x14ac:dyDescent="0.2">
      <c r="A99" s="3" t="s">
        <v>104</v>
      </c>
      <c r="B99" s="11" t="s">
        <v>281</v>
      </c>
      <c r="C99" s="4" t="s">
        <v>282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/>
      <c r="J99" s="4">
        <v>0</v>
      </c>
      <c r="K99" s="4">
        <v>0</v>
      </c>
      <c r="L99" s="4">
        <v>0</v>
      </c>
      <c r="M99" s="4"/>
      <c r="N99" s="4">
        <v>0</v>
      </c>
      <c r="O99" s="4"/>
      <c r="P99" s="58">
        <v>0</v>
      </c>
      <c r="Q99" s="58">
        <v>0</v>
      </c>
      <c r="R99" s="4"/>
      <c r="S99" s="58"/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1561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58">
        <v>1561</v>
      </c>
      <c r="CH99" s="4"/>
      <c r="CI99" s="4">
        <v>1125</v>
      </c>
      <c r="CJ99" s="4">
        <v>0</v>
      </c>
      <c r="CK99" s="4">
        <v>0</v>
      </c>
      <c r="CL99" s="4">
        <v>0</v>
      </c>
      <c r="CM99" s="4">
        <v>1125</v>
      </c>
      <c r="CN99" s="4"/>
      <c r="CO99" s="4">
        <v>0</v>
      </c>
      <c r="CP99" s="4">
        <v>0</v>
      </c>
      <c r="CQ99" s="4">
        <v>0</v>
      </c>
      <c r="CR99" s="4"/>
      <c r="CS99" s="4">
        <v>1125</v>
      </c>
      <c r="CT99" s="4">
        <f t="shared" si="17"/>
        <v>436</v>
      </c>
      <c r="CU99" s="38">
        <f t="shared" si="18"/>
        <v>0.72069186418962206</v>
      </c>
    </row>
    <row r="100" spans="1:99" outlineLevel="1" x14ac:dyDescent="0.2">
      <c r="A100" s="3" t="s">
        <v>105</v>
      </c>
      <c r="B100" s="11" t="s">
        <v>283</v>
      </c>
      <c r="C100" s="4" t="s">
        <v>284</v>
      </c>
      <c r="D100" s="4">
        <v>5297.28</v>
      </c>
      <c r="E100" s="4">
        <v>49.5</v>
      </c>
      <c r="F100" s="4">
        <v>7491.1100000000006</v>
      </c>
      <c r="G100" s="4">
        <v>0</v>
      </c>
      <c r="H100" s="4">
        <v>12837.89</v>
      </c>
      <c r="I100" s="4"/>
      <c r="J100" s="4">
        <v>0</v>
      </c>
      <c r="K100" s="4">
        <v>0</v>
      </c>
      <c r="L100" s="4">
        <v>0</v>
      </c>
      <c r="M100" s="4"/>
      <c r="N100" s="4">
        <v>12837.89</v>
      </c>
      <c r="O100" s="4"/>
      <c r="P100" s="58">
        <v>0</v>
      </c>
      <c r="Q100" s="58">
        <v>0</v>
      </c>
      <c r="R100" s="4"/>
      <c r="S100" s="58"/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15995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58">
        <v>15995</v>
      </c>
      <c r="CH100" s="4"/>
      <c r="CI100" s="4">
        <v>4361.12</v>
      </c>
      <c r="CJ100" s="4">
        <v>0</v>
      </c>
      <c r="CK100" s="4">
        <v>8575.380000000001</v>
      </c>
      <c r="CL100" s="4">
        <v>0</v>
      </c>
      <c r="CM100" s="4">
        <v>12936.5</v>
      </c>
      <c r="CN100" s="4"/>
      <c r="CO100" s="4">
        <v>0</v>
      </c>
      <c r="CP100" s="4">
        <v>0</v>
      </c>
      <c r="CQ100" s="4">
        <v>0</v>
      </c>
      <c r="CR100" s="4"/>
      <c r="CS100" s="4">
        <v>12936.5</v>
      </c>
      <c r="CT100" s="4">
        <f t="shared" si="17"/>
        <v>3058.5</v>
      </c>
      <c r="CU100" s="38">
        <f t="shared" si="18"/>
        <v>0.80878399499843701</v>
      </c>
    </row>
    <row r="101" spans="1:99" outlineLevel="1" x14ac:dyDescent="0.2">
      <c r="A101" s="3" t="s">
        <v>106</v>
      </c>
      <c r="B101" s="11" t="s">
        <v>285</v>
      </c>
      <c r="C101" s="4" t="s">
        <v>286</v>
      </c>
      <c r="D101" s="4">
        <v>17683.79</v>
      </c>
      <c r="E101" s="4">
        <v>0</v>
      </c>
      <c r="F101" s="4">
        <v>0</v>
      </c>
      <c r="G101" s="4">
        <v>0</v>
      </c>
      <c r="H101" s="4">
        <v>17683.79</v>
      </c>
      <c r="I101" s="4"/>
      <c r="J101" s="4">
        <v>0</v>
      </c>
      <c r="K101" s="4">
        <v>0</v>
      </c>
      <c r="L101" s="4">
        <v>0</v>
      </c>
      <c r="M101" s="4"/>
      <c r="N101" s="4">
        <v>17683.79</v>
      </c>
      <c r="O101" s="4"/>
      <c r="P101" s="58">
        <v>0</v>
      </c>
      <c r="Q101" s="58">
        <v>0</v>
      </c>
      <c r="R101" s="4"/>
      <c r="S101" s="58"/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18800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58">
        <v>18800</v>
      </c>
      <c r="CH101" s="4"/>
      <c r="CI101" s="4">
        <v>12428.300000000001</v>
      </c>
      <c r="CJ101" s="4">
        <v>0</v>
      </c>
      <c r="CK101" s="4">
        <v>1902.5</v>
      </c>
      <c r="CL101" s="4">
        <v>0</v>
      </c>
      <c r="CM101" s="4">
        <v>14330.800000000001</v>
      </c>
      <c r="CN101" s="4"/>
      <c r="CO101" s="4">
        <v>0</v>
      </c>
      <c r="CP101" s="4">
        <v>0</v>
      </c>
      <c r="CQ101" s="4">
        <v>0</v>
      </c>
      <c r="CR101" s="4"/>
      <c r="CS101" s="4">
        <v>14330.800000000001</v>
      </c>
      <c r="CT101" s="4">
        <f t="shared" si="17"/>
        <v>4469.1999999999989</v>
      </c>
      <c r="CU101" s="38">
        <f t="shared" si="18"/>
        <v>0.76227659574468087</v>
      </c>
    </row>
    <row r="102" spans="1:99" outlineLevel="1" x14ac:dyDescent="0.2">
      <c r="A102" s="3" t="s">
        <v>107</v>
      </c>
      <c r="B102" s="11" t="s">
        <v>287</v>
      </c>
      <c r="C102" s="4" t="s">
        <v>288</v>
      </c>
      <c r="D102" s="4">
        <v>0</v>
      </c>
      <c r="E102" s="4">
        <v>0</v>
      </c>
      <c r="F102" s="4">
        <v>1564.39</v>
      </c>
      <c r="G102" s="4">
        <v>0</v>
      </c>
      <c r="H102" s="4">
        <v>1564.39</v>
      </c>
      <c r="I102" s="4"/>
      <c r="J102" s="4">
        <v>0</v>
      </c>
      <c r="K102" s="4">
        <v>0</v>
      </c>
      <c r="L102" s="4">
        <v>0</v>
      </c>
      <c r="M102" s="4"/>
      <c r="N102" s="4">
        <v>1564.39</v>
      </c>
      <c r="O102" s="4"/>
      <c r="P102" s="58">
        <v>0</v>
      </c>
      <c r="Q102" s="58">
        <v>0</v>
      </c>
      <c r="R102" s="4"/>
      <c r="S102" s="58"/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3183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58">
        <v>3183</v>
      </c>
      <c r="CH102" s="4"/>
      <c r="CI102" s="4">
        <v>0</v>
      </c>
      <c r="CJ102" s="4">
        <v>0</v>
      </c>
      <c r="CK102" s="4">
        <v>1349.26</v>
      </c>
      <c r="CL102" s="4">
        <v>0</v>
      </c>
      <c r="CM102" s="4">
        <v>1349.26</v>
      </c>
      <c r="CN102" s="4"/>
      <c r="CO102" s="4">
        <v>0</v>
      </c>
      <c r="CP102" s="4">
        <v>0</v>
      </c>
      <c r="CQ102" s="4">
        <v>0</v>
      </c>
      <c r="CR102" s="4"/>
      <c r="CS102" s="4">
        <v>1349.26</v>
      </c>
      <c r="CT102" s="4">
        <f t="shared" si="17"/>
        <v>1833.74</v>
      </c>
      <c r="CU102" s="38">
        <f t="shared" si="18"/>
        <v>0.4238956958843858</v>
      </c>
    </row>
    <row r="103" spans="1:99" outlineLevel="1" x14ac:dyDescent="0.2">
      <c r="A103" s="3" t="s">
        <v>108</v>
      </c>
      <c r="B103" s="11" t="s">
        <v>289</v>
      </c>
      <c r="C103" s="4" t="s">
        <v>290</v>
      </c>
      <c r="D103" s="4">
        <v>0</v>
      </c>
      <c r="E103" s="4">
        <v>0</v>
      </c>
      <c r="F103" s="4">
        <v>9757.1</v>
      </c>
      <c r="G103" s="4">
        <v>0</v>
      </c>
      <c r="H103" s="4">
        <v>9757.1</v>
      </c>
      <c r="I103" s="4"/>
      <c r="J103" s="4">
        <v>0</v>
      </c>
      <c r="K103" s="4">
        <v>0</v>
      </c>
      <c r="L103" s="4">
        <v>0</v>
      </c>
      <c r="M103" s="4"/>
      <c r="N103" s="4">
        <v>9757.1</v>
      </c>
      <c r="O103" s="4"/>
      <c r="P103" s="58">
        <v>0</v>
      </c>
      <c r="Q103" s="58">
        <v>0</v>
      </c>
      <c r="R103" s="4"/>
      <c r="S103" s="58"/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18528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58">
        <v>18528</v>
      </c>
      <c r="CH103" s="4"/>
      <c r="CI103" s="4">
        <v>0</v>
      </c>
      <c r="CJ103" s="4">
        <v>0</v>
      </c>
      <c r="CK103" s="4">
        <v>6240.01</v>
      </c>
      <c r="CL103" s="4">
        <v>0</v>
      </c>
      <c r="CM103" s="4">
        <v>6240.01</v>
      </c>
      <c r="CN103" s="4"/>
      <c r="CO103" s="4">
        <v>0</v>
      </c>
      <c r="CP103" s="4">
        <v>0</v>
      </c>
      <c r="CQ103" s="4">
        <v>0</v>
      </c>
      <c r="CR103" s="4"/>
      <c r="CS103" s="4">
        <v>6240.01</v>
      </c>
      <c r="CT103" s="4">
        <f t="shared" si="17"/>
        <v>12287.99</v>
      </c>
      <c r="CU103" s="38">
        <f t="shared" si="18"/>
        <v>0.33678810449050089</v>
      </c>
    </row>
    <row r="104" spans="1:99" outlineLevel="1" x14ac:dyDescent="0.2">
      <c r="A104" s="3" t="s">
        <v>109</v>
      </c>
      <c r="B104" s="11" t="s">
        <v>291</v>
      </c>
      <c r="C104" s="4" t="s">
        <v>292</v>
      </c>
      <c r="D104" s="4">
        <v>0</v>
      </c>
      <c r="E104" s="4">
        <v>21.42</v>
      </c>
      <c r="F104" s="4">
        <v>761.23</v>
      </c>
      <c r="G104" s="4">
        <v>0</v>
      </c>
      <c r="H104" s="4">
        <v>782.65</v>
      </c>
      <c r="I104" s="4"/>
      <c r="J104" s="4">
        <v>0</v>
      </c>
      <c r="K104" s="4">
        <v>0</v>
      </c>
      <c r="L104" s="4">
        <v>0</v>
      </c>
      <c r="M104" s="4"/>
      <c r="N104" s="4">
        <v>782.65</v>
      </c>
      <c r="O104" s="4"/>
      <c r="P104" s="58">
        <v>0</v>
      </c>
      <c r="Q104" s="58">
        <v>0</v>
      </c>
      <c r="R104" s="4"/>
      <c r="S104" s="58"/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1171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58">
        <v>1171</v>
      </c>
      <c r="CH104" s="4"/>
      <c r="CI104" s="4">
        <v>0</v>
      </c>
      <c r="CJ104" s="4">
        <v>0</v>
      </c>
      <c r="CK104" s="4">
        <v>540.91999999999996</v>
      </c>
      <c r="CL104" s="4">
        <v>0</v>
      </c>
      <c r="CM104" s="4">
        <v>540.91999999999996</v>
      </c>
      <c r="CN104" s="4"/>
      <c r="CO104" s="4">
        <v>0</v>
      </c>
      <c r="CP104" s="4">
        <v>0</v>
      </c>
      <c r="CQ104" s="4">
        <v>0</v>
      </c>
      <c r="CR104" s="4"/>
      <c r="CS104" s="4">
        <v>540.91999999999996</v>
      </c>
      <c r="CT104" s="4">
        <f t="shared" si="17"/>
        <v>630.08000000000004</v>
      </c>
      <c r="CU104" s="38">
        <f t="shared" si="18"/>
        <v>0.46192997438087102</v>
      </c>
    </row>
    <row r="105" spans="1:99" outlineLevel="1" x14ac:dyDescent="0.2">
      <c r="A105" s="3" t="s">
        <v>110</v>
      </c>
      <c r="B105" s="11" t="s">
        <v>293</v>
      </c>
      <c r="C105" s="4" t="s">
        <v>294</v>
      </c>
      <c r="D105" s="4">
        <v>0</v>
      </c>
      <c r="E105" s="4">
        <v>0</v>
      </c>
      <c r="F105" s="4">
        <v>15195.25</v>
      </c>
      <c r="G105" s="4">
        <v>0</v>
      </c>
      <c r="H105" s="4">
        <v>15195.25</v>
      </c>
      <c r="I105" s="4"/>
      <c r="J105" s="4">
        <v>0</v>
      </c>
      <c r="K105" s="4">
        <v>0</v>
      </c>
      <c r="L105" s="4">
        <v>0</v>
      </c>
      <c r="M105" s="4"/>
      <c r="N105" s="4">
        <v>15195.25</v>
      </c>
      <c r="O105" s="4"/>
      <c r="P105" s="58">
        <v>0</v>
      </c>
      <c r="Q105" s="58">
        <v>0</v>
      </c>
      <c r="R105" s="4"/>
      <c r="S105" s="58"/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20808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58">
        <v>20808</v>
      </c>
      <c r="CH105" s="4"/>
      <c r="CI105" s="4">
        <v>0</v>
      </c>
      <c r="CJ105" s="4">
        <v>0</v>
      </c>
      <c r="CK105" s="4">
        <v>13564.85</v>
      </c>
      <c r="CL105" s="4">
        <v>0</v>
      </c>
      <c r="CM105" s="4">
        <v>13564.85</v>
      </c>
      <c r="CN105" s="4"/>
      <c r="CO105" s="4">
        <v>0</v>
      </c>
      <c r="CP105" s="4">
        <v>0</v>
      </c>
      <c r="CQ105" s="4">
        <v>0</v>
      </c>
      <c r="CR105" s="4"/>
      <c r="CS105" s="4">
        <v>13564.85</v>
      </c>
      <c r="CT105" s="4">
        <f t="shared" si="17"/>
        <v>7243.15</v>
      </c>
      <c r="CU105" s="38">
        <f t="shared" si="18"/>
        <v>0.65190551710880429</v>
      </c>
    </row>
    <row r="106" spans="1:99" outlineLevel="1" x14ac:dyDescent="0.2">
      <c r="A106" s="3" t="s">
        <v>111</v>
      </c>
      <c r="B106" s="11" t="s">
        <v>295</v>
      </c>
      <c r="C106" s="4" t="s">
        <v>296</v>
      </c>
      <c r="D106" s="4">
        <v>189.34</v>
      </c>
      <c r="E106" s="4">
        <v>1160.9100000000001</v>
      </c>
      <c r="F106" s="4">
        <v>91181.86</v>
      </c>
      <c r="G106" s="4">
        <v>176.4</v>
      </c>
      <c r="H106" s="4">
        <v>92708.51</v>
      </c>
      <c r="I106" s="4"/>
      <c r="J106" s="4">
        <v>0</v>
      </c>
      <c r="K106" s="4">
        <v>0</v>
      </c>
      <c r="L106" s="4">
        <v>0</v>
      </c>
      <c r="M106" s="4"/>
      <c r="N106" s="4">
        <v>92708.51</v>
      </c>
      <c r="O106" s="4"/>
      <c r="P106" s="58">
        <v>0</v>
      </c>
      <c r="Q106" s="58">
        <v>0</v>
      </c>
      <c r="R106" s="4"/>
      <c r="S106" s="58"/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203026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58">
        <v>203026</v>
      </c>
      <c r="CH106" s="4"/>
      <c r="CI106" s="4">
        <v>235.69</v>
      </c>
      <c r="CJ106" s="4">
        <v>1498.8</v>
      </c>
      <c r="CK106" s="4">
        <v>151211.09</v>
      </c>
      <c r="CL106" s="4">
        <v>474.91</v>
      </c>
      <c r="CM106" s="4">
        <v>153420.49</v>
      </c>
      <c r="CN106" s="4"/>
      <c r="CO106" s="4">
        <v>0</v>
      </c>
      <c r="CP106" s="4">
        <v>0</v>
      </c>
      <c r="CQ106" s="4">
        <v>0</v>
      </c>
      <c r="CR106" s="4"/>
      <c r="CS106" s="4">
        <v>153420.49</v>
      </c>
      <c r="CT106" s="4">
        <f t="shared" si="17"/>
        <v>49605.510000000009</v>
      </c>
      <c r="CU106" s="38">
        <f t="shared" si="18"/>
        <v>0.75566917537655276</v>
      </c>
    </row>
    <row r="107" spans="1:99" outlineLevel="1" x14ac:dyDescent="0.2">
      <c r="A107" s="3" t="s">
        <v>112</v>
      </c>
      <c r="B107" s="11" t="s">
        <v>297</v>
      </c>
      <c r="C107" s="4" t="s">
        <v>298</v>
      </c>
      <c r="D107" s="4">
        <v>0</v>
      </c>
      <c r="E107" s="4">
        <v>235.1</v>
      </c>
      <c r="F107" s="4">
        <v>46637.68</v>
      </c>
      <c r="G107" s="4">
        <v>0</v>
      </c>
      <c r="H107" s="4">
        <v>46872.78</v>
      </c>
      <c r="I107" s="4"/>
      <c r="J107" s="4">
        <v>0</v>
      </c>
      <c r="K107" s="4">
        <v>0</v>
      </c>
      <c r="L107" s="4">
        <v>0</v>
      </c>
      <c r="M107" s="4"/>
      <c r="N107" s="4">
        <v>46872.78</v>
      </c>
      <c r="O107" s="4"/>
      <c r="P107" s="58">
        <v>0</v>
      </c>
      <c r="Q107" s="58">
        <v>0</v>
      </c>
      <c r="R107" s="4"/>
      <c r="S107" s="58"/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209127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58">
        <v>214827</v>
      </c>
      <c r="CH107" s="4"/>
      <c r="CI107" s="4">
        <v>0</v>
      </c>
      <c r="CJ107" s="4">
        <v>1871.53</v>
      </c>
      <c r="CK107" s="4">
        <v>123072.98</v>
      </c>
      <c r="CL107" s="4">
        <v>724.09</v>
      </c>
      <c r="CM107" s="4">
        <v>125668.59999999999</v>
      </c>
      <c r="CN107" s="4"/>
      <c r="CO107" s="4">
        <v>0</v>
      </c>
      <c r="CP107" s="4">
        <v>0</v>
      </c>
      <c r="CQ107" s="4">
        <v>0</v>
      </c>
      <c r="CR107" s="4"/>
      <c r="CS107" s="4">
        <v>125668.6</v>
      </c>
      <c r="CT107" s="4">
        <f t="shared" si="17"/>
        <v>89158.399999999994</v>
      </c>
      <c r="CU107" s="38">
        <f t="shared" si="18"/>
        <v>0.58497581775102758</v>
      </c>
    </row>
    <row r="108" spans="1:99" outlineLevel="1" x14ac:dyDescent="0.2">
      <c r="A108" s="3" t="s">
        <v>113</v>
      </c>
      <c r="B108" s="11" t="s">
        <v>299</v>
      </c>
      <c r="C108" s="4" t="s">
        <v>300</v>
      </c>
      <c r="D108" s="4">
        <v>0</v>
      </c>
      <c r="E108" s="4">
        <v>20.11</v>
      </c>
      <c r="F108" s="4">
        <v>22649.420000000002</v>
      </c>
      <c r="G108" s="4">
        <v>123.60000000000001</v>
      </c>
      <c r="H108" s="4">
        <v>22793.13</v>
      </c>
      <c r="I108" s="4"/>
      <c r="J108" s="4">
        <v>0</v>
      </c>
      <c r="K108" s="4">
        <v>0</v>
      </c>
      <c r="L108" s="4">
        <v>0</v>
      </c>
      <c r="M108" s="4"/>
      <c r="N108" s="4">
        <v>22793.13</v>
      </c>
      <c r="O108" s="4"/>
      <c r="P108" s="58">
        <v>0</v>
      </c>
      <c r="Q108" s="58">
        <v>0</v>
      </c>
      <c r="R108" s="4"/>
      <c r="S108" s="58"/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26600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58">
        <v>20900</v>
      </c>
      <c r="CH108" s="4"/>
      <c r="CI108" s="4">
        <v>0</v>
      </c>
      <c r="CJ108" s="4">
        <v>42.910000000000004</v>
      </c>
      <c r="CK108" s="4">
        <v>20321.54</v>
      </c>
      <c r="CL108" s="4">
        <v>0</v>
      </c>
      <c r="CM108" s="4">
        <v>20364.45</v>
      </c>
      <c r="CN108" s="4"/>
      <c r="CO108" s="4">
        <v>0</v>
      </c>
      <c r="CP108" s="4">
        <v>0</v>
      </c>
      <c r="CQ108" s="4">
        <v>0</v>
      </c>
      <c r="CR108" s="4"/>
      <c r="CS108" s="4">
        <v>20364.45</v>
      </c>
      <c r="CT108" s="4">
        <f t="shared" si="17"/>
        <v>535.54999999999927</v>
      </c>
      <c r="CU108" s="38">
        <f t="shared" si="18"/>
        <v>0.97437559808612439</v>
      </c>
    </row>
    <row r="109" spans="1:99" outlineLevel="1" x14ac:dyDescent="0.2">
      <c r="A109" s="3" t="s">
        <v>114</v>
      </c>
      <c r="B109" s="11" t="s">
        <v>301</v>
      </c>
      <c r="C109" s="4" t="s">
        <v>302</v>
      </c>
      <c r="D109" s="4">
        <v>0</v>
      </c>
      <c r="E109" s="4">
        <v>0</v>
      </c>
      <c r="F109" s="4">
        <v>19977.28</v>
      </c>
      <c r="G109" s="4">
        <v>0</v>
      </c>
      <c r="H109" s="4">
        <v>19977.28</v>
      </c>
      <c r="I109" s="4"/>
      <c r="J109" s="4">
        <v>0</v>
      </c>
      <c r="K109" s="4">
        <v>0</v>
      </c>
      <c r="L109" s="4">
        <v>0</v>
      </c>
      <c r="M109" s="4"/>
      <c r="N109" s="4">
        <v>19977.28</v>
      </c>
      <c r="O109" s="4"/>
      <c r="P109" s="58">
        <v>0</v>
      </c>
      <c r="Q109" s="58">
        <v>0</v>
      </c>
      <c r="R109" s="4"/>
      <c r="S109" s="58"/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23650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58">
        <v>23650</v>
      </c>
      <c r="CH109" s="4"/>
      <c r="CI109" s="4">
        <v>0</v>
      </c>
      <c r="CJ109" s="4">
        <v>0</v>
      </c>
      <c r="CK109" s="4">
        <v>16880.07</v>
      </c>
      <c r="CL109" s="4">
        <v>0</v>
      </c>
      <c r="CM109" s="4">
        <v>16880.07</v>
      </c>
      <c r="CN109" s="4"/>
      <c r="CO109" s="4">
        <v>0</v>
      </c>
      <c r="CP109" s="4">
        <v>0</v>
      </c>
      <c r="CQ109" s="4">
        <v>0</v>
      </c>
      <c r="CR109" s="4"/>
      <c r="CS109" s="4">
        <v>16880.07</v>
      </c>
      <c r="CT109" s="4">
        <f t="shared" si="17"/>
        <v>6769.93</v>
      </c>
      <c r="CU109" s="38">
        <f t="shared" si="18"/>
        <v>0.71374503171247361</v>
      </c>
    </row>
    <row r="110" spans="1:99" outlineLevel="1" x14ac:dyDescent="0.2">
      <c r="A110" s="3" t="s">
        <v>115</v>
      </c>
      <c r="B110" s="11" t="s">
        <v>303</v>
      </c>
      <c r="C110" s="4" t="s">
        <v>304</v>
      </c>
      <c r="D110" s="4">
        <v>0</v>
      </c>
      <c r="E110" s="4">
        <v>0</v>
      </c>
      <c r="F110" s="4">
        <v>628.16</v>
      </c>
      <c r="G110" s="4">
        <v>0</v>
      </c>
      <c r="H110" s="4">
        <v>628.16</v>
      </c>
      <c r="I110" s="4"/>
      <c r="J110" s="4">
        <v>0</v>
      </c>
      <c r="K110" s="4">
        <v>0</v>
      </c>
      <c r="L110" s="4">
        <v>0</v>
      </c>
      <c r="M110" s="4"/>
      <c r="N110" s="4">
        <v>628.16</v>
      </c>
      <c r="O110" s="4"/>
      <c r="P110" s="58">
        <v>0</v>
      </c>
      <c r="Q110" s="58">
        <v>0</v>
      </c>
      <c r="R110" s="4"/>
      <c r="S110" s="58"/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3435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58">
        <v>3435</v>
      </c>
      <c r="CH110" s="4"/>
      <c r="CI110" s="4">
        <v>0</v>
      </c>
      <c r="CJ110" s="4">
        <v>0</v>
      </c>
      <c r="CK110" s="4">
        <v>521.49</v>
      </c>
      <c r="CL110" s="4">
        <v>0</v>
      </c>
      <c r="CM110" s="4">
        <v>521.49</v>
      </c>
      <c r="CN110" s="4"/>
      <c r="CO110" s="4">
        <v>0</v>
      </c>
      <c r="CP110" s="4">
        <v>0</v>
      </c>
      <c r="CQ110" s="4">
        <v>0</v>
      </c>
      <c r="CR110" s="4"/>
      <c r="CS110" s="4">
        <v>521.49</v>
      </c>
      <c r="CT110" s="4">
        <f t="shared" si="17"/>
        <v>2913.51</v>
      </c>
      <c r="CU110" s="38">
        <f t="shared" si="18"/>
        <v>0.15181659388646288</v>
      </c>
    </row>
    <row r="111" spans="1:99" outlineLevel="1" x14ac:dyDescent="0.2">
      <c r="A111" s="3" t="s">
        <v>116</v>
      </c>
      <c r="B111" s="11" t="s">
        <v>305</v>
      </c>
      <c r="C111" s="4" t="s">
        <v>306</v>
      </c>
      <c r="D111" s="4">
        <v>0</v>
      </c>
      <c r="E111" s="4">
        <v>0</v>
      </c>
      <c r="F111" s="4">
        <v>86.94</v>
      </c>
      <c r="G111" s="4">
        <v>0</v>
      </c>
      <c r="H111" s="4">
        <v>86.94</v>
      </c>
      <c r="I111" s="4"/>
      <c r="J111" s="4">
        <v>0</v>
      </c>
      <c r="K111" s="4">
        <v>0</v>
      </c>
      <c r="L111" s="4">
        <v>0</v>
      </c>
      <c r="M111" s="4"/>
      <c r="N111" s="4">
        <v>86.94</v>
      </c>
      <c r="O111" s="4"/>
      <c r="P111" s="58">
        <v>0</v>
      </c>
      <c r="Q111" s="58">
        <v>0</v>
      </c>
      <c r="R111" s="4"/>
      <c r="S111" s="58"/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0</v>
      </c>
      <c r="BZ111" s="4">
        <v>500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58">
        <v>500</v>
      </c>
      <c r="CH111" s="4"/>
      <c r="CI111" s="4">
        <v>0</v>
      </c>
      <c r="CJ111" s="4">
        <v>28.38</v>
      </c>
      <c r="CK111" s="4">
        <v>29.98</v>
      </c>
      <c r="CL111" s="4">
        <v>0</v>
      </c>
      <c r="CM111" s="4">
        <v>58.36</v>
      </c>
      <c r="CN111" s="4"/>
      <c r="CO111" s="4">
        <v>0</v>
      </c>
      <c r="CP111" s="4">
        <v>0</v>
      </c>
      <c r="CQ111" s="4">
        <v>0</v>
      </c>
      <c r="CR111" s="4"/>
      <c r="CS111" s="4">
        <v>58.36</v>
      </c>
      <c r="CT111" s="4">
        <f t="shared" si="17"/>
        <v>441.64</v>
      </c>
      <c r="CU111" s="38">
        <f t="shared" si="18"/>
        <v>0.11672</v>
      </c>
    </row>
    <row r="112" spans="1:99" outlineLevel="1" x14ac:dyDescent="0.2">
      <c r="A112" s="3" t="s">
        <v>117</v>
      </c>
      <c r="B112" s="11" t="s">
        <v>307</v>
      </c>
      <c r="C112" s="4" t="s">
        <v>308</v>
      </c>
      <c r="D112" s="4">
        <v>210.38</v>
      </c>
      <c r="E112" s="4">
        <v>789.97</v>
      </c>
      <c r="F112" s="4">
        <v>13558.67</v>
      </c>
      <c r="G112" s="4">
        <v>0</v>
      </c>
      <c r="H112" s="4">
        <v>14559.02</v>
      </c>
      <c r="I112" s="4"/>
      <c r="J112" s="4">
        <v>0</v>
      </c>
      <c r="K112" s="4">
        <v>0</v>
      </c>
      <c r="L112" s="4">
        <v>0</v>
      </c>
      <c r="M112" s="4"/>
      <c r="N112" s="4">
        <v>14559.02</v>
      </c>
      <c r="O112" s="4"/>
      <c r="P112" s="58">
        <v>0</v>
      </c>
      <c r="Q112" s="58">
        <v>0</v>
      </c>
      <c r="R112" s="4"/>
      <c r="S112" s="58"/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20130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58">
        <v>20130</v>
      </c>
      <c r="CH112" s="4"/>
      <c r="CI112" s="4">
        <v>232.07</v>
      </c>
      <c r="CJ112" s="4">
        <v>1643.1000000000001</v>
      </c>
      <c r="CK112" s="4">
        <v>16542.740000000002</v>
      </c>
      <c r="CL112" s="4">
        <v>0</v>
      </c>
      <c r="CM112" s="4">
        <v>18417.910000000003</v>
      </c>
      <c r="CN112" s="4"/>
      <c r="CO112" s="4">
        <v>0</v>
      </c>
      <c r="CP112" s="4">
        <v>0</v>
      </c>
      <c r="CQ112" s="4">
        <v>0</v>
      </c>
      <c r="CR112" s="4"/>
      <c r="CS112" s="4">
        <v>18417.91</v>
      </c>
      <c r="CT112" s="4">
        <f t="shared" si="17"/>
        <v>1712.0900000000001</v>
      </c>
      <c r="CU112" s="38">
        <f t="shared" si="18"/>
        <v>0.91494833581718826</v>
      </c>
    </row>
    <row r="113" spans="1:100" outlineLevel="1" x14ac:dyDescent="0.2">
      <c r="A113" s="3" t="s">
        <v>118</v>
      </c>
      <c r="B113" s="11" t="s">
        <v>309</v>
      </c>
      <c r="C113" s="4" t="s">
        <v>310</v>
      </c>
      <c r="D113" s="4">
        <v>0</v>
      </c>
      <c r="E113" s="4">
        <v>0</v>
      </c>
      <c r="F113" s="4">
        <v>3034.69</v>
      </c>
      <c r="G113" s="4">
        <v>0</v>
      </c>
      <c r="H113" s="4">
        <v>3034.69</v>
      </c>
      <c r="I113" s="4"/>
      <c r="J113" s="4">
        <v>0</v>
      </c>
      <c r="K113" s="4">
        <v>0</v>
      </c>
      <c r="L113" s="4">
        <v>0</v>
      </c>
      <c r="M113" s="4"/>
      <c r="N113" s="4">
        <v>3034.69</v>
      </c>
      <c r="O113" s="4"/>
      <c r="P113" s="58">
        <v>0</v>
      </c>
      <c r="Q113" s="58">
        <v>0</v>
      </c>
      <c r="R113" s="4"/>
      <c r="S113" s="58"/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5000</v>
      </c>
      <c r="CC113" s="4">
        <v>0</v>
      </c>
      <c r="CD113" s="4">
        <v>0</v>
      </c>
      <c r="CE113" s="4">
        <v>0</v>
      </c>
      <c r="CF113" s="4">
        <v>0</v>
      </c>
      <c r="CG113" s="58">
        <v>5000</v>
      </c>
      <c r="CH113" s="4"/>
      <c r="CI113" s="4">
        <v>0</v>
      </c>
      <c r="CJ113" s="4">
        <v>0</v>
      </c>
      <c r="CK113" s="4">
        <v>3408.02</v>
      </c>
      <c r="CL113" s="4">
        <v>0</v>
      </c>
      <c r="CM113" s="4">
        <v>3408.02</v>
      </c>
      <c r="CN113" s="4"/>
      <c r="CO113" s="4">
        <v>0</v>
      </c>
      <c r="CP113" s="4">
        <v>0</v>
      </c>
      <c r="CQ113" s="4">
        <v>0</v>
      </c>
      <c r="CR113" s="4"/>
      <c r="CS113" s="4">
        <v>3408.02</v>
      </c>
      <c r="CT113" s="4">
        <f t="shared" si="17"/>
        <v>1591.98</v>
      </c>
      <c r="CU113" s="38">
        <f t="shared" si="18"/>
        <v>0.68160399999999999</v>
      </c>
    </row>
    <row r="114" spans="1:100" outlineLevel="1" x14ac:dyDescent="0.2">
      <c r="A114" s="3" t="s">
        <v>119</v>
      </c>
      <c r="B114" s="11" t="s">
        <v>311</v>
      </c>
      <c r="C114" s="4" t="s">
        <v>312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/>
      <c r="J114" s="4">
        <v>0</v>
      </c>
      <c r="K114" s="4">
        <v>0</v>
      </c>
      <c r="L114" s="4">
        <v>0</v>
      </c>
      <c r="M114" s="4"/>
      <c r="N114" s="4">
        <v>0</v>
      </c>
      <c r="O114" s="4"/>
      <c r="P114" s="58">
        <v>0</v>
      </c>
      <c r="Q114" s="58">
        <v>0</v>
      </c>
      <c r="R114" s="4"/>
      <c r="S114" s="58"/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0</v>
      </c>
      <c r="CC114" s="4">
        <v>500</v>
      </c>
      <c r="CD114" s="4">
        <v>0</v>
      </c>
      <c r="CE114" s="4">
        <v>0</v>
      </c>
      <c r="CF114" s="4">
        <v>0</v>
      </c>
      <c r="CG114" s="58">
        <v>500</v>
      </c>
      <c r="CH114" s="4"/>
      <c r="CI114" s="4">
        <v>0</v>
      </c>
      <c r="CJ114" s="4">
        <v>0</v>
      </c>
      <c r="CK114" s="4">
        <v>0</v>
      </c>
      <c r="CL114" s="4">
        <v>0</v>
      </c>
      <c r="CM114" s="4">
        <v>0</v>
      </c>
      <c r="CN114" s="4"/>
      <c r="CO114" s="4">
        <v>0</v>
      </c>
      <c r="CP114" s="4">
        <v>0</v>
      </c>
      <c r="CQ114" s="4">
        <v>0</v>
      </c>
      <c r="CR114" s="4"/>
      <c r="CS114" s="4">
        <v>0</v>
      </c>
      <c r="CT114" s="4">
        <f t="shared" si="17"/>
        <v>500</v>
      </c>
      <c r="CU114" s="38">
        <f t="shared" si="18"/>
        <v>0</v>
      </c>
    </row>
    <row r="115" spans="1:100" outlineLevel="1" x14ac:dyDescent="0.2">
      <c r="A115" s="3" t="s">
        <v>120</v>
      </c>
      <c r="B115" s="11" t="s">
        <v>313</v>
      </c>
      <c r="C115" s="4" t="s">
        <v>314</v>
      </c>
      <c r="D115" s="4">
        <v>0</v>
      </c>
      <c r="E115" s="4">
        <v>7.28</v>
      </c>
      <c r="F115" s="4">
        <v>305.47000000000003</v>
      </c>
      <c r="G115" s="4">
        <v>0</v>
      </c>
      <c r="H115" s="4">
        <v>312.75</v>
      </c>
      <c r="I115" s="4"/>
      <c r="J115" s="4">
        <v>0</v>
      </c>
      <c r="K115" s="4">
        <v>0</v>
      </c>
      <c r="L115" s="4">
        <v>0</v>
      </c>
      <c r="M115" s="4"/>
      <c r="N115" s="4">
        <v>312.75</v>
      </c>
      <c r="O115" s="4"/>
      <c r="P115" s="58">
        <v>0</v>
      </c>
      <c r="Q115" s="58">
        <v>0</v>
      </c>
      <c r="R115" s="4"/>
      <c r="S115" s="58"/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510</v>
      </c>
      <c r="CE115" s="4">
        <v>0</v>
      </c>
      <c r="CF115" s="4">
        <v>0</v>
      </c>
      <c r="CG115" s="58">
        <v>510</v>
      </c>
      <c r="CH115" s="4"/>
      <c r="CI115" s="4">
        <v>0</v>
      </c>
      <c r="CJ115" s="4">
        <v>0</v>
      </c>
      <c r="CK115" s="4">
        <v>213.63</v>
      </c>
      <c r="CL115" s="4">
        <v>0</v>
      </c>
      <c r="CM115" s="4">
        <v>213.63</v>
      </c>
      <c r="CN115" s="4"/>
      <c r="CO115" s="4">
        <v>0</v>
      </c>
      <c r="CP115" s="4">
        <v>0</v>
      </c>
      <c r="CQ115" s="4">
        <v>0</v>
      </c>
      <c r="CR115" s="4"/>
      <c r="CS115" s="4">
        <v>213.63</v>
      </c>
      <c r="CT115" s="4">
        <f t="shared" si="17"/>
        <v>296.37</v>
      </c>
      <c r="CU115" s="38">
        <f t="shared" si="18"/>
        <v>0.41888235294117648</v>
      </c>
    </row>
    <row r="116" spans="1:100" s="4" customFormat="1" x14ac:dyDescent="0.2">
      <c r="A116" s="5" t="s">
        <v>24</v>
      </c>
      <c r="B116" s="11"/>
      <c r="C116" s="2" t="s">
        <v>14</v>
      </c>
      <c r="D116" s="5">
        <v>23380.79</v>
      </c>
      <c r="E116" s="5">
        <v>2284.2900000000004</v>
      </c>
      <c r="F116" s="5">
        <v>232829.25000000003</v>
      </c>
      <c r="G116" s="5">
        <v>300</v>
      </c>
      <c r="H116" s="5">
        <v>258794.33000000005</v>
      </c>
      <c r="I116" s="7"/>
      <c r="J116" s="5">
        <v>0</v>
      </c>
      <c r="K116" s="5">
        <v>0</v>
      </c>
      <c r="L116" s="5">
        <v>0</v>
      </c>
      <c r="M116" s="7"/>
      <c r="N116" s="5">
        <v>258794.33</v>
      </c>
      <c r="O116" s="5"/>
      <c r="P116" s="5">
        <v>0</v>
      </c>
      <c r="Q116" s="5">
        <v>0</v>
      </c>
      <c r="R116" s="5"/>
      <c r="S116" s="7"/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1561</v>
      </c>
      <c r="BO116" s="5">
        <v>15995</v>
      </c>
      <c r="BP116" s="5">
        <v>18800</v>
      </c>
      <c r="BQ116" s="5">
        <v>3183</v>
      </c>
      <c r="BR116" s="5">
        <v>18528</v>
      </c>
      <c r="BS116" s="5">
        <v>1171</v>
      </c>
      <c r="BT116" s="5">
        <v>20808</v>
      </c>
      <c r="BU116" s="5">
        <v>203026</v>
      </c>
      <c r="BV116" s="5">
        <v>209127</v>
      </c>
      <c r="BW116" s="5">
        <v>26600</v>
      </c>
      <c r="BX116" s="5">
        <v>23650</v>
      </c>
      <c r="BY116" s="5">
        <v>3435</v>
      </c>
      <c r="BZ116" s="5">
        <v>500</v>
      </c>
      <c r="CA116" s="5">
        <v>20130</v>
      </c>
      <c r="CB116" s="5">
        <v>5000</v>
      </c>
      <c r="CC116" s="5">
        <v>500</v>
      </c>
      <c r="CD116" s="5">
        <v>510</v>
      </c>
      <c r="CE116" s="5">
        <v>0</v>
      </c>
      <c r="CF116" s="5">
        <v>0</v>
      </c>
      <c r="CG116" s="5">
        <v>572524</v>
      </c>
      <c r="CH116" s="7"/>
      <c r="CI116" s="5">
        <v>18382.18</v>
      </c>
      <c r="CJ116" s="5">
        <v>5084.72</v>
      </c>
      <c r="CK116" s="5">
        <v>364374.45999999996</v>
      </c>
      <c r="CL116" s="5">
        <v>1199</v>
      </c>
      <c r="CM116" s="5">
        <v>389040.36</v>
      </c>
      <c r="CN116" s="2"/>
      <c r="CO116" s="5">
        <v>0</v>
      </c>
      <c r="CP116" s="5">
        <v>0</v>
      </c>
      <c r="CQ116" s="5">
        <v>0</v>
      </c>
      <c r="CS116" s="5">
        <v>389040.36</v>
      </c>
      <c r="CT116" s="5">
        <f>CG116-CS116</f>
        <v>183483.64</v>
      </c>
      <c r="CU116" s="40">
        <f>IF(CG116=0,"n/a",CS116/(CG116))</f>
        <v>0.6795179940054914</v>
      </c>
      <c r="CV116" s="37"/>
    </row>
    <row r="117" spans="1:100" s="4" customFormat="1" x14ac:dyDescent="0.2">
      <c r="B117" s="11"/>
      <c r="H117" s="7"/>
      <c r="I117" s="7"/>
      <c r="L117" s="7"/>
      <c r="M117" s="7"/>
      <c r="N117" s="7"/>
      <c r="O117" s="7"/>
      <c r="P117" s="7"/>
      <c r="Q117" s="7"/>
      <c r="R117" s="7"/>
      <c r="S117" s="7"/>
      <c r="CG117" s="7"/>
      <c r="CH117" s="7"/>
      <c r="CM117" s="7"/>
      <c r="CQ117" s="7"/>
      <c r="CU117" s="38"/>
      <c r="CV117" s="38"/>
    </row>
    <row r="118" spans="1:100" outlineLevel="1" x14ac:dyDescent="0.2">
      <c r="A118" s="3" t="s">
        <v>315</v>
      </c>
      <c r="B118" s="11" t="s">
        <v>316</v>
      </c>
      <c r="C118" s="4" t="s">
        <v>317</v>
      </c>
      <c r="D118" s="4">
        <v>0</v>
      </c>
      <c r="E118" s="4">
        <v>0</v>
      </c>
      <c r="F118" s="4">
        <v>12500</v>
      </c>
      <c r="G118" s="4">
        <v>0</v>
      </c>
      <c r="H118" s="4">
        <v>12500</v>
      </c>
      <c r="I118" s="4"/>
      <c r="J118" s="4">
        <v>0</v>
      </c>
      <c r="K118" s="4">
        <v>0</v>
      </c>
      <c r="L118" s="4">
        <v>0</v>
      </c>
      <c r="M118" s="4"/>
      <c r="N118" s="4">
        <v>12500</v>
      </c>
      <c r="O118" s="4"/>
      <c r="P118" s="58">
        <v>0</v>
      </c>
      <c r="Q118" s="58">
        <v>0</v>
      </c>
      <c r="R118" s="4"/>
      <c r="S118" s="58"/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0</v>
      </c>
      <c r="CE118" s="4">
        <v>0</v>
      </c>
      <c r="CF118" s="4">
        <v>0</v>
      </c>
      <c r="CG118" s="58">
        <v>0</v>
      </c>
      <c r="CH118" s="4"/>
      <c r="CI118" s="4">
        <v>0</v>
      </c>
      <c r="CJ118" s="4">
        <v>0</v>
      </c>
      <c r="CK118" s="4">
        <v>0</v>
      </c>
      <c r="CL118" s="4">
        <v>0</v>
      </c>
      <c r="CM118" s="4">
        <v>0</v>
      </c>
      <c r="CN118" s="4"/>
      <c r="CO118" s="4">
        <v>0</v>
      </c>
      <c r="CP118" s="4">
        <v>0</v>
      </c>
      <c r="CQ118" s="4">
        <v>0</v>
      </c>
      <c r="CR118" s="4"/>
      <c r="CS118" s="4">
        <v>0</v>
      </c>
      <c r="CT118" s="4">
        <f t="shared" ref="CT118:CT119" si="19">CG118-CS118</f>
        <v>0</v>
      </c>
      <c r="CU118" s="38" t="str">
        <f t="shared" ref="CU118:CU119" si="20">IF(CG118=0,"n/a",CS118/(CG118))</f>
        <v>n/a</v>
      </c>
    </row>
    <row r="119" spans="1:100" outlineLevel="1" x14ac:dyDescent="0.2">
      <c r="A119" s="3" t="s">
        <v>121</v>
      </c>
      <c r="B119" s="11" t="s">
        <v>318</v>
      </c>
      <c r="C119" s="4" t="s">
        <v>319</v>
      </c>
      <c r="D119" s="4">
        <v>0</v>
      </c>
      <c r="E119" s="4">
        <v>0</v>
      </c>
      <c r="F119" s="4">
        <v>40355.5</v>
      </c>
      <c r="G119" s="4">
        <v>0</v>
      </c>
      <c r="H119" s="4">
        <v>40355.5</v>
      </c>
      <c r="I119" s="4"/>
      <c r="J119" s="4">
        <v>0</v>
      </c>
      <c r="K119" s="4">
        <v>0</v>
      </c>
      <c r="L119" s="4">
        <v>0</v>
      </c>
      <c r="M119" s="4"/>
      <c r="N119" s="4">
        <v>40355.5</v>
      </c>
      <c r="O119" s="4"/>
      <c r="P119" s="58">
        <v>0</v>
      </c>
      <c r="Q119" s="58">
        <v>0</v>
      </c>
      <c r="R119" s="4"/>
      <c r="S119" s="58"/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375000</v>
      </c>
      <c r="CF119" s="4">
        <v>0</v>
      </c>
      <c r="CG119" s="58">
        <v>384856</v>
      </c>
      <c r="CH119" s="4"/>
      <c r="CI119" s="4">
        <v>0</v>
      </c>
      <c r="CJ119" s="4">
        <v>0</v>
      </c>
      <c r="CK119" s="4">
        <v>155550.6</v>
      </c>
      <c r="CL119" s="4">
        <v>0</v>
      </c>
      <c r="CM119" s="4">
        <v>155550.6</v>
      </c>
      <c r="CN119" s="4"/>
      <c r="CO119" s="4">
        <v>0</v>
      </c>
      <c r="CP119" s="4">
        <v>0</v>
      </c>
      <c r="CQ119" s="4">
        <v>0</v>
      </c>
      <c r="CR119" s="4"/>
      <c r="CS119" s="4">
        <v>155550.6</v>
      </c>
      <c r="CT119" s="4">
        <f t="shared" si="19"/>
        <v>229305.4</v>
      </c>
      <c r="CU119" s="38">
        <f t="shared" si="20"/>
        <v>0.4041787058016505</v>
      </c>
    </row>
    <row r="120" spans="1:100" s="4" customFormat="1" x14ac:dyDescent="0.2">
      <c r="A120" s="5" t="s">
        <v>25</v>
      </c>
      <c r="B120" s="11"/>
      <c r="C120" s="2" t="s">
        <v>15</v>
      </c>
      <c r="D120" s="5">
        <v>0</v>
      </c>
      <c r="E120" s="5">
        <v>0</v>
      </c>
      <c r="F120" s="5">
        <v>52855.5</v>
      </c>
      <c r="G120" s="5">
        <v>0</v>
      </c>
      <c r="H120" s="5">
        <v>52855.5</v>
      </c>
      <c r="I120" s="7"/>
      <c r="J120" s="5">
        <v>0</v>
      </c>
      <c r="K120" s="5">
        <v>0</v>
      </c>
      <c r="L120" s="5">
        <v>0</v>
      </c>
      <c r="M120" s="7"/>
      <c r="N120" s="5">
        <v>52855.5</v>
      </c>
      <c r="O120" s="5"/>
      <c r="P120" s="5">
        <v>0</v>
      </c>
      <c r="Q120" s="5">
        <v>0</v>
      </c>
      <c r="R120" s="5"/>
      <c r="S120" s="7"/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375000</v>
      </c>
      <c r="CF120" s="5">
        <v>0</v>
      </c>
      <c r="CG120" s="5">
        <v>384856</v>
      </c>
      <c r="CH120" s="7"/>
      <c r="CI120" s="5">
        <v>0</v>
      </c>
      <c r="CJ120" s="5">
        <v>0</v>
      </c>
      <c r="CK120" s="5">
        <v>155550.6</v>
      </c>
      <c r="CL120" s="5">
        <v>0</v>
      </c>
      <c r="CM120" s="5">
        <v>155550.6</v>
      </c>
      <c r="CN120" s="2"/>
      <c r="CO120" s="5">
        <v>0</v>
      </c>
      <c r="CP120" s="5">
        <v>0</v>
      </c>
      <c r="CQ120" s="5">
        <v>0</v>
      </c>
      <c r="CS120" s="5">
        <v>155550.6</v>
      </c>
      <c r="CT120" s="5">
        <f>CG120-CS120</f>
        <v>229305.4</v>
      </c>
      <c r="CU120" s="40">
        <f>IF(CG120=0,"n/a",CS120/(CG120))</f>
        <v>0.4041787058016505</v>
      </c>
      <c r="CV120" s="37"/>
    </row>
    <row r="121" spans="1:100" x14ac:dyDescent="0.2">
      <c r="B121" s="11"/>
      <c r="C121" s="4"/>
      <c r="D121" s="4"/>
      <c r="E121" s="4"/>
      <c r="F121" s="4"/>
      <c r="G121" s="4"/>
      <c r="H121" s="9"/>
      <c r="I121" s="7"/>
      <c r="J121" s="4"/>
      <c r="K121" s="4"/>
      <c r="L121" s="9"/>
      <c r="M121" s="7"/>
      <c r="N121" s="7"/>
      <c r="O121" s="7"/>
      <c r="P121" s="7"/>
      <c r="Q121" s="7"/>
      <c r="R121" s="7"/>
      <c r="S121" s="7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7"/>
      <c r="CH121" s="7"/>
      <c r="CI121" s="4"/>
      <c r="CJ121" s="4"/>
      <c r="CK121" s="4"/>
      <c r="CL121" s="4"/>
      <c r="CM121" s="9"/>
      <c r="CN121" s="4"/>
      <c r="CO121" s="4"/>
      <c r="CP121" s="4"/>
      <c r="CQ121" s="9"/>
      <c r="CR121" s="4"/>
      <c r="CS121" s="4"/>
      <c r="CT121" s="4"/>
      <c r="CU121" s="38"/>
    </row>
    <row r="122" spans="1:100" x14ac:dyDescent="0.2">
      <c r="A122" s="5" t="s">
        <v>2</v>
      </c>
      <c r="B122" s="11"/>
      <c r="C122" s="2" t="s">
        <v>16</v>
      </c>
      <c r="D122" s="5">
        <f t="shared" ref="D122:G122" si="21">D66+D96+D116+D120</f>
        <v>107988.67000000001</v>
      </c>
      <c r="E122" s="5">
        <f t="shared" si="21"/>
        <v>99559.079999999987</v>
      </c>
      <c r="F122" s="5">
        <f t="shared" si="21"/>
        <v>5970293.4699999997</v>
      </c>
      <c r="G122" s="5">
        <f t="shared" si="21"/>
        <v>300</v>
      </c>
      <c r="H122" s="5">
        <f>H66+H96+H116+H120</f>
        <v>6178141.2200000007</v>
      </c>
      <c r="I122" s="7"/>
      <c r="J122" s="5">
        <f t="shared" ref="J122:K122" si="22">J66+J96+J116+J120</f>
        <v>0</v>
      </c>
      <c r="K122" s="5">
        <f t="shared" si="22"/>
        <v>464740</v>
      </c>
      <c r="L122" s="5">
        <f>L66+L96+L116+L120</f>
        <v>464740</v>
      </c>
      <c r="M122" s="7"/>
      <c r="N122" s="5">
        <f>N66+N96+N116+N120</f>
        <v>6642881.2200000007</v>
      </c>
      <c r="O122" s="5"/>
      <c r="P122" s="5"/>
      <c r="Q122" s="5"/>
      <c r="R122" s="5"/>
      <c r="S122" s="7"/>
      <c r="T122" s="5">
        <f t="shared" ref="T122:CE122" si="23">T66+T96+T116+T120</f>
        <v>112200</v>
      </c>
      <c r="U122" s="5">
        <f t="shared" si="23"/>
        <v>159000</v>
      </c>
      <c r="V122" s="5">
        <f t="shared" si="23"/>
        <v>2058201</v>
      </c>
      <c r="W122" s="5">
        <f t="shared" si="23"/>
        <v>35000</v>
      </c>
      <c r="X122" s="5">
        <f t="shared" si="23"/>
        <v>24000</v>
      </c>
      <c r="Y122" s="5">
        <f t="shared" si="23"/>
        <v>50000</v>
      </c>
      <c r="Z122" s="5">
        <f t="shared" si="23"/>
        <v>47147</v>
      </c>
      <c r="AA122" s="5">
        <f t="shared" si="23"/>
        <v>76459</v>
      </c>
      <c r="AB122" s="5">
        <f t="shared" si="23"/>
        <v>34793</v>
      </c>
      <c r="AC122" s="5">
        <f t="shared" si="23"/>
        <v>28434</v>
      </c>
      <c r="AD122" s="5">
        <f t="shared" si="23"/>
        <v>31032</v>
      </c>
      <c r="AE122" s="5">
        <f t="shared" si="23"/>
        <v>52846</v>
      </c>
      <c r="AF122" s="5">
        <f t="shared" si="23"/>
        <v>52886</v>
      </c>
      <c r="AG122" s="5">
        <f t="shared" si="23"/>
        <v>143409</v>
      </c>
      <c r="AH122" s="5">
        <f t="shared" si="23"/>
        <v>549470</v>
      </c>
      <c r="AI122" s="5">
        <f t="shared" si="23"/>
        <v>20986</v>
      </c>
      <c r="AJ122" s="5">
        <f t="shared" si="23"/>
        <v>137674</v>
      </c>
      <c r="AK122" s="5">
        <f t="shared" si="23"/>
        <v>22000</v>
      </c>
      <c r="AL122" s="5">
        <f t="shared" si="23"/>
        <v>108670</v>
      </c>
      <c r="AM122" s="5">
        <f t="shared" si="23"/>
        <v>74810</v>
      </c>
      <c r="AN122" s="5">
        <f t="shared" si="23"/>
        <v>7750</v>
      </c>
      <c r="AO122" s="5">
        <f t="shared" si="23"/>
        <v>1067717</v>
      </c>
      <c r="AP122" s="5">
        <f t="shared" si="23"/>
        <v>1100</v>
      </c>
      <c r="AQ122" s="5">
        <f t="shared" si="23"/>
        <v>17470</v>
      </c>
      <c r="AR122" s="5">
        <f t="shared" si="23"/>
        <v>825</v>
      </c>
      <c r="AS122" s="5">
        <f t="shared" si="23"/>
        <v>7805</v>
      </c>
      <c r="AT122" s="5">
        <f t="shared" si="23"/>
        <v>10384</v>
      </c>
      <c r="AU122" s="5">
        <f t="shared" si="23"/>
        <v>48882</v>
      </c>
      <c r="AV122" s="5">
        <f t="shared" si="23"/>
        <v>5000</v>
      </c>
      <c r="AW122" s="5">
        <f t="shared" si="23"/>
        <v>1000</v>
      </c>
      <c r="AX122" s="5">
        <f t="shared" si="23"/>
        <v>139128</v>
      </c>
      <c r="AY122" s="5">
        <f t="shared" si="23"/>
        <v>1250</v>
      </c>
      <c r="AZ122" s="5">
        <f t="shared" si="23"/>
        <v>11600</v>
      </c>
      <c r="BA122" s="5">
        <f t="shared" si="23"/>
        <v>57037</v>
      </c>
      <c r="BB122" s="5">
        <f t="shared" si="23"/>
        <v>79200</v>
      </c>
      <c r="BC122" s="5">
        <f t="shared" si="23"/>
        <v>500</v>
      </c>
      <c r="BD122" s="5">
        <f t="shared" si="23"/>
        <v>21125</v>
      </c>
      <c r="BE122" s="5">
        <f t="shared" si="23"/>
        <v>51400</v>
      </c>
      <c r="BF122" s="5">
        <f t="shared" si="23"/>
        <v>13770</v>
      </c>
      <c r="BG122" s="5">
        <f t="shared" si="23"/>
        <v>17775</v>
      </c>
      <c r="BH122" s="5">
        <f t="shared" si="23"/>
        <v>530</v>
      </c>
      <c r="BI122" s="5">
        <f t="shared" si="23"/>
        <v>16650</v>
      </c>
      <c r="BJ122" s="5">
        <f t="shared" si="23"/>
        <v>80500</v>
      </c>
      <c r="BK122" s="5">
        <f t="shared" si="23"/>
        <v>10400</v>
      </c>
      <c r="BL122" s="5">
        <f t="shared" si="23"/>
        <v>433661</v>
      </c>
      <c r="BM122" s="5">
        <f t="shared" si="23"/>
        <v>354722</v>
      </c>
      <c r="BN122" s="5">
        <f t="shared" si="23"/>
        <v>1561</v>
      </c>
      <c r="BO122" s="5">
        <f t="shared" si="23"/>
        <v>15995</v>
      </c>
      <c r="BP122" s="5">
        <f t="shared" si="23"/>
        <v>18800</v>
      </c>
      <c r="BQ122" s="5">
        <f t="shared" si="23"/>
        <v>3183</v>
      </c>
      <c r="BR122" s="5">
        <f t="shared" si="23"/>
        <v>18528</v>
      </c>
      <c r="BS122" s="5">
        <f t="shared" si="23"/>
        <v>1171</v>
      </c>
      <c r="BT122" s="5">
        <f t="shared" si="23"/>
        <v>20808</v>
      </c>
      <c r="BU122" s="5">
        <f t="shared" si="23"/>
        <v>203026</v>
      </c>
      <c r="BV122" s="5">
        <f t="shared" si="23"/>
        <v>209127</v>
      </c>
      <c r="BW122" s="5">
        <f t="shared" si="23"/>
        <v>26600</v>
      </c>
      <c r="BX122" s="5">
        <f t="shared" si="23"/>
        <v>23650</v>
      </c>
      <c r="BY122" s="5">
        <f t="shared" si="23"/>
        <v>3435</v>
      </c>
      <c r="BZ122" s="5">
        <f t="shared" si="23"/>
        <v>500</v>
      </c>
      <c r="CA122" s="5">
        <f t="shared" si="23"/>
        <v>20130</v>
      </c>
      <c r="CB122" s="5">
        <f t="shared" si="23"/>
        <v>5000</v>
      </c>
      <c r="CC122" s="5">
        <f t="shared" si="23"/>
        <v>500</v>
      </c>
      <c r="CD122" s="5">
        <f t="shared" si="23"/>
        <v>510</v>
      </c>
      <c r="CE122" s="5">
        <f t="shared" si="23"/>
        <v>375000</v>
      </c>
      <c r="CF122" s="5">
        <f t="shared" ref="CF122:DL122" si="24">CF66+CF96+CF116+CF120</f>
        <v>704125</v>
      </c>
      <c r="CG122" s="5">
        <f>CG66+CG96+CG116+CG120</f>
        <v>7927847.5600000005</v>
      </c>
      <c r="CH122" s="7"/>
      <c r="CI122" s="5">
        <f t="shared" ref="CI122:CL122" si="25">CI66+CI96+CI116+CI120</f>
        <v>93832.699999999983</v>
      </c>
      <c r="CJ122" s="5">
        <f t="shared" si="25"/>
        <v>122585.61000000002</v>
      </c>
      <c r="CK122" s="5">
        <f t="shared" si="25"/>
        <v>5914160.3200000003</v>
      </c>
      <c r="CL122" s="5">
        <f t="shared" si="25"/>
        <v>1199</v>
      </c>
      <c r="CM122" s="5">
        <f>CM66+CM96+CM116+CM120</f>
        <v>6131777.6299999999</v>
      </c>
      <c r="CN122" s="2"/>
      <c r="CO122" s="5">
        <f t="shared" ref="CO122:CP122" si="26">CO66+CO96+CO116+CO120</f>
        <v>0</v>
      </c>
      <c r="CP122" s="5">
        <f t="shared" si="26"/>
        <v>467915</v>
      </c>
      <c r="CQ122" s="5">
        <f>CQ66+CQ96+CQ116+CQ120</f>
        <v>467915</v>
      </c>
      <c r="CR122" s="4"/>
      <c r="CS122" s="5">
        <f>CS66+CS96+CS116+CS120</f>
        <v>6599692.6300000008</v>
      </c>
      <c r="CT122" s="5"/>
      <c r="CU122" s="40"/>
      <c r="CV122" s="37"/>
    </row>
    <row r="123" spans="1:100" x14ac:dyDescent="0.2">
      <c r="B123" s="11"/>
      <c r="C123" s="4"/>
      <c r="D123" s="4"/>
      <c r="E123" s="4"/>
      <c r="F123" s="4"/>
      <c r="G123" s="4"/>
      <c r="H123" s="6"/>
      <c r="I123" s="7"/>
      <c r="J123" s="4"/>
      <c r="K123" s="4"/>
      <c r="L123" s="6"/>
      <c r="M123" s="7"/>
      <c r="N123" s="7"/>
      <c r="O123" s="7"/>
      <c r="P123" s="7"/>
      <c r="Q123" s="7"/>
      <c r="R123" s="7"/>
      <c r="S123" s="7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7"/>
      <c r="CH123" s="7"/>
      <c r="CI123" s="4"/>
      <c r="CJ123" s="4"/>
      <c r="CK123" s="4"/>
      <c r="CL123" s="4"/>
      <c r="CM123" s="6"/>
      <c r="CN123" s="4"/>
      <c r="CO123" s="4"/>
      <c r="CP123" s="4"/>
      <c r="CQ123" s="6"/>
      <c r="CR123" s="4"/>
      <c r="CS123" s="4"/>
      <c r="CT123" s="4"/>
      <c r="CU123" s="38"/>
    </row>
    <row r="124" spans="1:100" ht="13.5" thickBot="1" x14ac:dyDescent="0.25">
      <c r="A124" s="8" t="s">
        <v>2</v>
      </c>
      <c r="B124" s="11"/>
      <c r="C124" s="2" t="s">
        <v>46</v>
      </c>
      <c r="D124" s="8">
        <f t="shared" ref="D124:G124" si="27">D37-D122</f>
        <v>-4051.2700000000186</v>
      </c>
      <c r="E124" s="8">
        <f t="shared" si="27"/>
        <v>21990.670000000027</v>
      </c>
      <c r="F124" s="8">
        <f t="shared" si="27"/>
        <v>216940.23000000045</v>
      </c>
      <c r="G124" s="8">
        <f t="shared" si="27"/>
        <v>0</v>
      </c>
      <c r="H124" s="5">
        <f>H37-H122</f>
        <v>2880283.2899999991</v>
      </c>
      <c r="I124" s="7"/>
      <c r="J124" s="8">
        <f t="shared" ref="J124:K124" si="28">J37-J122</f>
        <v>0</v>
      </c>
      <c r="K124" s="8">
        <f t="shared" si="28"/>
        <v>6747.3500000000349</v>
      </c>
      <c r="L124" s="5">
        <f>L37-L122</f>
        <v>6747.3500000000349</v>
      </c>
      <c r="M124" s="7"/>
      <c r="N124" s="5">
        <f>N37-N122</f>
        <v>2887030.6399999987</v>
      </c>
      <c r="O124" s="59"/>
      <c r="P124" s="8"/>
      <c r="Q124" s="8"/>
      <c r="R124" s="5"/>
      <c r="S124" s="7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5"/>
      <c r="CH124" s="7"/>
      <c r="CI124" s="8">
        <f t="shared" ref="CI124:CL124" si="29">CI37-CI122</f>
        <v>62661.510000000009</v>
      </c>
      <c r="CJ124" s="8">
        <f t="shared" si="29"/>
        <v>145609.69999999998</v>
      </c>
      <c r="CK124" s="8">
        <f t="shared" si="29"/>
        <v>2913379</v>
      </c>
      <c r="CL124" s="8">
        <f t="shared" si="29"/>
        <v>0</v>
      </c>
      <c r="CM124" s="5">
        <f>CM37-CM122</f>
        <v>3121650.21</v>
      </c>
      <c r="CN124" s="2"/>
      <c r="CO124" s="8">
        <f t="shared" ref="CO124:CP124" si="30">CO37-CO122</f>
        <v>-49005.419999999984</v>
      </c>
      <c r="CP124" s="8">
        <f t="shared" si="30"/>
        <v>796657.79999999981</v>
      </c>
      <c r="CQ124" s="5">
        <f>CQ37-CQ122</f>
        <v>747652.38000000012</v>
      </c>
      <c r="CR124" s="4"/>
      <c r="CS124" s="5">
        <f>CS37-CS122</f>
        <v>3869302.59</v>
      </c>
      <c r="CT124" s="5"/>
      <c r="CU124" s="40"/>
      <c r="CV124" s="37"/>
    </row>
    <row r="125" spans="1:100" ht="13.5" hidden="1" thickTop="1" x14ac:dyDescent="0.2">
      <c r="B125" s="11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38"/>
    </row>
    <row r="126" spans="1:100" hidden="1" x14ac:dyDescent="0.2">
      <c r="A126" s="3" t="s">
        <v>48</v>
      </c>
      <c r="B126" s="11"/>
      <c r="C126" s="2" t="s">
        <v>7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/>
      <c r="J126" s="4">
        <v>0</v>
      </c>
      <c r="K126" s="4">
        <v>0</v>
      </c>
      <c r="L126" s="4">
        <v>0</v>
      </c>
      <c r="M126" s="4"/>
      <c r="N126" s="4">
        <v>0</v>
      </c>
      <c r="O126" s="4"/>
      <c r="P126" s="4">
        <v>0</v>
      </c>
      <c r="Q126" s="4">
        <v>0</v>
      </c>
      <c r="R126" s="4"/>
      <c r="S126" s="4"/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0</v>
      </c>
      <c r="CG126" s="4">
        <v>0</v>
      </c>
      <c r="CH126" s="4"/>
      <c r="CI126" s="4">
        <v>0</v>
      </c>
      <c r="CJ126" s="4">
        <v>0</v>
      </c>
      <c r="CK126" s="4">
        <v>0</v>
      </c>
      <c r="CL126" s="4">
        <v>0</v>
      </c>
      <c r="CM126" s="4">
        <v>0</v>
      </c>
      <c r="CN126" s="2"/>
      <c r="CO126" s="4">
        <v>0</v>
      </c>
      <c r="CP126" s="4">
        <v>0</v>
      </c>
      <c r="CQ126" s="4">
        <v>0</v>
      </c>
      <c r="CR126" s="4"/>
      <c r="CS126" s="4">
        <v>0</v>
      </c>
      <c r="CT126" s="4"/>
      <c r="CU126" s="38"/>
    </row>
    <row r="127" spans="1:100" hidden="1" x14ac:dyDescent="0.2">
      <c r="B127" s="11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38"/>
    </row>
    <row r="128" spans="1:100" hidden="1" x14ac:dyDescent="0.2">
      <c r="A128" s="3" t="s">
        <v>49</v>
      </c>
      <c r="C128" s="1" t="s">
        <v>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J128" s="3">
        <v>0</v>
      </c>
      <c r="K128" s="3">
        <v>0</v>
      </c>
      <c r="L128" s="3">
        <v>0</v>
      </c>
      <c r="N128" s="3">
        <v>0</v>
      </c>
      <c r="P128" s="3">
        <v>0</v>
      </c>
      <c r="Q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1"/>
      <c r="CO128" s="3">
        <v>0</v>
      </c>
      <c r="CP128" s="3">
        <v>0</v>
      </c>
      <c r="CQ128" s="3">
        <v>0</v>
      </c>
      <c r="CS128" s="3">
        <v>0</v>
      </c>
    </row>
    <row r="129" spans="2:99" ht="13.5" thickTop="1" x14ac:dyDescent="0.2"/>
    <row r="130" spans="2:99" x14ac:dyDescent="0.2">
      <c r="B130" s="44"/>
      <c r="C130" s="45" t="s">
        <v>51</v>
      </c>
      <c r="H130" s="46"/>
      <c r="I130" s="46"/>
      <c r="L130" s="46"/>
      <c r="M130" s="46"/>
      <c r="N130" s="46"/>
      <c r="O130" s="46"/>
      <c r="P130" s="46"/>
      <c r="Q130" s="46"/>
      <c r="R130" s="46"/>
      <c r="S130" s="46"/>
      <c r="CG130" s="46">
        <f>(R35-R17-CM32)*3%</f>
        <v>190895.10929999998</v>
      </c>
      <c r="CH130" s="46"/>
      <c r="CM130" s="46"/>
      <c r="CN130" s="46"/>
      <c r="CQ130" s="46"/>
      <c r="CR130" s="46"/>
      <c r="CS130" s="46"/>
      <c r="CT130" s="46"/>
      <c r="CU130" s="47"/>
    </row>
    <row r="132" spans="2:99" ht="13.5" thickBot="1" x14ac:dyDescent="0.25">
      <c r="C132" s="1" t="s">
        <v>47</v>
      </c>
      <c r="H132" s="42">
        <f>H124-H126-H128-H130</f>
        <v>2880283.2899999991</v>
      </c>
      <c r="L132" s="42">
        <f>L124-L126-L128-L130</f>
        <v>6747.3500000000349</v>
      </c>
      <c r="N132" s="42">
        <f>N124-N126-N128-N130</f>
        <v>2887030.6399999987</v>
      </c>
      <c r="R132"/>
      <c r="S132"/>
      <c r="CG132"/>
      <c r="CM132" s="42">
        <f>CM124-CM126-CM128-CM130</f>
        <v>3121650.21</v>
      </c>
      <c r="CQ132" s="42">
        <f>CQ124-CQ126-CQ128-CQ130</f>
        <v>747652.38000000012</v>
      </c>
      <c r="CS132" s="42">
        <f>CS124-CS126-CS128-CS130</f>
        <v>3869302.59</v>
      </c>
    </row>
    <row r="133" spans="2:99" ht="13.5" thickTop="1" x14ac:dyDescent="0.2">
      <c r="R133" s="62" t="s">
        <v>351</v>
      </c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  <c r="CC133" s="63"/>
      <c r="CD133" s="63"/>
      <c r="CE133" s="63"/>
      <c r="CF133" s="63"/>
      <c r="CG133" s="63"/>
      <c r="CH133" s="63"/>
    </row>
    <row r="135" spans="2:99" x14ac:dyDescent="0.2">
      <c r="R135" s="1" t="s">
        <v>352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M135" s="3">
        <f>-CM11</f>
        <v>-2098466.19</v>
      </c>
    </row>
    <row r="136" spans="2:99" x14ac:dyDescent="0.2">
      <c r="R136" s="1" t="s">
        <v>353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M136" s="3">
        <f>-CM27</f>
        <v>-18405</v>
      </c>
    </row>
    <row r="137" spans="2:99" x14ac:dyDescent="0.2">
      <c r="R137" s="1" t="s">
        <v>354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M137" s="3">
        <f>+PROJECTIONS!CT35</f>
        <v>50012.419999999925</v>
      </c>
    </row>
    <row r="138" spans="2:99" x14ac:dyDescent="0.2">
      <c r="R138" s="1" t="s">
        <v>355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M138" s="3">
        <f>-(PROJECTIONS!CT66-PROJECTIONS!DA66)</f>
        <v>-417583.03999999946</v>
      </c>
    </row>
    <row r="139" spans="2:99" x14ac:dyDescent="0.2">
      <c r="R139" s="1" t="s">
        <v>356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M139" s="3">
        <f>-(PROJECTIONS!CT96-PROJECTIONS!DA96)</f>
        <v>-328282.85000000009</v>
      </c>
    </row>
    <row r="140" spans="2:99" x14ac:dyDescent="0.2">
      <c r="R140" s="1" t="s">
        <v>357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M140" s="3">
        <f>-(PROJECTIONS!CT116-PROJECTIONS!DA116)</f>
        <v>-149983.64000000001</v>
      </c>
    </row>
    <row r="141" spans="2:99" x14ac:dyDescent="0.2">
      <c r="R141" s="1" t="s">
        <v>358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M141" s="3">
        <f>-PROJECTIONS!DA120</f>
        <v>-181392.4</v>
      </c>
    </row>
    <row r="142" spans="2:99" x14ac:dyDescent="0.2"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</row>
    <row r="143" spans="2:99" x14ac:dyDescent="0.2">
      <c r="R143" s="1" t="s">
        <v>359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M143" s="3">
        <f>SUM(CM132:CM142)</f>
        <v>-22450.489999999612</v>
      </c>
    </row>
    <row r="144" spans="2:99" ht="32.25" customHeight="1" x14ac:dyDescent="0.2">
      <c r="R144" s="69" t="s">
        <v>366</v>
      </c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70"/>
      <c r="BF144" s="70"/>
      <c r="BG144" s="70"/>
      <c r="BH144" s="70"/>
      <c r="BI144" s="70"/>
      <c r="BJ144" s="70"/>
      <c r="BK144" s="70"/>
      <c r="BL144" s="70"/>
      <c r="BM144" s="70"/>
      <c r="BN144" s="70"/>
      <c r="BO144" s="70"/>
      <c r="BP144" s="70"/>
      <c r="BQ144" s="70"/>
      <c r="BR144" s="70"/>
      <c r="BS144" s="70"/>
      <c r="BT144" s="70"/>
      <c r="BU144" s="70"/>
      <c r="BV144" s="70"/>
      <c r="BW144" s="70"/>
      <c r="BX144" s="70"/>
      <c r="BY144" s="70"/>
      <c r="BZ144" s="70"/>
      <c r="CA144" s="70"/>
      <c r="CB144" s="70"/>
      <c r="CC144" s="70"/>
      <c r="CD144" s="70"/>
      <c r="CE144" s="70"/>
      <c r="CF144" s="70"/>
      <c r="CG144" s="70"/>
      <c r="CM144" s="3">
        <v>-180000</v>
      </c>
    </row>
    <row r="146" spans="18:91" x14ac:dyDescent="0.2">
      <c r="R146" s="1" t="s">
        <v>367</v>
      </c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>
        <f>CM143+CM144</f>
        <v>-202450.48999999961</v>
      </c>
    </row>
  </sheetData>
  <mergeCells count="5">
    <mergeCell ref="R133:CH133"/>
    <mergeCell ref="R144:CG144"/>
    <mergeCell ref="CQ2:CT2"/>
    <mergeCell ref="CQ4:CT4"/>
    <mergeCell ref="CQ6:CT6"/>
  </mergeCells>
  <printOptions gridLines="1"/>
  <pageMargins left="0" right="0" top="0" bottom="0" header="0.3" footer="0.3"/>
  <pageSetup paperSize="0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A143"/>
  <sheetViews>
    <sheetView tabSelected="1" view="pageBreakPreview" topLeftCell="B2" zoomScale="60" zoomScaleNormal="75" workbookViewId="0">
      <pane xSplit="6" ySplit="8" topLeftCell="M110" activePane="bottomRight" state="frozen"/>
      <selection activeCell="B2" sqref="B2"/>
      <selection pane="topRight" activeCell="H2" sqref="H2"/>
      <selection pane="bottomLeft" activeCell="B10" sqref="B10"/>
      <selection pane="bottomRight" activeCell="B2" sqref="A1:XFD1048576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4" width="19.5703125" style="3" hidden="1" customWidth="1" outlineLevel="1"/>
    <col min="85" max="85" width="19.5703125" style="3" customWidth="1" collapsed="1"/>
    <col min="86" max="86" width="0.85546875" style="3" customWidth="1"/>
    <col min="87" max="90" width="19.5703125" style="3" hidden="1" customWidth="1" outlineLevel="1"/>
    <col min="91" max="91" width="19.5703125" style="3" customWidth="1" collapsed="1"/>
    <col min="92" max="92" width="0.85546875" style="3" customWidth="1"/>
    <col min="93" max="94" width="19.5703125" style="3" hidden="1" customWidth="1" outlineLevel="1"/>
    <col min="95" max="95" width="19.5703125" style="3" customWidth="1" collapsed="1"/>
    <col min="96" max="96" width="0.85546875" style="3" customWidth="1"/>
    <col min="97" max="98" width="19.5703125" style="3" customWidth="1"/>
    <col min="99" max="99" width="19.5703125" style="34" customWidth="1"/>
    <col min="100" max="100" width="19.5703125" style="34" hidden="1" customWidth="1"/>
    <col min="101" max="104" width="0" style="3" hidden="1" customWidth="1"/>
    <col min="105" max="105" width="28.7109375" style="3" customWidth="1"/>
    <col min="106" max="16384" width="9.140625" style="3"/>
  </cols>
  <sheetData>
    <row r="1" spans="1:105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29" t="s">
        <v>44</v>
      </c>
      <c r="R1" s="30" t="s">
        <v>2</v>
      </c>
      <c r="S1" s="29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9" t="s">
        <v>45</v>
      </c>
      <c r="CI1" s="3" t="s">
        <v>52</v>
      </c>
      <c r="CJ1" s="3" t="s">
        <v>53</v>
      </c>
      <c r="CK1" s="3" t="s">
        <v>54</v>
      </c>
      <c r="CL1" s="3" t="s">
        <v>55</v>
      </c>
      <c r="CM1" s="3" t="s">
        <v>42</v>
      </c>
      <c r="CO1" s="3" t="s">
        <v>56</v>
      </c>
      <c r="CP1" s="3" t="s">
        <v>57</v>
      </c>
      <c r="CQ1" s="3" t="s">
        <v>33</v>
      </c>
      <c r="CS1" s="3" t="s">
        <v>35</v>
      </c>
      <c r="CT1" s="3" t="s">
        <v>2</v>
      </c>
      <c r="CU1" s="34" t="s">
        <v>2</v>
      </c>
    </row>
    <row r="2" spans="1:105" s="4" customFormat="1" ht="18" x14ac:dyDescent="0.25">
      <c r="A2" s="16"/>
      <c r="B2" s="43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1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6"/>
      <c r="CM2" s="18"/>
      <c r="CN2" s="18"/>
      <c r="CO2" s="16"/>
      <c r="CP2" s="16"/>
      <c r="CQ2" s="18"/>
      <c r="CR2" s="16"/>
      <c r="CS2" s="16"/>
      <c r="CT2" s="16"/>
      <c r="CU2" s="35"/>
      <c r="CV2" s="35"/>
      <c r="CW2" s="16"/>
      <c r="CX2" s="19" t="s">
        <v>0</v>
      </c>
      <c r="CY2" s="49" t="s">
        <v>332</v>
      </c>
      <c r="CZ2" s="16"/>
    </row>
    <row r="3" spans="1:105" s="4" customFormat="1" x14ac:dyDescent="0.2">
      <c r="A3" s="16"/>
      <c r="B3" s="50" t="s">
        <v>333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2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16"/>
      <c r="CM3" s="20"/>
      <c r="CN3" s="20"/>
      <c r="CO3" s="16"/>
      <c r="CP3" s="16"/>
      <c r="CQ3" s="21"/>
      <c r="CR3" s="16"/>
      <c r="CS3" s="16"/>
      <c r="CT3" s="16"/>
      <c r="CU3" s="35"/>
      <c r="CV3" s="35"/>
      <c r="CW3" s="16"/>
      <c r="CX3" s="16"/>
      <c r="CY3" s="16"/>
      <c r="CZ3" s="16"/>
    </row>
    <row r="4" spans="1:105" s="4" customFormat="1" x14ac:dyDescent="0.2">
      <c r="A4" s="16"/>
      <c r="B4" s="50" t="s">
        <v>334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3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16"/>
      <c r="CM4" s="22"/>
      <c r="CN4" s="20"/>
      <c r="CO4" s="16"/>
      <c r="CP4" s="16"/>
      <c r="CQ4" s="23"/>
      <c r="CR4" s="16"/>
      <c r="CS4" s="16"/>
      <c r="CT4" s="16"/>
      <c r="CU4" s="35"/>
      <c r="CV4" s="35"/>
      <c r="CW4" s="16"/>
      <c r="CX4" s="16"/>
      <c r="CY4" s="51">
        <v>43646</v>
      </c>
      <c r="CZ4" s="16"/>
    </row>
    <row r="5" spans="1:105" s="4" customFormat="1" x14ac:dyDescent="0.2">
      <c r="A5" s="16"/>
      <c r="B5" s="17" t="str">
        <f>"Report ID:  "&amp;CY2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24"/>
      <c r="R5" s="24"/>
      <c r="S5" s="24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4"/>
      <c r="CH5" s="24"/>
      <c r="CI5" s="16"/>
      <c r="CJ5" s="16"/>
      <c r="CK5" s="16"/>
      <c r="CL5" s="16"/>
      <c r="CM5" s="24"/>
      <c r="CN5" s="25"/>
      <c r="CO5" s="16"/>
      <c r="CP5" s="16"/>
      <c r="CQ5" s="25"/>
      <c r="CR5" s="16"/>
      <c r="CS5" s="16"/>
      <c r="CT5" s="16"/>
      <c r="CU5" s="35"/>
      <c r="CV5" s="35"/>
      <c r="CW5" s="16"/>
      <c r="CX5" s="52" t="s">
        <v>335</v>
      </c>
      <c r="CY5" s="26"/>
      <c r="CZ5" s="16"/>
    </row>
    <row r="6" spans="1:105" s="4" customFormat="1" x14ac:dyDescent="0.2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27"/>
      <c r="R6" s="27"/>
      <c r="S6" s="27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7"/>
      <c r="CH6" s="27"/>
      <c r="CI6" s="16"/>
      <c r="CJ6" s="16"/>
      <c r="CK6" s="16"/>
      <c r="CL6" s="16"/>
      <c r="CM6" s="27"/>
      <c r="CN6" s="27"/>
      <c r="CO6" s="16"/>
      <c r="CP6" s="16"/>
      <c r="CQ6" s="27"/>
      <c r="CR6" s="16"/>
      <c r="CS6" s="16"/>
      <c r="CT6" s="16"/>
      <c r="CU6" s="35"/>
      <c r="CV6" s="35"/>
      <c r="CW6" s="16"/>
      <c r="CX6" s="53" t="s">
        <v>334</v>
      </c>
      <c r="CY6" s="16"/>
      <c r="CZ6" s="16"/>
    </row>
    <row r="7" spans="1:105" s="4" customFormat="1" x14ac:dyDescent="0.2">
      <c r="A7" s="16"/>
      <c r="B7" s="48">
        <v>43646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35"/>
      <c r="CV7" s="35"/>
      <c r="CW7" s="16"/>
      <c r="CX7" s="16"/>
      <c r="CY7" s="16"/>
      <c r="CZ7" s="16"/>
    </row>
    <row r="8" spans="1:105" s="28" customFormat="1" ht="24" customHeight="1" x14ac:dyDescent="0.2">
      <c r="A8" s="13" t="s">
        <v>29</v>
      </c>
      <c r="B8" s="14" t="s">
        <v>11</v>
      </c>
      <c r="C8" s="13"/>
      <c r="D8" s="13" t="s">
        <v>320</v>
      </c>
      <c r="E8" s="13" t="s">
        <v>321</v>
      </c>
      <c r="F8" s="13" t="s">
        <v>322</v>
      </c>
      <c r="G8" s="13" t="s">
        <v>323</v>
      </c>
      <c r="H8" s="14" t="s">
        <v>17</v>
      </c>
      <c r="I8" s="14"/>
      <c r="J8" s="13" t="s">
        <v>328</v>
      </c>
      <c r="K8" s="13" t="s">
        <v>329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320</v>
      </c>
      <c r="CJ8" s="13" t="s">
        <v>321</v>
      </c>
      <c r="CK8" s="13" t="s">
        <v>322</v>
      </c>
      <c r="CL8" s="13" t="s">
        <v>323</v>
      </c>
      <c r="CM8" s="14" t="s">
        <v>28</v>
      </c>
      <c r="CN8" s="13"/>
      <c r="CO8" s="13" t="s">
        <v>328</v>
      </c>
      <c r="CP8" s="13" t="s">
        <v>329</v>
      </c>
      <c r="CQ8" s="14" t="s">
        <v>28</v>
      </c>
      <c r="CR8" s="13"/>
      <c r="CS8" s="14" t="s">
        <v>28</v>
      </c>
      <c r="CT8" s="14"/>
      <c r="CU8" s="36"/>
      <c r="CV8" s="36"/>
      <c r="CW8" s="13"/>
      <c r="CX8" s="13"/>
      <c r="CY8" s="13"/>
      <c r="CZ8" s="13"/>
    </row>
    <row r="9" spans="1:105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324</v>
      </c>
      <c r="E9" s="13" t="s">
        <v>325</v>
      </c>
      <c r="F9" s="13" t="s">
        <v>326</v>
      </c>
      <c r="G9" s="13" t="s">
        <v>327</v>
      </c>
      <c r="H9" s="14" t="s">
        <v>31</v>
      </c>
      <c r="I9" s="14"/>
      <c r="J9" s="13" t="s">
        <v>330</v>
      </c>
      <c r="K9" s="13" t="s">
        <v>331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183</v>
      </c>
      <c r="U9" s="13" t="s">
        <v>185</v>
      </c>
      <c r="V9" s="13" t="s">
        <v>187</v>
      </c>
      <c r="W9" s="13" t="s">
        <v>189</v>
      </c>
      <c r="X9" s="13" t="s">
        <v>191</v>
      </c>
      <c r="Y9" s="13" t="s">
        <v>193</v>
      </c>
      <c r="Z9" s="13" t="s">
        <v>195</v>
      </c>
      <c r="AA9" s="13" t="s">
        <v>197</v>
      </c>
      <c r="AB9" s="13" t="s">
        <v>199</v>
      </c>
      <c r="AC9" s="13" t="s">
        <v>201</v>
      </c>
      <c r="AD9" s="13" t="s">
        <v>203</v>
      </c>
      <c r="AE9" s="13" t="s">
        <v>205</v>
      </c>
      <c r="AF9" s="13" t="s">
        <v>207</v>
      </c>
      <c r="AG9" s="13" t="s">
        <v>209</v>
      </c>
      <c r="AH9" s="13" t="s">
        <v>211</v>
      </c>
      <c r="AI9" s="13" t="s">
        <v>213</v>
      </c>
      <c r="AJ9" s="13" t="s">
        <v>215</v>
      </c>
      <c r="AK9" s="13" t="s">
        <v>217</v>
      </c>
      <c r="AL9" s="13" t="s">
        <v>219</v>
      </c>
      <c r="AM9" s="13" t="s">
        <v>221</v>
      </c>
      <c r="AN9" s="13" t="s">
        <v>223</v>
      </c>
      <c r="AO9" s="13" t="s">
        <v>225</v>
      </c>
      <c r="AP9" s="13" t="s">
        <v>227</v>
      </c>
      <c r="AQ9" s="13" t="s">
        <v>229</v>
      </c>
      <c r="AR9" s="13" t="s">
        <v>231</v>
      </c>
      <c r="AS9" s="13" t="s">
        <v>233</v>
      </c>
      <c r="AT9" s="13" t="s">
        <v>235</v>
      </c>
      <c r="AU9" s="13" t="s">
        <v>237</v>
      </c>
      <c r="AV9" s="13" t="s">
        <v>239</v>
      </c>
      <c r="AW9" s="13" t="s">
        <v>241</v>
      </c>
      <c r="AX9" s="13" t="s">
        <v>243</v>
      </c>
      <c r="AY9" s="13" t="s">
        <v>245</v>
      </c>
      <c r="AZ9" s="13" t="s">
        <v>247</v>
      </c>
      <c r="BA9" s="13" t="s">
        <v>249</v>
      </c>
      <c r="BB9" s="13" t="s">
        <v>251</v>
      </c>
      <c r="BC9" s="13" t="s">
        <v>253</v>
      </c>
      <c r="BD9" s="13" t="s">
        <v>255</v>
      </c>
      <c r="BE9" s="13" t="s">
        <v>257</v>
      </c>
      <c r="BF9" s="13" t="s">
        <v>259</v>
      </c>
      <c r="BG9" s="13" t="s">
        <v>261</v>
      </c>
      <c r="BH9" s="13" t="s">
        <v>263</v>
      </c>
      <c r="BI9" s="13" t="s">
        <v>265</v>
      </c>
      <c r="BJ9" s="13" t="s">
        <v>267</v>
      </c>
      <c r="BK9" s="13" t="s">
        <v>269</v>
      </c>
      <c r="BL9" s="13" t="s">
        <v>274</v>
      </c>
      <c r="BM9" s="13" t="s">
        <v>276</v>
      </c>
      <c r="BN9" s="13" t="s">
        <v>282</v>
      </c>
      <c r="BO9" s="13" t="s">
        <v>284</v>
      </c>
      <c r="BP9" s="13" t="s">
        <v>286</v>
      </c>
      <c r="BQ9" s="13" t="s">
        <v>288</v>
      </c>
      <c r="BR9" s="13" t="s">
        <v>290</v>
      </c>
      <c r="BS9" s="13" t="s">
        <v>292</v>
      </c>
      <c r="BT9" s="13" t="s">
        <v>294</v>
      </c>
      <c r="BU9" s="13" t="s">
        <v>296</v>
      </c>
      <c r="BV9" s="13" t="s">
        <v>298</v>
      </c>
      <c r="BW9" s="13" t="s">
        <v>300</v>
      </c>
      <c r="BX9" s="13" t="s">
        <v>302</v>
      </c>
      <c r="BY9" s="13" t="s">
        <v>304</v>
      </c>
      <c r="BZ9" s="13" t="s">
        <v>306</v>
      </c>
      <c r="CA9" s="13" t="s">
        <v>308</v>
      </c>
      <c r="CB9" s="13" t="s">
        <v>310</v>
      </c>
      <c r="CC9" s="13" t="s">
        <v>312</v>
      </c>
      <c r="CD9" s="13" t="s">
        <v>314</v>
      </c>
      <c r="CE9" s="13" t="s">
        <v>319</v>
      </c>
      <c r="CF9" s="13" t="s">
        <v>155</v>
      </c>
      <c r="CG9" s="14" t="s">
        <v>38</v>
      </c>
      <c r="CH9" s="14"/>
      <c r="CI9" s="13" t="s">
        <v>324</v>
      </c>
      <c r="CJ9" s="13" t="s">
        <v>325</v>
      </c>
      <c r="CK9" s="13" t="s">
        <v>326</v>
      </c>
      <c r="CL9" s="13" t="s">
        <v>327</v>
      </c>
      <c r="CM9" s="14" t="s">
        <v>31</v>
      </c>
      <c r="CN9" s="15"/>
      <c r="CO9" s="13" t="s">
        <v>330</v>
      </c>
      <c r="CP9" s="13" t="s">
        <v>331</v>
      </c>
      <c r="CQ9" s="14" t="s">
        <v>32</v>
      </c>
      <c r="CR9" s="13"/>
      <c r="CS9" s="14" t="s">
        <v>34</v>
      </c>
      <c r="CT9" s="14" t="s">
        <v>39</v>
      </c>
      <c r="CU9" s="36" t="s">
        <v>40</v>
      </c>
      <c r="CV9" s="36"/>
      <c r="CW9" s="13"/>
      <c r="CX9" s="13"/>
      <c r="CY9" s="13"/>
      <c r="CZ9" s="13"/>
    </row>
    <row r="11" spans="1:105" x14ac:dyDescent="0.2">
      <c r="A11" s="12"/>
      <c r="B11" s="11"/>
      <c r="C11" s="2" t="s">
        <v>18</v>
      </c>
      <c r="D11" s="5"/>
      <c r="E11" s="5"/>
      <c r="F11" s="5"/>
      <c r="G11" s="5"/>
      <c r="H11" s="5">
        <v>2645403.66</v>
      </c>
      <c r="I11" s="7"/>
      <c r="J11" s="5"/>
      <c r="K11" s="5"/>
      <c r="L11" s="5"/>
      <c r="M11" s="7"/>
      <c r="N11" s="5">
        <v>2645403.66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7"/>
      <c r="CI11" s="5">
        <v>62657.49</v>
      </c>
      <c r="CJ11" s="5">
        <v>105530.51</v>
      </c>
      <c r="CK11" s="5">
        <v>1930278.19</v>
      </c>
      <c r="CL11" s="5">
        <v>0</v>
      </c>
      <c r="CM11" s="5">
        <v>2098466.19</v>
      </c>
      <c r="CN11" s="2"/>
      <c r="CO11" s="5">
        <v>0</v>
      </c>
      <c r="CP11" s="5">
        <v>788564.45</v>
      </c>
      <c r="CQ11" s="5">
        <v>788564.45000000007</v>
      </c>
      <c r="CR11" s="4"/>
      <c r="CS11" s="5">
        <v>2887030.64</v>
      </c>
      <c r="CT11" s="5"/>
      <c r="CU11" s="40"/>
      <c r="CV11" s="37"/>
    </row>
    <row r="12" spans="1:105" x14ac:dyDescent="0.2">
      <c r="B12" s="11"/>
      <c r="C12" s="4"/>
      <c r="D12" s="4"/>
      <c r="E12" s="4"/>
      <c r="F12" s="4"/>
      <c r="G12" s="4"/>
      <c r="H12" s="7"/>
      <c r="I12" s="7"/>
      <c r="J12" s="4"/>
      <c r="K12" s="4"/>
      <c r="L12" s="7"/>
      <c r="M12" s="7"/>
      <c r="N12" s="7"/>
      <c r="O12" s="7"/>
      <c r="P12" s="7"/>
      <c r="Q12" s="7"/>
      <c r="R12" s="7"/>
      <c r="S12" s="7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7"/>
      <c r="CH12" s="7"/>
      <c r="CI12" s="4"/>
      <c r="CJ12" s="4"/>
      <c r="CK12" s="4"/>
      <c r="CL12" s="4"/>
      <c r="CM12" s="7"/>
      <c r="CN12" s="4"/>
      <c r="CO12" s="4"/>
      <c r="CP12" s="4"/>
      <c r="CQ12" s="7"/>
      <c r="CR12" s="4"/>
      <c r="CS12" s="4"/>
      <c r="CT12" s="4"/>
      <c r="CU12" s="38"/>
    </row>
    <row r="13" spans="1:105" ht="38.25" outlineLevel="1" x14ac:dyDescent="0.2">
      <c r="A13" s="3" t="s">
        <v>123</v>
      </c>
      <c r="B13" s="11" t="s">
        <v>124</v>
      </c>
      <c r="C13" s="4" t="s">
        <v>125</v>
      </c>
      <c r="D13" s="4">
        <v>2523.56</v>
      </c>
      <c r="E13" s="4">
        <v>0</v>
      </c>
      <c r="F13" s="4">
        <v>13189.65</v>
      </c>
      <c r="G13" s="4">
        <v>0</v>
      </c>
      <c r="H13" s="4">
        <v>15713.21</v>
      </c>
      <c r="I13" s="4"/>
      <c r="J13" s="4">
        <v>0</v>
      </c>
      <c r="K13" s="4">
        <v>0</v>
      </c>
      <c r="L13" s="4">
        <v>0</v>
      </c>
      <c r="M13" s="4"/>
      <c r="N13" s="4">
        <v>15713.210000000001</v>
      </c>
      <c r="O13" s="4"/>
      <c r="P13" s="58">
        <v>-18000</v>
      </c>
      <c r="Q13" s="58">
        <v>0</v>
      </c>
      <c r="R13" s="4">
        <f t="shared" ref="R13:R34" si="0">-1*(P13+Q13)</f>
        <v>18000</v>
      </c>
      <c r="S13" s="58"/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58">
        <v>0</v>
      </c>
      <c r="CH13" s="4"/>
      <c r="CI13" s="4">
        <v>576.19000000000005</v>
      </c>
      <c r="CJ13" s="4">
        <v>0</v>
      </c>
      <c r="CK13" s="4">
        <v>7834.03</v>
      </c>
      <c r="CL13" s="4">
        <v>0</v>
      </c>
      <c r="CM13" s="4">
        <v>8410.2199999999993</v>
      </c>
      <c r="CN13" s="4"/>
      <c r="CO13" s="4">
        <v>0</v>
      </c>
      <c r="CP13" s="4">
        <v>0</v>
      </c>
      <c r="CQ13" s="4">
        <v>0</v>
      </c>
      <c r="CR13" s="4"/>
      <c r="CS13" s="4">
        <v>8410.2199999999993</v>
      </c>
      <c r="CT13" s="4">
        <v>0</v>
      </c>
      <c r="CU13" s="38">
        <f t="shared" ref="CU13:CU34" si="1">IF(R13=0,"n/a",CS13/(R13))</f>
        <v>0.4672344444444444</v>
      </c>
      <c r="DA13" s="60" t="s">
        <v>347</v>
      </c>
    </row>
    <row r="14" spans="1:105" outlineLevel="1" x14ac:dyDescent="0.2">
      <c r="A14" s="3" t="s">
        <v>126</v>
      </c>
      <c r="B14" s="11" t="s">
        <v>127</v>
      </c>
      <c r="C14" s="4" t="s">
        <v>128</v>
      </c>
      <c r="D14" s="4">
        <v>1372</v>
      </c>
      <c r="E14" s="4">
        <v>0</v>
      </c>
      <c r="F14" s="4">
        <v>0</v>
      </c>
      <c r="G14" s="4">
        <v>0</v>
      </c>
      <c r="H14" s="4">
        <v>1372</v>
      </c>
      <c r="I14" s="4"/>
      <c r="J14" s="4">
        <v>0</v>
      </c>
      <c r="K14" s="4">
        <v>0</v>
      </c>
      <c r="L14" s="4">
        <v>0</v>
      </c>
      <c r="M14" s="4"/>
      <c r="N14" s="4">
        <v>1372</v>
      </c>
      <c r="O14" s="4"/>
      <c r="P14" s="58">
        <v>-1250</v>
      </c>
      <c r="Q14" s="58">
        <v>0</v>
      </c>
      <c r="R14" s="4">
        <f t="shared" si="0"/>
        <v>1250</v>
      </c>
      <c r="S14" s="58"/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58">
        <v>0</v>
      </c>
      <c r="CH14" s="4"/>
      <c r="CI14" s="4">
        <v>1415</v>
      </c>
      <c r="CJ14" s="4">
        <v>0</v>
      </c>
      <c r="CK14" s="4">
        <v>0</v>
      </c>
      <c r="CL14" s="4">
        <v>0</v>
      </c>
      <c r="CM14" s="4">
        <v>1415</v>
      </c>
      <c r="CN14" s="4"/>
      <c r="CO14" s="4">
        <v>0</v>
      </c>
      <c r="CP14" s="4">
        <v>0</v>
      </c>
      <c r="CQ14" s="4">
        <v>0</v>
      </c>
      <c r="CR14" s="4"/>
      <c r="CS14" s="4">
        <v>1415</v>
      </c>
      <c r="CT14" s="4">
        <v>0</v>
      </c>
      <c r="CU14" s="38">
        <f t="shared" si="1"/>
        <v>1.1319999999999999</v>
      </c>
    </row>
    <row r="15" spans="1:105" outlineLevel="1" x14ac:dyDescent="0.2">
      <c r="A15" s="3" t="s">
        <v>129</v>
      </c>
      <c r="B15" s="11" t="s">
        <v>130</v>
      </c>
      <c r="C15" s="4" t="s">
        <v>131</v>
      </c>
      <c r="D15" s="4">
        <v>17863.84</v>
      </c>
      <c r="E15" s="4">
        <v>0</v>
      </c>
      <c r="F15" s="4">
        <v>0</v>
      </c>
      <c r="G15" s="4">
        <v>0</v>
      </c>
      <c r="H15" s="4">
        <v>17863.84</v>
      </c>
      <c r="I15" s="4"/>
      <c r="J15" s="4">
        <v>0</v>
      </c>
      <c r="K15" s="4">
        <v>0</v>
      </c>
      <c r="L15" s="4">
        <v>0</v>
      </c>
      <c r="M15" s="4"/>
      <c r="N15" s="4">
        <v>17863.84</v>
      </c>
      <c r="O15" s="4"/>
      <c r="P15" s="58">
        <v>-18797</v>
      </c>
      <c r="Q15" s="58">
        <v>0</v>
      </c>
      <c r="R15" s="4">
        <f t="shared" si="0"/>
        <v>18797</v>
      </c>
      <c r="S15" s="58"/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58">
        <v>0</v>
      </c>
      <c r="CH15" s="4"/>
      <c r="CI15" s="4">
        <v>12002.43</v>
      </c>
      <c r="CJ15" s="4">
        <v>0</v>
      </c>
      <c r="CK15" s="4">
        <v>2575</v>
      </c>
      <c r="CL15" s="4">
        <v>0</v>
      </c>
      <c r="CM15" s="4">
        <v>14577.43</v>
      </c>
      <c r="CN15" s="4"/>
      <c r="CO15" s="4">
        <v>0</v>
      </c>
      <c r="CP15" s="4">
        <v>0</v>
      </c>
      <c r="CQ15" s="4">
        <v>0</v>
      </c>
      <c r="CR15" s="4"/>
      <c r="CS15" s="4">
        <v>14577.43</v>
      </c>
      <c r="CT15" s="4">
        <v>0</v>
      </c>
      <c r="CU15" s="38">
        <f t="shared" si="1"/>
        <v>0.77551896579241375</v>
      </c>
    </row>
    <row r="16" spans="1:105" outlineLevel="1" x14ac:dyDescent="0.2">
      <c r="A16" s="3" t="s">
        <v>132</v>
      </c>
      <c r="B16" s="11" t="s">
        <v>133</v>
      </c>
      <c r="C16" s="4" t="s">
        <v>134</v>
      </c>
      <c r="D16" s="4">
        <v>8892.85</v>
      </c>
      <c r="E16" s="4">
        <v>200</v>
      </c>
      <c r="F16" s="4">
        <v>2096.02</v>
      </c>
      <c r="G16" s="4">
        <v>0</v>
      </c>
      <c r="H16" s="4">
        <v>11188.87</v>
      </c>
      <c r="I16" s="4"/>
      <c r="J16" s="4">
        <v>0</v>
      </c>
      <c r="K16" s="4">
        <v>0</v>
      </c>
      <c r="L16" s="4">
        <v>0</v>
      </c>
      <c r="M16" s="4"/>
      <c r="N16" s="4">
        <v>11188.87</v>
      </c>
      <c r="O16" s="4"/>
      <c r="P16" s="58">
        <v>-8680</v>
      </c>
      <c r="Q16" s="58">
        <v>0</v>
      </c>
      <c r="R16" s="4">
        <f t="shared" si="0"/>
        <v>8680</v>
      </c>
      <c r="S16" s="58"/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58">
        <v>0</v>
      </c>
      <c r="CH16" s="4"/>
      <c r="CI16" s="4">
        <v>9974.85</v>
      </c>
      <c r="CJ16" s="4">
        <v>300</v>
      </c>
      <c r="CK16" s="4">
        <v>2197.3200000000002</v>
      </c>
      <c r="CL16" s="4">
        <v>0</v>
      </c>
      <c r="CM16" s="4">
        <v>12472.17</v>
      </c>
      <c r="CN16" s="4"/>
      <c r="CO16" s="4">
        <v>0</v>
      </c>
      <c r="CP16" s="4">
        <v>0</v>
      </c>
      <c r="CQ16" s="4">
        <v>0</v>
      </c>
      <c r="CR16" s="4"/>
      <c r="CS16" s="4">
        <v>12472.17</v>
      </c>
      <c r="CT16" s="4">
        <v>0</v>
      </c>
      <c r="CU16" s="38">
        <f t="shared" si="1"/>
        <v>1.4368859447004609</v>
      </c>
    </row>
    <row r="17" spans="1:105" outlineLevel="1" x14ac:dyDescent="0.2">
      <c r="A17" s="3" t="s">
        <v>135</v>
      </c>
      <c r="B17" s="11" t="s">
        <v>136</v>
      </c>
      <c r="C17" s="4" t="s">
        <v>137</v>
      </c>
      <c r="D17" s="4">
        <v>0</v>
      </c>
      <c r="E17" s="4">
        <v>0</v>
      </c>
      <c r="F17" s="4">
        <v>961827.16</v>
      </c>
      <c r="G17" s="4">
        <v>0</v>
      </c>
      <c r="H17" s="4">
        <v>961827.16</v>
      </c>
      <c r="I17" s="4"/>
      <c r="J17" s="4">
        <v>0</v>
      </c>
      <c r="K17" s="4">
        <v>0</v>
      </c>
      <c r="L17" s="4">
        <v>0</v>
      </c>
      <c r="M17" s="4"/>
      <c r="N17" s="4">
        <v>961827.16</v>
      </c>
      <c r="O17" s="4"/>
      <c r="P17" s="58">
        <v>-1260252</v>
      </c>
      <c r="Q17" s="58">
        <v>0</v>
      </c>
      <c r="R17" s="4">
        <f t="shared" si="0"/>
        <v>1260252</v>
      </c>
      <c r="S17" s="58"/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58">
        <v>0</v>
      </c>
      <c r="CH17" s="4"/>
      <c r="CI17" s="4">
        <v>0</v>
      </c>
      <c r="CJ17" s="4">
        <v>0</v>
      </c>
      <c r="CK17" s="4">
        <v>1260251.5</v>
      </c>
      <c r="CL17" s="4">
        <v>0</v>
      </c>
      <c r="CM17" s="4">
        <v>1260251.5</v>
      </c>
      <c r="CN17" s="4"/>
      <c r="CO17" s="4">
        <v>0</v>
      </c>
      <c r="CP17" s="4">
        <v>0</v>
      </c>
      <c r="CQ17" s="4">
        <v>0</v>
      </c>
      <c r="CR17" s="4"/>
      <c r="CS17" s="4">
        <v>1260251.5</v>
      </c>
      <c r="CT17" s="4">
        <v>0</v>
      </c>
      <c r="CU17" s="38">
        <f t="shared" si="1"/>
        <v>0.99999960325395243</v>
      </c>
    </row>
    <row r="18" spans="1:105" outlineLevel="1" x14ac:dyDescent="0.2">
      <c r="A18" s="3" t="s">
        <v>138</v>
      </c>
      <c r="B18" s="11" t="s">
        <v>139</v>
      </c>
      <c r="C18" s="4" t="s">
        <v>140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/>
      <c r="J18" s="4">
        <v>0</v>
      </c>
      <c r="K18" s="4">
        <v>5917.4000000000005</v>
      </c>
      <c r="L18" s="4">
        <v>5917.4000000000005</v>
      </c>
      <c r="M18" s="4"/>
      <c r="N18" s="4">
        <v>5917.4000000000005</v>
      </c>
      <c r="O18" s="4"/>
      <c r="P18" s="58">
        <v>-3800</v>
      </c>
      <c r="Q18" s="58">
        <v>0</v>
      </c>
      <c r="R18" s="4">
        <f t="shared" si="0"/>
        <v>3800</v>
      </c>
      <c r="S18" s="58"/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58">
        <v>0</v>
      </c>
      <c r="CH18" s="4"/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/>
      <c r="CO18" s="4">
        <v>0</v>
      </c>
      <c r="CP18" s="4">
        <v>12516.24</v>
      </c>
      <c r="CQ18" s="4">
        <v>12516.24</v>
      </c>
      <c r="CR18" s="4"/>
      <c r="CS18" s="4">
        <v>12516.24</v>
      </c>
      <c r="CT18" s="4">
        <v>1050</v>
      </c>
      <c r="CU18" s="38">
        <f t="shared" si="1"/>
        <v>3.2937473684210525</v>
      </c>
    </row>
    <row r="19" spans="1:105" ht="38.25" outlineLevel="1" x14ac:dyDescent="0.2">
      <c r="A19" s="3" t="s">
        <v>141</v>
      </c>
      <c r="B19" s="11" t="s">
        <v>142</v>
      </c>
      <c r="C19" s="4" t="s">
        <v>143</v>
      </c>
      <c r="D19" s="4">
        <v>160</v>
      </c>
      <c r="E19" s="4">
        <v>0</v>
      </c>
      <c r="F19" s="4">
        <v>29992.21</v>
      </c>
      <c r="G19" s="4">
        <v>300</v>
      </c>
      <c r="H19" s="4">
        <v>30452.21</v>
      </c>
      <c r="I19" s="4"/>
      <c r="J19" s="4">
        <v>0</v>
      </c>
      <c r="K19" s="4">
        <v>0</v>
      </c>
      <c r="L19" s="4">
        <v>0</v>
      </c>
      <c r="M19" s="4"/>
      <c r="N19" s="4">
        <v>30452.21</v>
      </c>
      <c r="O19" s="4"/>
      <c r="P19" s="58">
        <v>-31815</v>
      </c>
      <c r="Q19" s="58">
        <v>0</v>
      </c>
      <c r="R19" s="4">
        <f t="shared" si="0"/>
        <v>31815</v>
      </c>
      <c r="S19" s="58"/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58">
        <v>0</v>
      </c>
      <c r="CH19" s="4"/>
      <c r="CI19" s="4">
        <v>0</v>
      </c>
      <c r="CJ19" s="4">
        <v>0</v>
      </c>
      <c r="CK19" s="4">
        <v>1409.3600000000001</v>
      </c>
      <c r="CL19" s="4">
        <v>0</v>
      </c>
      <c r="CM19" s="4">
        <v>1409.3600000000001</v>
      </c>
      <c r="CN19" s="4"/>
      <c r="CO19" s="4">
        <v>0</v>
      </c>
      <c r="CP19" s="4">
        <v>0</v>
      </c>
      <c r="CQ19" s="4">
        <v>0</v>
      </c>
      <c r="CR19" s="4"/>
      <c r="CS19" s="4">
        <v>1409.3600000000001</v>
      </c>
      <c r="CT19" s="4">
        <v>0</v>
      </c>
      <c r="CU19" s="38">
        <f t="shared" si="1"/>
        <v>4.42986012887003E-2</v>
      </c>
      <c r="DA19" s="60" t="s">
        <v>348</v>
      </c>
    </row>
    <row r="20" spans="1:105" ht="38.25" outlineLevel="1" x14ac:dyDescent="0.2">
      <c r="A20" s="3" t="s">
        <v>144</v>
      </c>
      <c r="B20" s="11" t="s">
        <v>145</v>
      </c>
      <c r="C20" s="4" t="s">
        <v>146</v>
      </c>
      <c r="D20" s="4">
        <v>0</v>
      </c>
      <c r="E20" s="4">
        <v>0</v>
      </c>
      <c r="F20" s="4">
        <v>1657.17</v>
      </c>
      <c r="G20" s="4">
        <v>0</v>
      </c>
      <c r="H20" s="4">
        <v>1657.17</v>
      </c>
      <c r="I20" s="4"/>
      <c r="J20" s="4">
        <v>182038.08000000002</v>
      </c>
      <c r="K20" s="4">
        <v>0</v>
      </c>
      <c r="L20" s="4">
        <v>182038.08000000002</v>
      </c>
      <c r="M20" s="4"/>
      <c r="N20" s="4">
        <v>183695.25</v>
      </c>
      <c r="O20" s="4"/>
      <c r="P20" s="58">
        <v>-204978</v>
      </c>
      <c r="Q20" s="58">
        <v>0</v>
      </c>
      <c r="R20" s="57">
        <v>212266.4</v>
      </c>
      <c r="S20" s="58"/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58">
        <v>0</v>
      </c>
      <c r="CH20" s="4"/>
      <c r="CI20" s="4">
        <v>0</v>
      </c>
      <c r="CJ20" s="4">
        <v>0</v>
      </c>
      <c r="CK20" s="4">
        <v>1622.77</v>
      </c>
      <c r="CL20" s="4">
        <v>0</v>
      </c>
      <c r="CM20" s="4">
        <v>1622.77</v>
      </c>
      <c r="CN20" s="4"/>
      <c r="CO20" s="4">
        <v>158266.17000000001</v>
      </c>
      <c r="CP20" s="4">
        <v>0</v>
      </c>
      <c r="CQ20" s="4">
        <v>158266.17000000001</v>
      </c>
      <c r="CR20" s="4"/>
      <c r="CS20" s="4">
        <v>159888.94</v>
      </c>
      <c r="CT20" s="4">
        <f t="shared" ref="CT13:CT34" si="2">R20-CS20</f>
        <v>52377.459999999992</v>
      </c>
      <c r="CU20" s="38">
        <f t="shared" si="1"/>
        <v>0.75324658071178485</v>
      </c>
      <c r="DA20" s="61" t="s">
        <v>349</v>
      </c>
    </row>
    <row r="21" spans="1:105" outlineLevel="1" x14ac:dyDescent="0.2">
      <c r="A21" s="3" t="s">
        <v>147</v>
      </c>
      <c r="B21" s="11" t="s">
        <v>148</v>
      </c>
      <c r="C21" s="4" t="s">
        <v>149</v>
      </c>
      <c r="D21" s="4">
        <v>0</v>
      </c>
      <c r="E21" s="4">
        <v>0</v>
      </c>
      <c r="F21" s="4">
        <v>80991</v>
      </c>
      <c r="G21" s="4">
        <v>0</v>
      </c>
      <c r="H21" s="4">
        <v>80991</v>
      </c>
      <c r="I21" s="4"/>
      <c r="J21" s="4">
        <v>0</v>
      </c>
      <c r="K21" s="4">
        <v>0</v>
      </c>
      <c r="L21" s="4">
        <v>0</v>
      </c>
      <c r="M21" s="4"/>
      <c r="N21" s="4">
        <v>80991</v>
      </c>
      <c r="O21" s="4"/>
      <c r="P21" s="58">
        <v>-81270</v>
      </c>
      <c r="Q21" s="58">
        <v>0</v>
      </c>
      <c r="R21" s="4">
        <f t="shared" si="0"/>
        <v>81270</v>
      </c>
      <c r="S21" s="58"/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58">
        <v>0</v>
      </c>
      <c r="CH21" s="4"/>
      <c r="CI21" s="4">
        <v>0</v>
      </c>
      <c r="CJ21" s="4">
        <v>0</v>
      </c>
      <c r="CK21" s="4">
        <v>81270</v>
      </c>
      <c r="CL21" s="4">
        <v>0</v>
      </c>
      <c r="CM21" s="4">
        <v>81270</v>
      </c>
      <c r="CN21" s="4"/>
      <c r="CO21" s="4">
        <v>0</v>
      </c>
      <c r="CP21" s="4">
        <v>0</v>
      </c>
      <c r="CQ21" s="4">
        <v>0</v>
      </c>
      <c r="CR21" s="4"/>
      <c r="CS21" s="4">
        <v>81270</v>
      </c>
      <c r="CT21" s="4">
        <f t="shared" si="2"/>
        <v>0</v>
      </c>
      <c r="CU21" s="38">
        <f t="shared" si="1"/>
        <v>1</v>
      </c>
    </row>
    <row r="22" spans="1:105" outlineLevel="1" x14ac:dyDescent="0.2">
      <c r="A22" s="3" t="s">
        <v>150</v>
      </c>
      <c r="B22" s="11" t="s">
        <v>151</v>
      </c>
      <c r="C22" s="4" t="s">
        <v>152</v>
      </c>
      <c r="D22" s="4">
        <v>0</v>
      </c>
      <c r="E22" s="4">
        <v>0</v>
      </c>
      <c r="F22" s="4">
        <v>11826.86</v>
      </c>
      <c r="G22" s="4">
        <v>0</v>
      </c>
      <c r="H22" s="4">
        <v>11826.86</v>
      </c>
      <c r="I22" s="4"/>
      <c r="J22" s="4">
        <v>0</v>
      </c>
      <c r="K22" s="4">
        <v>0</v>
      </c>
      <c r="L22" s="4">
        <v>0</v>
      </c>
      <c r="M22" s="4"/>
      <c r="N22" s="4">
        <v>11826.86</v>
      </c>
      <c r="O22" s="4"/>
      <c r="P22" s="58">
        <v>-12203</v>
      </c>
      <c r="Q22" s="58">
        <v>0</v>
      </c>
      <c r="R22" s="4">
        <f t="shared" si="0"/>
        <v>12203</v>
      </c>
      <c r="S22" s="58"/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58">
        <v>0</v>
      </c>
      <c r="CH22" s="4"/>
      <c r="CI22" s="4">
        <v>0</v>
      </c>
      <c r="CJ22" s="4">
        <v>0</v>
      </c>
      <c r="CK22" s="4">
        <v>12203.35</v>
      </c>
      <c r="CL22" s="4">
        <v>0</v>
      </c>
      <c r="CM22" s="4">
        <v>12203.35</v>
      </c>
      <c r="CN22" s="4"/>
      <c r="CO22" s="4">
        <v>0</v>
      </c>
      <c r="CP22" s="4">
        <v>0</v>
      </c>
      <c r="CQ22" s="4">
        <v>0</v>
      </c>
      <c r="CR22" s="4"/>
      <c r="CS22" s="4">
        <v>12203.35</v>
      </c>
      <c r="CT22" s="4">
        <v>0</v>
      </c>
      <c r="CU22" s="38">
        <f t="shared" si="1"/>
        <v>1.0000286814717694</v>
      </c>
    </row>
    <row r="23" spans="1:105" s="54" customFormat="1" outlineLevel="1" x14ac:dyDescent="0.2">
      <c r="A23" s="54" t="s">
        <v>153</v>
      </c>
      <c r="B23" s="11" t="s">
        <v>154</v>
      </c>
      <c r="C23" s="4" t="s">
        <v>336</v>
      </c>
      <c r="D23" s="4">
        <v>0</v>
      </c>
      <c r="E23" s="4">
        <v>0</v>
      </c>
      <c r="F23" s="4">
        <v>5159406.0999999996</v>
      </c>
      <c r="G23" s="4">
        <v>0</v>
      </c>
      <c r="H23" s="4">
        <v>5159406.0999999996</v>
      </c>
      <c r="I23" s="4"/>
      <c r="J23" s="4">
        <v>0</v>
      </c>
      <c r="K23" s="4">
        <v>465569.95</v>
      </c>
      <c r="L23" s="4">
        <v>465569.95</v>
      </c>
      <c r="M23" s="4"/>
      <c r="N23" s="4">
        <v>5159406.0999999996</v>
      </c>
      <c r="O23" s="4"/>
      <c r="P23" s="58">
        <v>-5580722</v>
      </c>
      <c r="Q23" s="58">
        <v>0</v>
      </c>
      <c r="R23" s="55">
        <v>5573893.6799999997</v>
      </c>
      <c r="S23" s="58"/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58">
        <v>0</v>
      </c>
      <c r="CH23" s="4"/>
      <c r="CI23" s="4">
        <v>0</v>
      </c>
      <c r="CJ23" s="4">
        <v>0</v>
      </c>
      <c r="CK23" s="4">
        <v>5573893.6799999997</v>
      </c>
      <c r="CL23" s="4">
        <v>0</v>
      </c>
      <c r="CM23" s="4">
        <v>5573893.6799999997</v>
      </c>
      <c r="CN23" s="4"/>
      <c r="CO23" s="4">
        <v>0</v>
      </c>
      <c r="CP23" s="4">
        <v>0</v>
      </c>
      <c r="CQ23" s="4">
        <v>0</v>
      </c>
      <c r="CR23" s="4"/>
      <c r="CS23" s="4">
        <v>5573893.6799999997</v>
      </c>
      <c r="CT23" s="4">
        <f t="shared" si="2"/>
        <v>0</v>
      </c>
      <c r="CU23" s="38">
        <f t="shared" si="1"/>
        <v>1</v>
      </c>
      <c r="CV23" s="56"/>
      <c r="DA23" s="54" t="s">
        <v>350</v>
      </c>
    </row>
    <row r="24" spans="1:105" s="54" customFormat="1" outlineLevel="1" x14ac:dyDescent="0.2">
      <c r="B24" s="11" t="s">
        <v>154</v>
      </c>
      <c r="C24" s="4" t="s">
        <v>337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465569.95</v>
      </c>
      <c r="O24" s="4"/>
      <c r="P24" s="58"/>
      <c r="Q24" s="58"/>
      <c r="R24" s="4">
        <v>467155.04</v>
      </c>
      <c r="S24" s="58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58">
        <v>0</v>
      </c>
      <c r="CH24" s="4"/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/>
      <c r="CO24" s="4">
        <v>0</v>
      </c>
      <c r="CP24" s="4">
        <v>463492.11</v>
      </c>
      <c r="CQ24" s="4">
        <v>463492.11</v>
      </c>
      <c r="CR24" s="4"/>
      <c r="CS24" s="4">
        <v>463492.11</v>
      </c>
      <c r="CT24" s="4">
        <f t="shared" si="2"/>
        <v>3662.929999999993</v>
      </c>
      <c r="CU24" s="38">
        <f t="shared" si="1"/>
        <v>0.99215906993104475</v>
      </c>
      <c r="CV24" s="56"/>
    </row>
    <row r="25" spans="1:105" outlineLevel="1" x14ac:dyDescent="0.2">
      <c r="A25" s="3" t="s">
        <v>156</v>
      </c>
      <c r="B25" s="11" t="s">
        <v>157</v>
      </c>
      <c r="C25" s="4" t="s">
        <v>158</v>
      </c>
      <c r="D25" s="4">
        <v>0</v>
      </c>
      <c r="E25" s="4">
        <v>0</v>
      </c>
      <c r="F25" s="4">
        <v>70746.78</v>
      </c>
      <c r="G25" s="4">
        <v>0</v>
      </c>
      <c r="H25" s="4">
        <v>70746.78</v>
      </c>
      <c r="I25" s="4"/>
      <c r="J25" s="4">
        <v>0</v>
      </c>
      <c r="K25" s="4">
        <v>0</v>
      </c>
      <c r="L25" s="4">
        <v>0</v>
      </c>
      <c r="M25" s="4"/>
      <c r="N25" s="4">
        <v>70746.78</v>
      </c>
      <c r="O25" s="4"/>
      <c r="P25" s="58">
        <v>-54800</v>
      </c>
      <c r="Q25" s="58">
        <v>0</v>
      </c>
      <c r="R25" s="4">
        <f t="shared" si="0"/>
        <v>54800</v>
      </c>
      <c r="S25" s="58"/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58">
        <v>0</v>
      </c>
      <c r="CH25" s="4"/>
      <c r="CI25" s="4">
        <v>0</v>
      </c>
      <c r="CJ25" s="4">
        <v>0</v>
      </c>
      <c r="CK25" s="4">
        <v>61007.950000000004</v>
      </c>
      <c r="CL25" s="4">
        <v>0</v>
      </c>
      <c r="CM25" s="4">
        <v>61007.950000000004</v>
      </c>
      <c r="CN25" s="4"/>
      <c r="CO25" s="4">
        <v>0</v>
      </c>
      <c r="CP25" s="4">
        <v>0</v>
      </c>
      <c r="CQ25" s="4">
        <v>0</v>
      </c>
      <c r="CR25" s="4"/>
      <c r="CS25" s="4">
        <v>61007.950000000004</v>
      </c>
      <c r="CT25" s="4">
        <v>0</v>
      </c>
      <c r="CU25" s="38">
        <f t="shared" si="1"/>
        <v>1.1132837591240876</v>
      </c>
    </row>
    <row r="26" spans="1:105" s="54" customFormat="1" outlineLevel="1" x14ac:dyDescent="0.2">
      <c r="A26" s="54" t="s">
        <v>159</v>
      </c>
      <c r="B26" s="11" t="s">
        <v>160</v>
      </c>
      <c r="C26" s="4" t="s">
        <v>161</v>
      </c>
      <c r="D26" s="4">
        <v>0</v>
      </c>
      <c r="E26" s="4">
        <v>120941.90000000001</v>
      </c>
      <c r="F26" s="4">
        <v>0</v>
      </c>
      <c r="G26" s="4">
        <v>0</v>
      </c>
      <c r="H26" s="4">
        <v>120941.90000000001</v>
      </c>
      <c r="I26" s="4"/>
      <c r="J26" s="4">
        <v>0</v>
      </c>
      <c r="K26" s="4">
        <v>0</v>
      </c>
      <c r="L26" s="4">
        <v>0</v>
      </c>
      <c r="M26" s="4"/>
      <c r="N26" s="4">
        <v>120941.90000000001</v>
      </c>
      <c r="O26" s="4"/>
      <c r="P26" s="58">
        <v>-145000</v>
      </c>
      <c r="Q26" s="58">
        <v>0</v>
      </c>
      <c r="R26" s="4">
        <f t="shared" si="0"/>
        <v>145000</v>
      </c>
      <c r="S26" s="58"/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58">
        <v>0</v>
      </c>
      <c r="CH26" s="4"/>
      <c r="CI26" s="4">
        <v>0</v>
      </c>
      <c r="CJ26" s="4">
        <v>143609.79999999999</v>
      </c>
      <c r="CK26" s="4">
        <v>0</v>
      </c>
      <c r="CL26" s="4">
        <v>0</v>
      </c>
      <c r="CM26" s="4">
        <v>143609.79999999999</v>
      </c>
      <c r="CN26" s="4"/>
      <c r="CO26" s="4">
        <v>0</v>
      </c>
      <c r="CP26" s="4">
        <v>0</v>
      </c>
      <c r="CQ26" s="4">
        <v>0</v>
      </c>
      <c r="CR26" s="4"/>
      <c r="CS26" s="4">
        <v>143609.79999999999</v>
      </c>
      <c r="CT26" s="4">
        <v>0</v>
      </c>
      <c r="CU26" s="38">
        <f t="shared" si="1"/>
        <v>0.99041241379310341</v>
      </c>
      <c r="CV26" s="56"/>
    </row>
    <row r="27" spans="1:105" s="54" customFormat="1" outlineLevel="1" x14ac:dyDescent="0.2">
      <c r="B27" s="11" t="s">
        <v>160</v>
      </c>
      <c r="C27" s="4" t="s">
        <v>338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0</v>
      </c>
      <c r="O27" s="4"/>
      <c r="P27" s="58"/>
      <c r="Q27" s="58"/>
      <c r="R27" s="4">
        <v>0</v>
      </c>
      <c r="S27" s="58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58">
        <v>0</v>
      </c>
      <c r="CH27" s="4"/>
      <c r="CI27" s="4">
        <v>-350</v>
      </c>
      <c r="CJ27" s="4">
        <v>18755</v>
      </c>
      <c r="CK27" s="4">
        <v>0</v>
      </c>
      <c r="CL27" s="4">
        <v>0</v>
      </c>
      <c r="CM27" s="4">
        <v>18405</v>
      </c>
      <c r="CN27" s="4"/>
      <c r="CO27" s="4">
        <v>0</v>
      </c>
      <c r="CP27" s="4">
        <v>0</v>
      </c>
      <c r="CQ27" s="4">
        <v>0</v>
      </c>
      <c r="CR27" s="4"/>
      <c r="CS27" s="4">
        <v>18405</v>
      </c>
      <c r="CT27" s="4">
        <v>0</v>
      </c>
      <c r="CU27" s="38" t="str">
        <f t="shared" si="1"/>
        <v>n/a</v>
      </c>
      <c r="CV27" s="56"/>
    </row>
    <row r="28" spans="1:105" outlineLevel="1" x14ac:dyDescent="0.2">
      <c r="A28" s="3" t="s">
        <v>162</v>
      </c>
      <c r="B28" s="11" t="s">
        <v>163</v>
      </c>
      <c r="C28" s="4" t="s">
        <v>164</v>
      </c>
      <c r="D28" s="4">
        <v>0</v>
      </c>
      <c r="E28" s="4">
        <v>0</v>
      </c>
      <c r="F28" s="4">
        <v>123461</v>
      </c>
      <c r="G28" s="4">
        <v>0</v>
      </c>
      <c r="H28" s="4">
        <v>123461</v>
      </c>
      <c r="I28" s="4"/>
      <c r="J28" s="4">
        <v>0</v>
      </c>
      <c r="K28" s="4">
        <v>0</v>
      </c>
      <c r="L28" s="4">
        <v>0</v>
      </c>
      <c r="M28" s="4"/>
      <c r="N28" s="4">
        <v>123461</v>
      </c>
      <c r="O28" s="4"/>
      <c r="P28" s="58">
        <v>-125000</v>
      </c>
      <c r="Q28" s="58">
        <v>0</v>
      </c>
      <c r="R28" s="4">
        <f t="shared" si="0"/>
        <v>125000</v>
      </c>
      <c r="S28" s="58"/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58">
        <v>0</v>
      </c>
      <c r="CH28" s="4"/>
      <c r="CI28" s="4">
        <v>0</v>
      </c>
      <c r="CJ28" s="4">
        <v>0</v>
      </c>
      <c r="CK28" s="4">
        <v>127275</v>
      </c>
      <c r="CL28" s="4">
        <v>0</v>
      </c>
      <c r="CM28" s="4">
        <v>127275</v>
      </c>
      <c r="CN28" s="4"/>
      <c r="CO28" s="4">
        <v>0</v>
      </c>
      <c r="CP28" s="4">
        <v>0</v>
      </c>
      <c r="CQ28" s="4">
        <v>0</v>
      </c>
      <c r="CR28" s="4"/>
      <c r="CS28" s="4">
        <v>127275</v>
      </c>
      <c r="CT28" s="4">
        <v>0</v>
      </c>
      <c r="CU28" s="38">
        <f t="shared" si="1"/>
        <v>1.0182</v>
      </c>
    </row>
    <row r="29" spans="1:105" outlineLevel="1" x14ac:dyDescent="0.2">
      <c r="A29" s="3" t="s">
        <v>165</v>
      </c>
      <c r="B29" s="11" t="s">
        <v>166</v>
      </c>
      <c r="C29" s="4" t="s">
        <v>167</v>
      </c>
      <c r="D29" s="4">
        <v>0</v>
      </c>
      <c r="E29" s="4">
        <v>0</v>
      </c>
      <c r="F29" s="4">
        <v>13583.43</v>
      </c>
      <c r="G29" s="4">
        <v>0</v>
      </c>
      <c r="H29" s="4">
        <v>13583.43</v>
      </c>
      <c r="I29" s="4"/>
      <c r="J29" s="4">
        <v>0</v>
      </c>
      <c r="K29" s="4">
        <v>0</v>
      </c>
      <c r="L29" s="4">
        <v>0</v>
      </c>
      <c r="M29" s="4"/>
      <c r="N29" s="4">
        <v>13583.43</v>
      </c>
      <c r="O29" s="4"/>
      <c r="P29" s="58">
        <v>-18000</v>
      </c>
      <c r="Q29" s="58">
        <v>0</v>
      </c>
      <c r="R29" s="4">
        <f t="shared" si="0"/>
        <v>18000</v>
      </c>
      <c r="S29" s="58"/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58">
        <v>0</v>
      </c>
      <c r="CH29" s="4"/>
      <c r="CI29" s="4">
        <v>50</v>
      </c>
      <c r="CJ29" s="4">
        <v>0</v>
      </c>
      <c r="CK29" s="4">
        <v>14586</v>
      </c>
      <c r="CL29" s="4">
        <v>0</v>
      </c>
      <c r="CM29" s="4">
        <v>14636</v>
      </c>
      <c r="CN29" s="4"/>
      <c r="CO29" s="4">
        <v>0</v>
      </c>
      <c r="CP29" s="4">
        <v>0</v>
      </c>
      <c r="CQ29" s="4">
        <v>0</v>
      </c>
      <c r="CR29" s="4"/>
      <c r="CS29" s="4">
        <v>14636</v>
      </c>
      <c r="CT29" s="4">
        <v>0</v>
      </c>
      <c r="CU29" s="38">
        <f t="shared" si="1"/>
        <v>0.81311111111111112</v>
      </c>
    </row>
    <row r="30" spans="1:105" outlineLevel="1" x14ac:dyDescent="0.2">
      <c r="A30" s="3" t="s">
        <v>168</v>
      </c>
      <c r="B30" s="11" t="s">
        <v>169</v>
      </c>
      <c r="C30" s="4" t="s">
        <v>170</v>
      </c>
      <c r="D30" s="4">
        <v>47714.15</v>
      </c>
      <c r="E30" s="4">
        <v>407.85</v>
      </c>
      <c r="F30" s="4">
        <v>0</v>
      </c>
      <c r="G30" s="4">
        <v>0</v>
      </c>
      <c r="H30" s="4">
        <v>48122</v>
      </c>
      <c r="I30" s="4"/>
      <c r="J30" s="4">
        <v>0</v>
      </c>
      <c r="K30" s="4">
        <v>0</v>
      </c>
      <c r="L30" s="4">
        <v>0</v>
      </c>
      <c r="M30" s="4"/>
      <c r="N30" s="4">
        <v>48122</v>
      </c>
      <c r="O30" s="4"/>
      <c r="P30" s="58">
        <v>-48810</v>
      </c>
      <c r="Q30" s="58">
        <v>0</v>
      </c>
      <c r="R30" s="4">
        <f t="shared" si="0"/>
        <v>48810</v>
      </c>
      <c r="S30" s="58"/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58">
        <v>0</v>
      </c>
      <c r="CH30" s="4"/>
      <c r="CI30" s="4">
        <v>49215</v>
      </c>
      <c r="CJ30" s="4">
        <v>0</v>
      </c>
      <c r="CK30" s="4">
        <v>0</v>
      </c>
      <c r="CL30" s="4">
        <v>0</v>
      </c>
      <c r="CM30" s="4">
        <v>49215</v>
      </c>
      <c r="CN30" s="4"/>
      <c r="CO30" s="4">
        <v>0</v>
      </c>
      <c r="CP30" s="4">
        <v>0</v>
      </c>
      <c r="CQ30" s="4">
        <v>0</v>
      </c>
      <c r="CR30" s="4"/>
      <c r="CS30" s="4">
        <v>49215</v>
      </c>
      <c r="CT30" s="4">
        <v>0</v>
      </c>
      <c r="CU30" s="38">
        <f t="shared" si="1"/>
        <v>1.0082974800245852</v>
      </c>
    </row>
    <row r="31" spans="1:105" outlineLevel="1" x14ac:dyDescent="0.2">
      <c r="A31" s="3" t="s">
        <v>171</v>
      </c>
      <c r="B31" s="11" t="s">
        <v>172</v>
      </c>
      <c r="C31" s="4" t="s">
        <v>173</v>
      </c>
      <c r="D31" s="4">
        <v>25411</v>
      </c>
      <c r="E31" s="4">
        <v>0</v>
      </c>
      <c r="F31" s="4">
        <v>0</v>
      </c>
      <c r="G31" s="4">
        <v>0</v>
      </c>
      <c r="H31" s="4">
        <v>25411</v>
      </c>
      <c r="I31" s="4"/>
      <c r="J31" s="4">
        <v>0</v>
      </c>
      <c r="K31" s="4">
        <v>0</v>
      </c>
      <c r="L31" s="4">
        <v>0</v>
      </c>
      <c r="M31" s="4"/>
      <c r="N31" s="4">
        <v>25411</v>
      </c>
      <c r="O31" s="4"/>
      <c r="P31" s="58">
        <v>-11500</v>
      </c>
      <c r="Q31" s="58">
        <v>0</v>
      </c>
      <c r="R31" s="4">
        <f t="shared" si="0"/>
        <v>11500</v>
      </c>
      <c r="S31" s="58"/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58">
        <v>0</v>
      </c>
      <c r="CH31" s="4"/>
      <c r="CI31" s="4">
        <v>20953.25</v>
      </c>
      <c r="CJ31" s="4">
        <v>0</v>
      </c>
      <c r="CK31" s="4">
        <v>0</v>
      </c>
      <c r="CL31" s="4">
        <v>0</v>
      </c>
      <c r="CM31" s="4">
        <v>20953.25</v>
      </c>
      <c r="CN31" s="4"/>
      <c r="CO31" s="4">
        <v>0</v>
      </c>
      <c r="CP31" s="4">
        <v>0</v>
      </c>
      <c r="CQ31" s="4">
        <v>0</v>
      </c>
      <c r="CR31" s="4"/>
      <c r="CS31" s="4">
        <v>20953.25</v>
      </c>
      <c r="CT31" s="4">
        <v>0</v>
      </c>
      <c r="CU31" s="38">
        <f t="shared" si="1"/>
        <v>1.8220217391304347</v>
      </c>
    </row>
    <row r="32" spans="1:105" outlineLevel="1" x14ac:dyDescent="0.2">
      <c r="A32" s="3" t="s">
        <v>174</v>
      </c>
      <c r="B32" s="11" t="s">
        <v>175</v>
      </c>
      <c r="C32" s="4" t="s">
        <v>176</v>
      </c>
      <c r="D32" s="4">
        <v>0</v>
      </c>
      <c r="E32" s="4">
        <v>0</v>
      </c>
      <c r="F32" s="4">
        <v>1988.19</v>
      </c>
      <c r="G32" s="4">
        <v>0</v>
      </c>
      <c r="H32" s="4">
        <v>1988.19</v>
      </c>
      <c r="I32" s="4"/>
      <c r="J32" s="4">
        <v>0</v>
      </c>
      <c r="K32" s="4">
        <v>0</v>
      </c>
      <c r="L32" s="4">
        <v>0</v>
      </c>
      <c r="M32" s="4"/>
      <c r="N32" s="4">
        <v>1988.19</v>
      </c>
      <c r="O32" s="4"/>
      <c r="P32" s="58">
        <v>-6500</v>
      </c>
      <c r="Q32" s="58">
        <v>0</v>
      </c>
      <c r="R32" s="4">
        <f t="shared" si="0"/>
        <v>6500</v>
      </c>
      <c r="S32" s="58"/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58">
        <v>0</v>
      </c>
      <c r="CH32" s="4"/>
      <c r="CI32" s="4">
        <v>0</v>
      </c>
      <c r="CJ32" s="4">
        <v>0</v>
      </c>
      <c r="CK32" s="4">
        <v>7355.6900000000005</v>
      </c>
      <c r="CL32" s="4">
        <v>1199</v>
      </c>
      <c r="CM32" s="4">
        <v>8554.69</v>
      </c>
      <c r="CN32" s="4"/>
      <c r="CO32" s="4">
        <v>0</v>
      </c>
      <c r="CP32" s="4">
        <v>0</v>
      </c>
      <c r="CQ32" s="4">
        <v>0</v>
      </c>
      <c r="CR32" s="4"/>
      <c r="CS32" s="4">
        <v>8554.69</v>
      </c>
      <c r="CT32" s="4">
        <v>0</v>
      </c>
      <c r="CU32" s="38">
        <f t="shared" si="1"/>
        <v>1.3161061538461538</v>
      </c>
    </row>
    <row r="33" spans="1:100" outlineLevel="1" x14ac:dyDescent="0.2">
      <c r="A33" s="3" t="s">
        <v>177</v>
      </c>
      <c r="B33" s="11" t="s">
        <v>178</v>
      </c>
      <c r="C33" s="4" t="s">
        <v>179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/>
      <c r="J33" s="4">
        <v>0</v>
      </c>
      <c r="K33" s="4">
        <v>0</v>
      </c>
      <c r="L33" s="4">
        <v>0</v>
      </c>
      <c r="M33" s="4"/>
      <c r="N33" s="4">
        <v>0</v>
      </c>
      <c r="O33" s="4"/>
      <c r="P33" s="58">
        <v>-600</v>
      </c>
      <c r="Q33" s="58">
        <v>0</v>
      </c>
      <c r="R33" s="4">
        <f t="shared" si="0"/>
        <v>600</v>
      </c>
      <c r="S33" s="58"/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58">
        <v>0</v>
      </c>
      <c r="CH33" s="4"/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/>
      <c r="CO33" s="4">
        <v>0</v>
      </c>
      <c r="CP33" s="4">
        <v>0</v>
      </c>
      <c r="CQ33" s="4">
        <v>0</v>
      </c>
      <c r="CR33" s="4"/>
      <c r="CS33" s="4">
        <v>0</v>
      </c>
      <c r="CT33" s="4">
        <v>0</v>
      </c>
      <c r="CU33" s="38">
        <f t="shared" si="1"/>
        <v>0</v>
      </c>
    </row>
    <row r="34" spans="1:100" outlineLevel="1" x14ac:dyDescent="0.2">
      <c r="A34" s="3" t="s">
        <v>180</v>
      </c>
      <c r="B34" s="11" t="s">
        <v>181</v>
      </c>
      <c r="C34" s="4" t="s">
        <v>339</v>
      </c>
      <c r="D34" s="4">
        <v>0</v>
      </c>
      <c r="E34" s="4">
        <v>0</v>
      </c>
      <c r="F34" s="4">
        <v>-283531.87</v>
      </c>
      <c r="G34" s="4">
        <v>0</v>
      </c>
      <c r="H34" s="4">
        <v>-283531.87</v>
      </c>
      <c r="I34" s="4"/>
      <c r="J34" s="4">
        <v>-182038.08000000002</v>
      </c>
      <c r="K34" s="4">
        <v>0</v>
      </c>
      <c r="L34" s="4">
        <v>-182038.08000000002</v>
      </c>
      <c r="M34" s="4"/>
      <c r="N34" s="4">
        <v>-465569.95</v>
      </c>
      <c r="O34" s="4"/>
      <c r="P34" s="58">
        <v>0</v>
      </c>
      <c r="Q34" s="58">
        <v>0</v>
      </c>
      <c r="R34" s="4">
        <v>-467155.04</v>
      </c>
      <c r="S34" s="58"/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58">
        <v>0</v>
      </c>
      <c r="CH34" s="4"/>
      <c r="CI34" s="4">
        <v>0</v>
      </c>
      <c r="CJ34" s="4">
        <v>0</v>
      </c>
      <c r="CK34" s="4">
        <v>-256220.52000000002</v>
      </c>
      <c r="CL34" s="4">
        <v>0</v>
      </c>
      <c r="CM34" s="4">
        <v>-256220.52000000002</v>
      </c>
      <c r="CN34" s="4"/>
      <c r="CO34" s="4">
        <v>-207271.59</v>
      </c>
      <c r="CP34" s="4">
        <v>0</v>
      </c>
      <c r="CQ34" s="4">
        <v>-207271.59</v>
      </c>
      <c r="CR34" s="4"/>
      <c r="CS34" s="4">
        <v>-463492.11</v>
      </c>
      <c r="CT34" s="4">
        <f t="shared" si="2"/>
        <v>-3662.929999999993</v>
      </c>
      <c r="CU34" s="38">
        <f t="shared" si="1"/>
        <v>0.99215906993104475</v>
      </c>
    </row>
    <row r="35" spans="1:100" s="4" customFormat="1" x14ac:dyDescent="0.2">
      <c r="A35" s="5" t="s">
        <v>26</v>
      </c>
      <c r="B35" s="11"/>
      <c r="C35" s="2" t="s">
        <v>6</v>
      </c>
      <c r="D35" s="5">
        <v>103937.4</v>
      </c>
      <c r="E35" s="5">
        <v>121549.75000000001</v>
      </c>
      <c r="F35" s="5">
        <v>6187233.7000000002</v>
      </c>
      <c r="G35" s="5">
        <v>300</v>
      </c>
      <c r="H35" s="5">
        <v>6413020.8499999996</v>
      </c>
      <c r="I35" s="7"/>
      <c r="J35" s="5">
        <v>0</v>
      </c>
      <c r="K35" s="5">
        <v>471487.35000000003</v>
      </c>
      <c r="L35" s="5">
        <v>471487.35000000003</v>
      </c>
      <c r="M35" s="7"/>
      <c r="N35" s="5">
        <v>6884508.2000000002</v>
      </c>
      <c r="O35" s="5"/>
      <c r="P35" s="5">
        <v>-7631977</v>
      </c>
      <c r="Q35" s="5">
        <v>0</v>
      </c>
      <c r="R35" s="5">
        <f>-1*(P35+Q35)</f>
        <v>7631977</v>
      </c>
      <c r="S35" s="7"/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7"/>
      <c r="CI35" s="5">
        <v>93836.72</v>
      </c>
      <c r="CJ35" s="5">
        <v>162664.80000000002</v>
      </c>
      <c r="CK35" s="5">
        <v>6897261.1300000008</v>
      </c>
      <c r="CL35" s="5">
        <v>1199</v>
      </c>
      <c r="CM35" s="5">
        <v>7154961.6500000004</v>
      </c>
      <c r="CN35" s="2"/>
      <c r="CO35" s="5">
        <v>-49005.419999999984</v>
      </c>
      <c r="CP35" s="5">
        <v>476008.35</v>
      </c>
      <c r="CQ35" s="5">
        <v>427002.93</v>
      </c>
      <c r="CS35" s="5">
        <v>7581964.5800000001</v>
      </c>
      <c r="CT35" s="5">
        <f>R35-CS35</f>
        <v>50012.419999999925</v>
      </c>
      <c r="CU35" s="40">
        <f>IF(R35=0,"n/a",CS35/(R35))</f>
        <v>0.99344699020974514</v>
      </c>
      <c r="CV35" s="41"/>
    </row>
    <row r="36" spans="1:100" s="4" customFormat="1" x14ac:dyDescent="0.2">
      <c r="B36" s="11"/>
      <c r="H36" s="7"/>
      <c r="I36" s="7"/>
      <c r="L36" s="7"/>
      <c r="M36" s="7"/>
      <c r="N36" s="7"/>
      <c r="O36" s="7"/>
      <c r="P36" s="7"/>
      <c r="Q36" s="7"/>
      <c r="R36" s="7"/>
      <c r="S36" s="7"/>
      <c r="CG36" s="7"/>
      <c r="CH36" s="7"/>
      <c r="CM36" s="7"/>
      <c r="CQ36" s="7"/>
      <c r="CU36" s="38"/>
      <c r="CV36" s="38"/>
    </row>
    <row r="37" spans="1:100" s="4" customFormat="1" x14ac:dyDescent="0.2">
      <c r="A37" s="5" t="s">
        <v>2</v>
      </c>
      <c r="B37" s="11"/>
      <c r="C37" s="2" t="s">
        <v>9</v>
      </c>
      <c r="D37" s="5">
        <f t="shared" ref="D37:G37" si="3">D11+D35</f>
        <v>103937.4</v>
      </c>
      <c r="E37" s="5">
        <f t="shared" si="3"/>
        <v>121549.75000000001</v>
      </c>
      <c r="F37" s="5">
        <f t="shared" si="3"/>
        <v>6187233.7000000002</v>
      </c>
      <c r="G37" s="5">
        <f t="shared" si="3"/>
        <v>300</v>
      </c>
      <c r="H37" s="5">
        <f>H11+H35</f>
        <v>9058424.5099999998</v>
      </c>
      <c r="I37" s="7"/>
      <c r="J37" s="5">
        <f t="shared" ref="J37:K37" si="4">J11+J35</f>
        <v>0</v>
      </c>
      <c r="K37" s="5">
        <f t="shared" si="4"/>
        <v>471487.35000000003</v>
      </c>
      <c r="L37" s="5">
        <f>L11+L35</f>
        <v>471487.35000000003</v>
      </c>
      <c r="M37" s="7"/>
      <c r="N37" s="5">
        <f>N11+N35</f>
        <v>9529911.8599999994</v>
      </c>
      <c r="O37" s="5"/>
      <c r="P37" s="5"/>
      <c r="Q37" s="5"/>
      <c r="R37" s="5">
        <f>R11+R35</f>
        <v>7631977</v>
      </c>
      <c r="S37" s="7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7"/>
      <c r="CI37" s="5">
        <f t="shared" ref="CI37:CL37" si="5">CI11+CI35</f>
        <v>156494.21</v>
      </c>
      <c r="CJ37" s="5">
        <f t="shared" si="5"/>
        <v>268195.31</v>
      </c>
      <c r="CK37" s="5">
        <f t="shared" si="5"/>
        <v>8827539.3200000003</v>
      </c>
      <c r="CL37" s="5">
        <f t="shared" si="5"/>
        <v>1199</v>
      </c>
      <c r="CM37" s="5">
        <f>CM11+CM35</f>
        <v>9253427.8399999999</v>
      </c>
      <c r="CN37" s="2"/>
      <c r="CO37" s="5">
        <f t="shared" ref="CO37:CP37" si="6">CO11+CO35</f>
        <v>-49005.419999999984</v>
      </c>
      <c r="CP37" s="5">
        <f t="shared" si="6"/>
        <v>1264572.7999999998</v>
      </c>
      <c r="CQ37" s="5">
        <f>CQ11+CQ35</f>
        <v>1215567.3800000001</v>
      </c>
      <c r="CS37" s="5">
        <f>CS11+CS35</f>
        <v>10468995.220000001</v>
      </c>
      <c r="CT37" s="5">
        <f>CT11+CT35</f>
        <v>50012.419999999925</v>
      </c>
      <c r="CU37" s="40">
        <f>IF(R37=0,"n/a",CS37/(R37))</f>
        <v>1.3717278262237951</v>
      </c>
      <c r="CV37" s="41"/>
    </row>
    <row r="38" spans="1:100" x14ac:dyDescent="0.2">
      <c r="B38" s="11"/>
      <c r="C38" s="4"/>
      <c r="D38" s="4"/>
      <c r="E38" s="4"/>
      <c r="F38" s="4"/>
      <c r="G38" s="4"/>
      <c r="H38" s="6"/>
      <c r="I38" s="7"/>
      <c r="J38" s="4"/>
      <c r="K38" s="4"/>
      <c r="L38" s="6"/>
      <c r="M38" s="7"/>
      <c r="N38" s="7"/>
      <c r="O38" s="7"/>
      <c r="P38" s="7"/>
      <c r="Q38" s="7"/>
      <c r="R38" s="7"/>
      <c r="S38" s="7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7"/>
      <c r="CH38" s="7"/>
      <c r="CI38" s="4"/>
      <c r="CJ38" s="4"/>
      <c r="CK38" s="4"/>
      <c r="CL38" s="4"/>
      <c r="CM38" s="6"/>
      <c r="CN38" s="4"/>
      <c r="CO38" s="4"/>
      <c r="CP38" s="4"/>
      <c r="CQ38" s="6"/>
      <c r="CR38" s="4"/>
      <c r="CS38" s="4"/>
      <c r="CT38" s="4"/>
      <c r="CU38" s="38"/>
    </row>
    <row r="39" spans="1:100" s="54" customFormat="1" hidden="1" outlineLevel="1" x14ac:dyDescent="0.2">
      <c r="A39" s="54" t="s">
        <v>58</v>
      </c>
      <c r="B39" s="11" t="s">
        <v>182</v>
      </c>
      <c r="C39" s="4" t="s">
        <v>183</v>
      </c>
      <c r="D39" s="4">
        <v>0</v>
      </c>
      <c r="E39" s="4">
        <v>0</v>
      </c>
      <c r="F39" s="4">
        <v>113537.25</v>
      </c>
      <c r="G39" s="4">
        <v>0</v>
      </c>
      <c r="H39" s="4">
        <v>113537.25</v>
      </c>
      <c r="I39" s="4"/>
      <c r="J39" s="4">
        <v>0</v>
      </c>
      <c r="K39" s="4">
        <v>0</v>
      </c>
      <c r="L39" s="4">
        <v>0</v>
      </c>
      <c r="M39" s="4"/>
      <c r="N39" s="4">
        <v>0</v>
      </c>
      <c r="O39" s="4"/>
      <c r="P39" s="58">
        <v>0</v>
      </c>
      <c r="Q39" s="58">
        <v>0</v>
      </c>
      <c r="R39" s="4"/>
      <c r="S39" s="58"/>
      <c r="T39" s="4">
        <v>112200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58">
        <v>0</v>
      </c>
      <c r="CH39" s="4"/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/>
      <c r="CO39" s="4">
        <v>0</v>
      </c>
      <c r="CP39" s="4">
        <v>0</v>
      </c>
      <c r="CQ39" s="4">
        <v>0</v>
      </c>
      <c r="CR39" s="4"/>
      <c r="CS39" s="4">
        <v>0</v>
      </c>
      <c r="CT39" s="4">
        <f t="shared" ref="CT39:CT60" si="7">CG39-CS39</f>
        <v>0</v>
      </c>
      <c r="CU39" s="38" t="str">
        <f t="shared" ref="CU39:CU60" si="8">IF(CG39=0,"n/a",CS39/(CG39))</f>
        <v>n/a</v>
      </c>
      <c r="CV39" s="56"/>
    </row>
    <row r="40" spans="1:100" s="54" customFormat="1" hidden="1" outlineLevel="1" x14ac:dyDescent="0.2">
      <c r="A40" s="54" t="s">
        <v>59</v>
      </c>
      <c r="B40" s="11" t="s">
        <v>184</v>
      </c>
      <c r="C40" s="4" t="s">
        <v>185</v>
      </c>
      <c r="D40" s="4">
        <v>0</v>
      </c>
      <c r="E40" s="4">
        <v>0</v>
      </c>
      <c r="F40" s="4">
        <v>163422.01</v>
      </c>
      <c r="G40" s="4">
        <v>0</v>
      </c>
      <c r="H40" s="4">
        <v>163422.01</v>
      </c>
      <c r="I40" s="4"/>
      <c r="J40" s="4">
        <v>0</v>
      </c>
      <c r="K40" s="4">
        <v>0</v>
      </c>
      <c r="L40" s="4">
        <v>0</v>
      </c>
      <c r="M40" s="4"/>
      <c r="N40" s="4">
        <v>0</v>
      </c>
      <c r="O40" s="4"/>
      <c r="P40" s="58">
        <v>0</v>
      </c>
      <c r="Q40" s="58">
        <v>0</v>
      </c>
      <c r="R40" s="4"/>
      <c r="S40" s="58"/>
      <c r="T40" s="4">
        <v>0</v>
      </c>
      <c r="U40" s="4">
        <v>159000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58">
        <v>0</v>
      </c>
      <c r="CH40" s="4"/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/>
      <c r="CO40" s="4">
        <v>0</v>
      </c>
      <c r="CP40" s="4">
        <v>0</v>
      </c>
      <c r="CQ40" s="4">
        <v>0</v>
      </c>
      <c r="CR40" s="4"/>
      <c r="CS40" s="4">
        <v>0</v>
      </c>
      <c r="CT40" s="4">
        <f t="shared" si="7"/>
        <v>0</v>
      </c>
      <c r="CU40" s="38" t="str">
        <f t="shared" si="8"/>
        <v>n/a</v>
      </c>
      <c r="CV40" s="56"/>
    </row>
    <row r="41" spans="1:100" s="54" customFormat="1" outlineLevel="1" x14ac:dyDescent="0.2">
      <c r="B41" s="11" t="s">
        <v>340</v>
      </c>
      <c r="C41" s="4" t="s">
        <v>341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>
        <v>276959.26</v>
      </c>
      <c r="O41" s="4"/>
      <c r="P41" s="58"/>
      <c r="Q41" s="58"/>
      <c r="R41" s="4"/>
      <c r="S41" s="58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58">
        <v>271200</v>
      </c>
      <c r="CH41" s="4"/>
      <c r="CI41" s="4">
        <v>0</v>
      </c>
      <c r="CJ41" s="4">
        <v>0</v>
      </c>
      <c r="CK41" s="4">
        <v>249986.34</v>
      </c>
      <c r="CL41" s="4"/>
      <c r="CM41" s="4">
        <v>249986.34</v>
      </c>
      <c r="CN41" s="4"/>
      <c r="CO41" s="4">
        <v>0</v>
      </c>
      <c r="CP41" s="4">
        <v>0</v>
      </c>
      <c r="CQ41" s="4">
        <v>0</v>
      </c>
      <c r="CR41" s="4"/>
      <c r="CS41" s="4">
        <v>249986.34</v>
      </c>
      <c r="CT41" s="4">
        <f t="shared" si="7"/>
        <v>21213.660000000003</v>
      </c>
      <c r="CU41" s="38">
        <f t="shared" si="8"/>
        <v>0.92177853982300884</v>
      </c>
      <c r="CV41" s="56"/>
    </row>
    <row r="42" spans="1:100" outlineLevel="1" x14ac:dyDescent="0.2">
      <c r="A42" s="3" t="s">
        <v>60</v>
      </c>
      <c r="B42" s="11" t="s">
        <v>186</v>
      </c>
      <c r="C42" s="4" t="s">
        <v>187</v>
      </c>
      <c r="D42" s="4">
        <v>6666.64</v>
      </c>
      <c r="E42" s="4">
        <v>42956.25</v>
      </c>
      <c r="F42" s="4">
        <v>1985260.6600000001</v>
      </c>
      <c r="G42" s="4">
        <v>0</v>
      </c>
      <c r="H42" s="4">
        <v>2034883.55</v>
      </c>
      <c r="I42" s="4"/>
      <c r="J42" s="4">
        <v>0</v>
      </c>
      <c r="K42" s="4">
        <v>0</v>
      </c>
      <c r="L42" s="4">
        <v>0</v>
      </c>
      <c r="M42" s="4"/>
      <c r="N42" s="4">
        <v>2034883.55</v>
      </c>
      <c r="O42" s="4"/>
      <c r="P42" s="58">
        <v>0</v>
      </c>
      <c r="Q42" s="58">
        <v>0</v>
      </c>
      <c r="R42" s="4"/>
      <c r="S42" s="58"/>
      <c r="T42" s="4">
        <v>0</v>
      </c>
      <c r="U42" s="4">
        <v>0</v>
      </c>
      <c r="V42" s="4">
        <v>2058201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58">
        <v>2058201</v>
      </c>
      <c r="CH42" s="4"/>
      <c r="CI42" s="4">
        <v>6666.64</v>
      </c>
      <c r="CJ42" s="4">
        <v>46501.58</v>
      </c>
      <c r="CK42" s="4">
        <v>1838550.52</v>
      </c>
      <c r="CL42" s="4">
        <v>0</v>
      </c>
      <c r="CM42" s="4">
        <v>1891718.74</v>
      </c>
      <c r="CN42" s="4"/>
      <c r="CO42" s="4">
        <v>0</v>
      </c>
      <c r="CP42" s="4">
        <v>0</v>
      </c>
      <c r="CQ42" s="4">
        <v>0</v>
      </c>
      <c r="CR42" s="4"/>
      <c r="CS42" s="4">
        <v>1891718.74</v>
      </c>
      <c r="CT42" s="4">
        <f t="shared" si="7"/>
        <v>166482.26</v>
      </c>
      <c r="CU42" s="38">
        <f t="shared" si="8"/>
        <v>0.919112730000617</v>
      </c>
    </row>
    <row r="43" spans="1:100" outlineLevel="1" x14ac:dyDescent="0.2">
      <c r="A43" s="3" t="s">
        <v>61</v>
      </c>
      <c r="B43" s="11" t="s">
        <v>188</v>
      </c>
      <c r="C43" s="4" t="s">
        <v>189</v>
      </c>
      <c r="D43" s="4">
        <v>1850</v>
      </c>
      <c r="E43" s="4">
        <v>3765.61</v>
      </c>
      <c r="F43" s="4">
        <v>44292.5</v>
      </c>
      <c r="G43" s="4">
        <v>0</v>
      </c>
      <c r="H43" s="4">
        <v>49908.11</v>
      </c>
      <c r="I43" s="4"/>
      <c r="J43" s="4">
        <v>0</v>
      </c>
      <c r="K43" s="4">
        <v>0</v>
      </c>
      <c r="L43" s="4">
        <v>0</v>
      </c>
      <c r="M43" s="4"/>
      <c r="N43" s="4">
        <v>49908.11</v>
      </c>
      <c r="O43" s="4"/>
      <c r="P43" s="58">
        <v>0</v>
      </c>
      <c r="Q43" s="58">
        <v>0</v>
      </c>
      <c r="R43" s="4"/>
      <c r="S43" s="58"/>
      <c r="T43" s="4">
        <v>0</v>
      </c>
      <c r="U43" s="4">
        <v>0</v>
      </c>
      <c r="V43" s="4">
        <v>0</v>
      </c>
      <c r="W43" s="4">
        <v>35000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58">
        <v>35000</v>
      </c>
      <c r="CH43" s="4"/>
      <c r="CI43" s="4">
        <v>1800</v>
      </c>
      <c r="CJ43" s="4">
        <v>0</v>
      </c>
      <c r="CK43" s="4">
        <v>29390</v>
      </c>
      <c r="CL43" s="4">
        <v>0</v>
      </c>
      <c r="CM43" s="4">
        <v>31190</v>
      </c>
      <c r="CN43" s="4"/>
      <c r="CO43" s="4">
        <v>0</v>
      </c>
      <c r="CP43" s="4">
        <v>0</v>
      </c>
      <c r="CQ43" s="4">
        <v>0</v>
      </c>
      <c r="CR43" s="4"/>
      <c r="CS43" s="4">
        <v>31190</v>
      </c>
      <c r="CT43" s="4">
        <f t="shared" si="7"/>
        <v>3810</v>
      </c>
      <c r="CU43" s="38">
        <f t="shared" si="8"/>
        <v>0.89114285714285713</v>
      </c>
    </row>
    <row r="44" spans="1:100" outlineLevel="1" x14ac:dyDescent="0.2">
      <c r="A44" s="3" t="s">
        <v>62</v>
      </c>
      <c r="B44" s="11" t="s">
        <v>190</v>
      </c>
      <c r="C44" s="4" t="s">
        <v>191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/>
      <c r="J44" s="4">
        <v>0</v>
      </c>
      <c r="K44" s="4">
        <v>0</v>
      </c>
      <c r="L44" s="4">
        <v>0</v>
      </c>
      <c r="M44" s="4"/>
      <c r="N44" s="4">
        <v>0</v>
      </c>
      <c r="O44" s="4"/>
      <c r="P44" s="58">
        <v>0</v>
      </c>
      <c r="Q44" s="58">
        <v>0</v>
      </c>
      <c r="R44" s="4"/>
      <c r="S44" s="58"/>
      <c r="T44" s="4">
        <v>0</v>
      </c>
      <c r="U44" s="4">
        <v>0</v>
      </c>
      <c r="V44" s="4">
        <v>0</v>
      </c>
      <c r="W44" s="4">
        <v>0</v>
      </c>
      <c r="X44" s="4">
        <v>24000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58">
        <v>24000</v>
      </c>
      <c r="CH44" s="4"/>
      <c r="CI44" s="4">
        <v>0</v>
      </c>
      <c r="CJ44" s="4">
        <v>0</v>
      </c>
      <c r="CK44" s="4">
        <v>20862.98</v>
      </c>
      <c r="CL44" s="4">
        <v>0</v>
      </c>
      <c r="CM44" s="4">
        <v>20862.98</v>
      </c>
      <c r="CN44" s="4"/>
      <c r="CO44" s="4">
        <v>0</v>
      </c>
      <c r="CP44" s="4">
        <v>0</v>
      </c>
      <c r="CQ44" s="4">
        <v>0</v>
      </c>
      <c r="CR44" s="4"/>
      <c r="CS44" s="4">
        <v>20862.98</v>
      </c>
      <c r="CT44" s="4">
        <f t="shared" si="7"/>
        <v>3137.0200000000004</v>
      </c>
      <c r="CU44" s="38">
        <f t="shared" si="8"/>
        <v>0.86929083333333335</v>
      </c>
    </row>
    <row r="45" spans="1:100" outlineLevel="1" x14ac:dyDescent="0.2">
      <c r="A45" s="3" t="s">
        <v>63</v>
      </c>
      <c r="B45" s="11" t="s">
        <v>192</v>
      </c>
      <c r="C45" s="4" t="s">
        <v>193</v>
      </c>
      <c r="D45" s="4">
        <v>0</v>
      </c>
      <c r="E45" s="4">
        <v>0</v>
      </c>
      <c r="F45" s="4">
        <v>48372</v>
      </c>
      <c r="G45" s="4">
        <v>0</v>
      </c>
      <c r="H45" s="4">
        <v>48372</v>
      </c>
      <c r="I45" s="4"/>
      <c r="J45" s="4">
        <v>0</v>
      </c>
      <c r="K45" s="4">
        <v>0</v>
      </c>
      <c r="L45" s="4">
        <v>0</v>
      </c>
      <c r="M45" s="4"/>
      <c r="N45" s="4">
        <v>48372</v>
      </c>
      <c r="O45" s="4"/>
      <c r="P45" s="58">
        <v>0</v>
      </c>
      <c r="Q45" s="58">
        <v>0</v>
      </c>
      <c r="R45" s="4"/>
      <c r="S45" s="58"/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50000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58">
        <v>50000</v>
      </c>
      <c r="CH45" s="4"/>
      <c r="CI45" s="4">
        <v>0</v>
      </c>
      <c r="CJ45" s="4">
        <v>0</v>
      </c>
      <c r="CK45" s="4">
        <v>45072.66</v>
      </c>
      <c r="CL45" s="4">
        <v>0</v>
      </c>
      <c r="CM45" s="4">
        <v>45072.66</v>
      </c>
      <c r="CN45" s="4"/>
      <c r="CO45" s="4">
        <v>0</v>
      </c>
      <c r="CP45" s="4">
        <v>0</v>
      </c>
      <c r="CQ45" s="4">
        <v>0</v>
      </c>
      <c r="CR45" s="4"/>
      <c r="CS45" s="4">
        <v>45072.66</v>
      </c>
      <c r="CT45" s="4">
        <f t="shared" si="7"/>
        <v>4927.3399999999965</v>
      </c>
      <c r="CU45" s="38">
        <f t="shared" si="8"/>
        <v>0.90145320000000007</v>
      </c>
    </row>
    <row r="46" spans="1:100" outlineLevel="1" x14ac:dyDescent="0.2">
      <c r="A46" s="3" t="s">
        <v>64</v>
      </c>
      <c r="B46" s="11" t="s">
        <v>194</v>
      </c>
      <c r="C46" s="4" t="s">
        <v>195</v>
      </c>
      <c r="D46" s="4">
        <v>0</v>
      </c>
      <c r="E46" s="4">
        <v>0</v>
      </c>
      <c r="F46" s="4">
        <v>47059.75</v>
      </c>
      <c r="G46" s="4">
        <v>0</v>
      </c>
      <c r="H46" s="4">
        <v>47059.75</v>
      </c>
      <c r="I46" s="4"/>
      <c r="J46" s="4">
        <v>0</v>
      </c>
      <c r="K46" s="4">
        <v>0</v>
      </c>
      <c r="L46" s="4">
        <v>0</v>
      </c>
      <c r="M46" s="4"/>
      <c r="N46" s="4">
        <v>47059.75</v>
      </c>
      <c r="O46" s="4"/>
      <c r="P46" s="58">
        <v>0</v>
      </c>
      <c r="Q46" s="58">
        <v>0</v>
      </c>
      <c r="R46" s="4"/>
      <c r="S46" s="58"/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47147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58">
        <v>47147</v>
      </c>
      <c r="CH46" s="4"/>
      <c r="CI46" s="4">
        <v>0</v>
      </c>
      <c r="CJ46" s="4">
        <v>0</v>
      </c>
      <c r="CK46" s="4">
        <v>36736</v>
      </c>
      <c r="CL46" s="4">
        <v>0</v>
      </c>
      <c r="CM46" s="4">
        <v>36736</v>
      </c>
      <c r="CN46" s="4"/>
      <c r="CO46" s="4">
        <v>0</v>
      </c>
      <c r="CP46" s="4">
        <v>0</v>
      </c>
      <c r="CQ46" s="4">
        <v>0</v>
      </c>
      <c r="CR46" s="4"/>
      <c r="CS46" s="4">
        <v>36736</v>
      </c>
      <c r="CT46" s="4">
        <f t="shared" si="7"/>
        <v>10411</v>
      </c>
      <c r="CU46" s="38">
        <f t="shared" si="8"/>
        <v>0.77918001145353888</v>
      </c>
    </row>
    <row r="47" spans="1:100" outlineLevel="1" x14ac:dyDescent="0.2">
      <c r="A47" s="3" t="s">
        <v>65</v>
      </c>
      <c r="B47" s="11" t="s">
        <v>196</v>
      </c>
      <c r="C47" s="4" t="s">
        <v>197</v>
      </c>
      <c r="D47" s="4">
        <v>0</v>
      </c>
      <c r="E47" s="4">
        <v>0</v>
      </c>
      <c r="F47" s="4">
        <v>68441.89</v>
      </c>
      <c r="G47" s="4">
        <v>0</v>
      </c>
      <c r="H47" s="4">
        <v>68441.89</v>
      </c>
      <c r="I47" s="4"/>
      <c r="J47" s="4">
        <v>0</v>
      </c>
      <c r="K47" s="4">
        <v>0</v>
      </c>
      <c r="L47" s="4">
        <v>0</v>
      </c>
      <c r="M47" s="4"/>
      <c r="N47" s="4">
        <v>68441.89</v>
      </c>
      <c r="O47" s="4"/>
      <c r="P47" s="58">
        <v>0</v>
      </c>
      <c r="Q47" s="58">
        <v>0</v>
      </c>
      <c r="R47" s="4"/>
      <c r="S47" s="58"/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76459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58">
        <v>76459</v>
      </c>
      <c r="CH47" s="4"/>
      <c r="CI47" s="4">
        <v>0</v>
      </c>
      <c r="CJ47" s="4">
        <v>0</v>
      </c>
      <c r="CK47" s="4">
        <v>68985.7</v>
      </c>
      <c r="CL47" s="4">
        <v>0</v>
      </c>
      <c r="CM47" s="4">
        <v>68985.7</v>
      </c>
      <c r="CN47" s="4"/>
      <c r="CO47" s="4">
        <v>0</v>
      </c>
      <c r="CP47" s="4">
        <v>0</v>
      </c>
      <c r="CQ47" s="4">
        <v>0</v>
      </c>
      <c r="CR47" s="4"/>
      <c r="CS47" s="4">
        <v>68985.7</v>
      </c>
      <c r="CT47" s="4">
        <f t="shared" si="7"/>
        <v>7473.3000000000029</v>
      </c>
      <c r="CU47" s="38">
        <f t="shared" si="8"/>
        <v>0.90225741900888057</v>
      </c>
    </row>
    <row r="48" spans="1:100" outlineLevel="1" x14ac:dyDescent="0.2">
      <c r="A48" s="3" t="s">
        <v>66</v>
      </c>
      <c r="B48" s="11" t="s">
        <v>198</v>
      </c>
      <c r="C48" s="4" t="s">
        <v>199</v>
      </c>
      <c r="D48" s="4">
        <v>0</v>
      </c>
      <c r="E48" s="4">
        <v>0</v>
      </c>
      <c r="F48" s="4">
        <v>34455.68</v>
      </c>
      <c r="G48" s="4">
        <v>0</v>
      </c>
      <c r="H48" s="4">
        <v>34455.68</v>
      </c>
      <c r="I48" s="4"/>
      <c r="J48" s="4">
        <v>0</v>
      </c>
      <c r="K48" s="4">
        <v>0</v>
      </c>
      <c r="L48" s="4">
        <v>0</v>
      </c>
      <c r="M48" s="4"/>
      <c r="N48" s="4">
        <v>34455.68</v>
      </c>
      <c r="O48" s="4"/>
      <c r="P48" s="58">
        <v>0</v>
      </c>
      <c r="Q48" s="58">
        <v>0</v>
      </c>
      <c r="R48" s="4"/>
      <c r="S48" s="58"/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34793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58">
        <v>34793</v>
      </c>
      <c r="CH48" s="4"/>
      <c r="CI48" s="4">
        <v>0</v>
      </c>
      <c r="CJ48" s="4">
        <v>0</v>
      </c>
      <c r="CK48" s="4">
        <v>30802.97</v>
      </c>
      <c r="CL48" s="4">
        <v>0</v>
      </c>
      <c r="CM48" s="4">
        <v>30802.97</v>
      </c>
      <c r="CN48" s="4"/>
      <c r="CO48" s="4">
        <v>0</v>
      </c>
      <c r="CP48" s="4">
        <v>0</v>
      </c>
      <c r="CQ48" s="4">
        <v>0</v>
      </c>
      <c r="CR48" s="4"/>
      <c r="CS48" s="4">
        <v>30802.97</v>
      </c>
      <c r="CT48" s="4">
        <f t="shared" si="7"/>
        <v>3990.0299999999988</v>
      </c>
      <c r="CU48" s="38">
        <f t="shared" si="8"/>
        <v>0.88532089788175783</v>
      </c>
    </row>
    <row r="49" spans="1:100" outlineLevel="1" x14ac:dyDescent="0.2">
      <c r="A49" s="3" t="s">
        <v>67</v>
      </c>
      <c r="B49" s="11" t="s">
        <v>200</v>
      </c>
      <c r="C49" s="4" t="s">
        <v>201</v>
      </c>
      <c r="D49" s="4">
        <v>0</v>
      </c>
      <c r="E49" s="4">
        <v>0</v>
      </c>
      <c r="F49" s="4">
        <v>29180.880000000001</v>
      </c>
      <c r="G49" s="4">
        <v>0</v>
      </c>
      <c r="H49" s="4">
        <v>29180.880000000001</v>
      </c>
      <c r="I49" s="4"/>
      <c r="J49" s="4">
        <v>0</v>
      </c>
      <c r="K49" s="4">
        <v>0</v>
      </c>
      <c r="L49" s="4">
        <v>0</v>
      </c>
      <c r="M49" s="4"/>
      <c r="N49" s="4">
        <v>29180.880000000001</v>
      </c>
      <c r="O49" s="4"/>
      <c r="P49" s="58">
        <v>0</v>
      </c>
      <c r="Q49" s="58">
        <v>0</v>
      </c>
      <c r="R49" s="4"/>
      <c r="S49" s="58"/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28434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58">
        <v>28434</v>
      </c>
      <c r="CH49" s="4"/>
      <c r="CI49" s="4">
        <v>0</v>
      </c>
      <c r="CJ49" s="4">
        <v>0</v>
      </c>
      <c r="CK49" s="4">
        <v>26018.920000000002</v>
      </c>
      <c r="CL49" s="4">
        <v>0</v>
      </c>
      <c r="CM49" s="4">
        <v>26018.920000000002</v>
      </c>
      <c r="CN49" s="4"/>
      <c r="CO49" s="4">
        <v>0</v>
      </c>
      <c r="CP49" s="4">
        <v>0</v>
      </c>
      <c r="CQ49" s="4">
        <v>0</v>
      </c>
      <c r="CR49" s="4"/>
      <c r="CS49" s="4">
        <v>26018.920000000002</v>
      </c>
      <c r="CT49" s="4">
        <f t="shared" si="7"/>
        <v>2415.0799999999981</v>
      </c>
      <c r="CU49" s="38">
        <f t="shared" si="8"/>
        <v>0.91506365618625596</v>
      </c>
    </row>
    <row r="50" spans="1:100" outlineLevel="1" x14ac:dyDescent="0.2">
      <c r="A50" s="3" t="s">
        <v>68</v>
      </c>
      <c r="B50" s="11" t="s">
        <v>202</v>
      </c>
      <c r="C50" s="4" t="s">
        <v>203</v>
      </c>
      <c r="D50" s="4">
        <v>0</v>
      </c>
      <c r="E50" s="4">
        <v>0</v>
      </c>
      <c r="F50" s="4">
        <v>28582.84</v>
      </c>
      <c r="G50" s="4">
        <v>0</v>
      </c>
      <c r="H50" s="4">
        <v>28582.84</v>
      </c>
      <c r="I50" s="4"/>
      <c r="J50" s="4">
        <v>0</v>
      </c>
      <c r="K50" s="4">
        <v>0</v>
      </c>
      <c r="L50" s="4">
        <v>0</v>
      </c>
      <c r="M50" s="4"/>
      <c r="N50" s="4">
        <v>28582.84</v>
      </c>
      <c r="O50" s="4"/>
      <c r="P50" s="58">
        <v>0</v>
      </c>
      <c r="Q50" s="58">
        <v>0</v>
      </c>
      <c r="R50" s="4"/>
      <c r="S50" s="58"/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31032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58">
        <v>31032</v>
      </c>
      <c r="CH50" s="4"/>
      <c r="CI50" s="4">
        <v>0</v>
      </c>
      <c r="CJ50" s="4">
        <v>0</v>
      </c>
      <c r="CK50" s="4">
        <v>22666.29</v>
      </c>
      <c r="CL50" s="4">
        <v>0</v>
      </c>
      <c r="CM50" s="4">
        <v>22666.29</v>
      </c>
      <c r="CN50" s="4"/>
      <c r="CO50" s="4">
        <v>0</v>
      </c>
      <c r="CP50" s="4">
        <v>0</v>
      </c>
      <c r="CQ50" s="4">
        <v>0</v>
      </c>
      <c r="CR50" s="4"/>
      <c r="CS50" s="4">
        <v>22666.29</v>
      </c>
      <c r="CT50" s="4">
        <f t="shared" si="7"/>
        <v>8365.7099999999991</v>
      </c>
      <c r="CU50" s="38">
        <f t="shared" si="8"/>
        <v>0.73041666666666671</v>
      </c>
    </row>
    <row r="51" spans="1:100" outlineLevel="1" x14ac:dyDescent="0.2">
      <c r="A51" s="3" t="s">
        <v>69</v>
      </c>
      <c r="B51" s="11" t="s">
        <v>204</v>
      </c>
      <c r="C51" s="4" t="s">
        <v>205</v>
      </c>
      <c r="D51" s="4">
        <v>0</v>
      </c>
      <c r="E51" s="4">
        <v>0</v>
      </c>
      <c r="F51" s="4">
        <v>54455.25</v>
      </c>
      <c r="G51" s="4">
        <v>0</v>
      </c>
      <c r="H51" s="4">
        <v>54455.25</v>
      </c>
      <c r="I51" s="4"/>
      <c r="J51" s="4">
        <v>0</v>
      </c>
      <c r="K51" s="4">
        <v>0</v>
      </c>
      <c r="L51" s="4">
        <v>0</v>
      </c>
      <c r="M51" s="4"/>
      <c r="N51" s="4">
        <v>54455.25</v>
      </c>
      <c r="O51" s="4"/>
      <c r="P51" s="58">
        <v>0</v>
      </c>
      <c r="Q51" s="58">
        <v>0</v>
      </c>
      <c r="R51" s="4"/>
      <c r="S51" s="58"/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52846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58">
        <v>52846</v>
      </c>
      <c r="CH51" s="4"/>
      <c r="CI51" s="4">
        <v>0</v>
      </c>
      <c r="CJ51" s="4">
        <v>0</v>
      </c>
      <c r="CK51" s="4">
        <v>48281.51</v>
      </c>
      <c r="CL51" s="4">
        <v>0</v>
      </c>
      <c r="CM51" s="4">
        <v>48281.51</v>
      </c>
      <c r="CN51" s="4"/>
      <c r="CO51" s="4">
        <v>0</v>
      </c>
      <c r="CP51" s="4">
        <v>0</v>
      </c>
      <c r="CQ51" s="4">
        <v>0</v>
      </c>
      <c r="CR51" s="4"/>
      <c r="CS51" s="4">
        <v>48281.51</v>
      </c>
      <c r="CT51" s="4">
        <f t="shared" si="7"/>
        <v>4564.489999999998</v>
      </c>
      <c r="CU51" s="38">
        <f t="shared" si="8"/>
        <v>0.91362657533209712</v>
      </c>
    </row>
    <row r="52" spans="1:100" outlineLevel="1" x14ac:dyDescent="0.2">
      <c r="A52" s="3" t="s">
        <v>70</v>
      </c>
      <c r="B52" s="11" t="s">
        <v>206</v>
      </c>
      <c r="C52" s="4" t="s">
        <v>207</v>
      </c>
      <c r="D52" s="4">
        <v>0</v>
      </c>
      <c r="E52" s="4">
        <v>0</v>
      </c>
      <c r="F52" s="4">
        <v>58095.630000000005</v>
      </c>
      <c r="G52" s="4">
        <v>0</v>
      </c>
      <c r="H52" s="4">
        <v>58095.630000000005</v>
      </c>
      <c r="I52" s="4"/>
      <c r="J52" s="4">
        <v>0</v>
      </c>
      <c r="K52" s="4">
        <v>0</v>
      </c>
      <c r="L52" s="4">
        <v>0</v>
      </c>
      <c r="M52" s="4"/>
      <c r="N52" s="4">
        <v>58095.630000000005</v>
      </c>
      <c r="O52" s="4"/>
      <c r="P52" s="58">
        <v>0</v>
      </c>
      <c r="Q52" s="58">
        <v>0</v>
      </c>
      <c r="R52" s="4"/>
      <c r="S52" s="58"/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52886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58">
        <v>52886</v>
      </c>
      <c r="CH52" s="4"/>
      <c r="CI52" s="4">
        <v>0</v>
      </c>
      <c r="CJ52" s="4">
        <v>0</v>
      </c>
      <c r="CK52" s="4">
        <v>43106.49</v>
      </c>
      <c r="CL52" s="4">
        <v>0</v>
      </c>
      <c r="CM52" s="4">
        <v>43106.49</v>
      </c>
      <c r="CN52" s="4"/>
      <c r="CO52" s="4">
        <v>0</v>
      </c>
      <c r="CP52" s="4">
        <v>0</v>
      </c>
      <c r="CQ52" s="4">
        <v>0</v>
      </c>
      <c r="CR52" s="4"/>
      <c r="CS52" s="4">
        <v>43106.49</v>
      </c>
      <c r="CT52" s="4">
        <f t="shared" si="7"/>
        <v>9779.510000000002</v>
      </c>
      <c r="CU52" s="38">
        <f t="shared" si="8"/>
        <v>0.81508319782172967</v>
      </c>
    </row>
    <row r="53" spans="1:100" outlineLevel="1" x14ac:dyDescent="0.2">
      <c r="A53" s="3" t="s">
        <v>71</v>
      </c>
      <c r="B53" s="11" t="s">
        <v>208</v>
      </c>
      <c r="C53" s="4" t="s">
        <v>209</v>
      </c>
      <c r="D53" s="4">
        <v>0</v>
      </c>
      <c r="E53" s="4">
        <v>0</v>
      </c>
      <c r="F53" s="4">
        <v>157105.76999999999</v>
      </c>
      <c r="G53" s="4">
        <v>0</v>
      </c>
      <c r="H53" s="4">
        <v>157105.76999999999</v>
      </c>
      <c r="I53" s="4"/>
      <c r="J53" s="4">
        <v>0</v>
      </c>
      <c r="K53" s="4">
        <v>0</v>
      </c>
      <c r="L53" s="4">
        <v>0</v>
      </c>
      <c r="M53" s="4"/>
      <c r="N53" s="4">
        <v>157105.76999999999</v>
      </c>
      <c r="O53" s="4"/>
      <c r="P53" s="58">
        <v>0</v>
      </c>
      <c r="Q53" s="58">
        <v>0</v>
      </c>
      <c r="R53" s="4"/>
      <c r="S53" s="58"/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143409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58">
        <v>143409</v>
      </c>
      <c r="CH53" s="4"/>
      <c r="CI53" s="4">
        <v>0</v>
      </c>
      <c r="CJ53" s="4">
        <v>0</v>
      </c>
      <c r="CK53" s="4">
        <v>146041.70000000001</v>
      </c>
      <c r="CL53" s="4">
        <v>0</v>
      </c>
      <c r="CM53" s="4">
        <v>146041.70000000001</v>
      </c>
      <c r="CN53" s="4"/>
      <c r="CO53" s="4">
        <v>0</v>
      </c>
      <c r="CP53" s="4">
        <v>0</v>
      </c>
      <c r="CQ53" s="4">
        <v>0</v>
      </c>
      <c r="CR53" s="4"/>
      <c r="CS53" s="4">
        <v>146041.70000000001</v>
      </c>
      <c r="CT53" s="4">
        <f t="shared" si="7"/>
        <v>-2632.7000000000116</v>
      </c>
      <c r="CU53" s="38">
        <f t="shared" si="8"/>
        <v>1.0183579831112413</v>
      </c>
    </row>
    <row r="54" spans="1:100" outlineLevel="1" x14ac:dyDescent="0.2">
      <c r="A54" s="3" t="s">
        <v>72</v>
      </c>
      <c r="B54" s="11" t="s">
        <v>210</v>
      </c>
      <c r="C54" s="4" t="s">
        <v>211</v>
      </c>
      <c r="D54" s="4">
        <v>1000</v>
      </c>
      <c r="E54" s="4">
        <v>30323.54</v>
      </c>
      <c r="F54" s="4">
        <v>459811.41000000003</v>
      </c>
      <c r="G54" s="4">
        <v>0</v>
      </c>
      <c r="H54" s="4">
        <v>491134.95</v>
      </c>
      <c r="I54" s="4"/>
      <c r="J54" s="4">
        <v>0</v>
      </c>
      <c r="K54" s="4">
        <v>0</v>
      </c>
      <c r="L54" s="4">
        <v>0</v>
      </c>
      <c r="M54" s="4"/>
      <c r="N54" s="4">
        <v>491134.95</v>
      </c>
      <c r="O54" s="4"/>
      <c r="P54" s="58">
        <v>0</v>
      </c>
      <c r="Q54" s="58">
        <v>0</v>
      </c>
      <c r="R54" s="4"/>
      <c r="S54" s="58"/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549470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58">
        <v>549470</v>
      </c>
      <c r="CH54" s="4"/>
      <c r="CI54" s="4">
        <v>500</v>
      </c>
      <c r="CJ54" s="4">
        <v>39043.22</v>
      </c>
      <c r="CK54" s="4">
        <v>426266.46</v>
      </c>
      <c r="CL54" s="4">
        <v>0</v>
      </c>
      <c r="CM54" s="4">
        <v>465809.68000000005</v>
      </c>
      <c r="CN54" s="4"/>
      <c r="CO54" s="4">
        <v>0</v>
      </c>
      <c r="CP54" s="4">
        <v>0</v>
      </c>
      <c r="CQ54" s="4">
        <v>0</v>
      </c>
      <c r="CR54" s="4"/>
      <c r="CS54" s="4">
        <v>465809.68</v>
      </c>
      <c r="CT54" s="4">
        <f t="shared" si="7"/>
        <v>83660.320000000007</v>
      </c>
      <c r="CU54" s="38">
        <f t="shared" si="8"/>
        <v>0.84774360747629529</v>
      </c>
    </row>
    <row r="55" spans="1:100" outlineLevel="1" x14ac:dyDescent="0.2">
      <c r="A55" s="3" t="s">
        <v>73</v>
      </c>
      <c r="B55" s="11" t="s">
        <v>212</v>
      </c>
      <c r="C55" s="4" t="s">
        <v>213</v>
      </c>
      <c r="D55" s="4">
        <v>0</v>
      </c>
      <c r="E55" s="4">
        <v>0</v>
      </c>
      <c r="F55" s="4">
        <v>23934.32</v>
      </c>
      <c r="G55" s="4">
        <v>0</v>
      </c>
      <c r="H55" s="4">
        <v>23934.32</v>
      </c>
      <c r="I55" s="4"/>
      <c r="J55" s="4">
        <v>0</v>
      </c>
      <c r="K55" s="4">
        <v>0</v>
      </c>
      <c r="L55" s="4">
        <v>0</v>
      </c>
      <c r="M55" s="4"/>
      <c r="N55" s="4">
        <v>23934.32</v>
      </c>
      <c r="O55" s="4"/>
      <c r="P55" s="58">
        <v>0</v>
      </c>
      <c r="Q55" s="58">
        <v>0</v>
      </c>
      <c r="R55" s="4"/>
      <c r="S55" s="58"/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20986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58">
        <v>20986</v>
      </c>
      <c r="CH55" s="4"/>
      <c r="CI55" s="4">
        <v>0</v>
      </c>
      <c r="CJ55" s="4">
        <v>0</v>
      </c>
      <c r="CK55" s="4">
        <v>19182.59</v>
      </c>
      <c r="CL55" s="4">
        <v>0</v>
      </c>
      <c r="CM55" s="4">
        <v>19182.59</v>
      </c>
      <c r="CN55" s="4"/>
      <c r="CO55" s="4">
        <v>0</v>
      </c>
      <c r="CP55" s="4">
        <v>0</v>
      </c>
      <c r="CQ55" s="4">
        <v>0</v>
      </c>
      <c r="CR55" s="4"/>
      <c r="CS55" s="4">
        <v>19182.59</v>
      </c>
      <c r="CT55" s="4">
        <f t="shared" si="7"/>
        <v>1803.4099999999999</v>
      </c>
      <c r="CU55" s="38">
        <f t="shared" si="8"/>
        <v>0.91406604402935288</v>
      </c>
    </row>
    <row r="56" spans="1:100" outlineLevel="1" x14ac:dyDescent="0.2">
      <c r="A56" s="3" t="s">
        <v>74</v>
      </c>
      <c r="B56" s="11" t="s">
        <v>214</v>
      </c>
      <c r="C56" s="4" t="s">
        <v>215</v>
      </c>
      <c r="D56" s="4">
        <v>0</v>
      </c>
      <c r="E56" s="4">
        <v>0</v>
      </c>
      <c r="F56" s="4">
        <v>133379.24</v>
      </c>
      <c r="G56" s="4">
        <v>0</v>
      </c>
      <c r="H56" s="4">
        <v>133379.24</v>
      </c>
      <c r="I56" s="4"/>
      <c r="J56" s="4">
        <v>0</v>
      </c>
      <c r="K56" s="4">
        <v>0</v>
      </c>
      <c r="L56" s="4">
        <v>0</v>
      </c>
      <c r="M56" s="4"/>
      <c r="N56" s="4">
        <v>133379.24</v>
      </c>
      <c r="O56" s="4"/>
      <c r="P56" s="58">
        <v>0</v>
      </c>
      <c r="Q56" s="58">
        <v>0</v>
      </c>
      <c r="R56" s="4"/>
      <c r="S56" s="58"/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137674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58">
        <v>137674</v>
      </c>
      <c r="CH56" s="4"/>
      <c r="CI56" s="4">
        <v>0</v>
      </c>
      <c r="CJ56" s="4">
        <v>0</v>
      </c>
      <c r="CK56" s="4">
        <v>122807.90000000001</v>
      </c>
      <c r="CL56" s="4">
        <v>0</v>
      </c>
      <c r="CM56" s="4">
        <v>122807.90000000001</v>
      </c>
      <c r="CN56" s="4"/>
      <c r="CO56" s="4">
        <v>0</v>
      </c>
      <c r="CP56" s="4">
        <v>0</v>
      </c>
      <c r="CQ56" s="4">
        <v>0</v>
      </c>
      <c r="CR56" s="4"/>
      <c r="CS56" s="4">
        <v>122807.90000000001</v>
      </c>
      <c r="CT56" s="4">
        <f t="shared" si="7"/>
        <v>14866.099999999991</v>
      </c>
      <c r="CU56" s="38">
        <f t="shared" si="8"/>
        <v>0.89201955343783146</v>
      </c>
    </row>
    <row r="57" spans="1:100" outlineLevel="1" x14ac:dyDescent="0.2">
      <c r="A57" s="3" t="s">
        <v>75</v>
      </c>
      <c r="B57" s="11" t="s">
        <v>216</v>
      </c>
      <c r="C57" s="4" t="s">
        <v>217</v>
      </c>
      <c r="D57" s="4">
        <v>0</v>
      </c>
      <c r="E57" s="4">
        <v>859.5</v>
      </c>
      <c r="F57" s="4">
        <v>16866.63</v>
      </c>
      <c r="G57" s="4">
        <v>0</v>
      </c>
      <c r="H57" s="4">
        <v>17726.13</v>
      </c>
      <c r="I57" s="4"/>
      <c r="J57" s="4">
        <v>0</v>
      </c>
      <c r="K57" s="4">
        <v>0</v>
      </c>
      <c r="L57" s="4">
        <v>0</v>
      </c>
      <c r="M57" s="4"/>
      <c r="N57" s="4">
        <v>17726.13</v>
      </c>
      <c r="O57" s="4"/>
      <c r="P57" s="58">
        <v>0</v>
      </c>
      <c r="Q57" s="58">
        <v>0</v>
      </c>
      <c r="R57" s="4"/>
      <c r="S57" s="58"/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22000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58">
        <v>22000</v>
      </c>
      <c r="CH57" s="4"/>
      <c r="CI57" s="4">
        <v>0</v>
      </c>
      <c r="CJ57" s="4">
        <v>0</v>
      </c>
      <c r="CK57" s="4">
        <v>450</v>
      </c>
      <c r="CL57" s="4">
        <v>0</v>
      </c>
      <c r="CM57" s="4">
        <v>450</v>
      </c>
      <c r="CN57" s="4"/>
      <c r="CO57" s="4">
        <v>0</v>
      </c>
      <c r="CP57" s="4">
        <v>0</v>
      </c>
      <c r="CQ57" s="4">
        <v>0</v>
      </c>
      <c r="CR57" s="4"/>
      <c r="CS57" s="4">
        <v>450</v>
      </c>
      <c r="CT57" s="4">
        <f t="shared" si="7"/>
        <v>21550</v>
      </c>
      <c r="CU57" s="38">
        <f t="shared" si="8"/>
        <v>2.0454545454545454E-2</v>
      </c>
    </row>
    <row r="58" spans="1:100" outlineLevel="1" x14ac:dyDescent="0.2">
      <c r="A58" s="3" t="s">
        <v>76</v>
      </c>
      <c r="B58" s="11" t="s">
        <v>218</v>
      </c>
      <c r="C58" s="4" t="s">
        <v>219</v>
      </c>
      <c r="D58" s="4">
        <v>9088.34</v>
      </c>
      <c r="E58" s="4">
        <v>0</v>
      </c>
      <c r="F58" s="4">
        <v>0</v>
      </c>
      <c r="G58" s="4">
        <v>0</v>
      </c>
      <c r="H58" s="4">
        <v>9088.34</v>
      </c>
      <c r="I58" s="4"/>
      <c r="J58" s="4">
        <v>0</v>
      </c>
      <c r="K58" s="4">
        <v>0</v>
      </c>
      <c r="L58" s="4">
        <v>0</v>
      </c>
      <c r="M58" s="4"/>
      <c r="N58" s="4">
        <v>9088.34</v>
      </c>
      <c r="O58" s="4"/>
      <c r="P58" s="58">
        <v>0</v>
      </c>
      <c r="Q58" s="58">
        <v>0</v>
      </c>
      <c r="R58" s="4"/>
      <c r="S58" s="58"/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108670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58">
        <v>108670</v>
      </c>
      <c r="CH58" s="4"/>
      <c r="CI58" s="4">
        <v>6273</v>
      </c>
      <c r="CJ58" s="4">
        <v>3000</v>
      </c>
      <c r="CK58" s="4">
        <v>94077.400000000009</v>
      </c>
      <c r="CL58" s="4">
        <v>0</v>
      </c>
      <c r="CM58" s="4">
        <v>103350.40000000001</v>
      </c>
      <c r="CN58" s="4"/>
      <c r="CO58" s="4">
        <v>0</v>
      </c>
      <c r="CP58" s="4">
        <v>0</v>
      </c>
      <c r="CQ58" s="4">
        <v>0</v>
      </c>
      <c r="CR58" s="4"/>
      <c r="CS58" s="4">
        <v>103350.40000000001</v>
      </c>
      <c r="CT58" s="4">
        <f t="shared" si="7"/>
        <v>5319.5999999999913</v>
      </c>
      <c r="CU58" s="38">
        <f t="shared" si="8"/>
        <v>0.95104812735805655</v>
      </c>
    </row>
    <row r="59" spans="1:100" outlineLevel="1" x14ac:dyDescent="0.2">
      <c r="A59" s="3" t="s">
        <v>77</v>
      </c>
      <c r="B59" s="11" t="s">
        <v>220</v>
      </c>
      <c r="C59" s="4" t="s">
        <v>221</v>
      </c>
      <c r="D59" s="4">
        <v>1373.6000000000001</v>
      </c>
      <c r="E59" s="4">
        <v>0</v>
      </c>
      <c r="F59" s="4">
        <v>0</v>
      </c>
      <c r="G59" s="4">
        <v>0</v>
      </c>
      <c r="H59" s="4">
        <v>1373.6000000000001</v>
      </c>
      <c r="I59" s="4"/>
      <c r="J59" s="4">
        <v>0</v>
      </c>
      <c r="K59" s="4">
        <v>0</v>
      </c>
      <c r="L59" s="4">
        <v>0</v>
      </c>
      <c r="M59" s="4"/>
      <c r="N59" s="4">
        <v>1373.6000000000001</v>
      </c>
      <c r="O59" s="4"/>
      <c r="P59" s="58">
        <v>0</v>
      </c>
      <c r="Q59" s="58">
        <v>0</v>
      </c>
      <c r="R59" s="4"/>
      <c r="S59" s="58"/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74810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58">
        <v>74810</v>
      </c>
      <c r="CH59" s="4"/>
      <c r="CI59" s="4">
        <v>250</v>
      </c>
      <c r="CJ59" s="4">
        <v>3520</v>
      </c>
      <c r="CK59" s="4">
        <v>67040</v>
      </c>
      <c r="CL59" s="4">
        <v>0</v>
      </c>
      <c r="CM59" s="4">
        <v>70810</v>
      </c>
      <c r="CN59" s="4"/>
      <c r="CO59" s="4">
        <v>0</v>
      </c>
      <c r="CP59" s="4">
        <v>0</v>
      </c>
      <c r="CQ59" s="4">
        <v>0</v>
      </c>
      <c r="CR59" s="4"/>
      <c r="CS59" s="4">
        <v>70810</v>
      </c>
      <c r="CT59" s="4">
        <f t="shared" si="7"/>
        <v>4000</v>
      </c>
      <c r="CU59" s="38">
        <f t="shared" si="8"/>
        <v>0.94653121240475868</v>
      </c>
    </row>
    <row r="60" spans="1:100" outlineLevel="1" x14ac:dyDescent="0.2">
      <c r="A60" s="3" t="s">
        <v>78</v>
      </c>
      <c r="B60" s="11" t="s">
        <v>222</v>
      </c>
      <c r="C60" s="4" t="s">
        <v>223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/>
      <c r="J60" s="4">
        <v>0</v>
      </c>
      <c r="K60" s="4">
        <v>0</v>
      </c>
      <c r="L60" s="4">
        <v>0</v>
      </c>
      <c r="M60" s="4"/>
      <c r="N60" s="4">
        <v>0</v>
      </c>
      <c r="O60" s="4"/>
      <c r="P60" s="58">
        <v>0</v>
      </c>
      <c r="Q60" s="58">
        <v>0</v>
      </c>
      <c r="R60" s="4"/>
      <c r="S60" s="58"/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7750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58">
        <v>7750</v>
      </c>
      <c r="CH60" s="4"/>
      <c r="CI60" s="4">
        <v>0</v>
      </c>
      <c r="CJ60" s="4">
        <v>0</v>
      </c>
      <c r="CK60" s="4">
        <v>6000</v>
      </c>
      <c r="CL60" s="4">
        <v>0</v>
      </c>
      <c r="CM60" s="4">
        <v>6000</v>
      </c>
      <c r="CN60" s="4"/>
      <c r="CO60" s="4">
        <v>0</v>
      </c>
      <c r="CP60" s="4">
        <v>0</v>
      </c>
      <c r="CQ60" s="4">
        <v>0</v>
      </c>
      <c r="CR60" s="4"/>
      <c r="CS60" s="4">
        <v>6000</v>
      </c>
      <c r="CT60" s="4">
        <f t="shared" si="7"/>
        <v>1750</v>
      </c>
      <c r="CU60" s="38">
        <f t="shared" si="8"/>
        <v>0.77419354838709675</v>
      </c>
    </row>
    <row r="61" spans="1:100" s="4" customFormat="1" x14ac:dyDescent="0.2">
      <c r="A61" s="6" t="s">
        <v>19</v>
      </c>
      <c r="B61" s="11"/>
      <c r="C61" s="2" t="s">
        <v>12</v>
      </c>
      <c r="D61" s="6">
        <v>19978.579999999998</v>
      </c>
      <c r="E61" s="6">
        <v>77904.899999999994</v>
      </c>
      <c r="F61" s="6">
        <v>3466253.71</v>
      </c>
      <c r="G61" s="6">
        <v>0</v>
      </c>
      <c r="H61" s="6">
        <v>3564137.1900000004</v>
      </c>
      <c r="I61" s="7"/>
      <c r="J61" s="6">
        <v>0</v>
      </c>
      <c r="K61" s="6">
        <v>0</v>
      </c>
      <c r="L61" s="6">
        <v>0</v>
      </c>
      <c r="M61" s="7"/>
      <c r="N61" s="6">
        <v>3564137.19</v>
      </c>
      <c r="O61" s="6"/>
      <c r="P61" s="6">
        <v>0</v>
      </c>
      <c r="Q61" s="6">
        <v>0</v>
      </c>
      <c r="R61" s="6"/>
      <c r="S61" s="7"/>
      <c r="T61" s="6">
        <v>112200</v>
      </c>
      <c r="U61" s="6">
        <v>159000</v>
      </c>
      <c r="V61" s="6">
        <v>2058201</v>
      </c>
      <c r="W61" s="6">
        <v>35000</v>
      </c>
      <c r="X61" s="6">
        <v>24000</v>
      </c>
      <c r="Y61" s="6">
        <v>50000</v>
      </c>
      <c r="Z61" s="6">
        <v>47147</v>
      </c>
      <c r="AA61" s="6">
        <v>76459</v>
      </c>
      <c r="AB61" s="6">
        <v>34793</v>
      </c>
      <c r="AC61" s="6">
        <v>28434</v>
      </c>
      <c r="AD61" s="6">
        <v>31032</v>
      </c>
      <c r="AE61" s="6">
        <v>52846</v>
      </c>
      <c r="AF61" s="6">
        <v>52886</v>
      </c>
      <c r="AG61" s="6">
        <v>143409</v>
      </c>
      <c r="AH61" s="6">
        <v>549470</v>
      </c>
      <c r="AI61" s="6">
        <v>20986</v>
      </c>
      <c r="AJ61" s="6">
        <v>137674</v>
      </c>
      <c r="AK61" s="6">
        <v>22000</v>
      </c>
      <c r="AL61" s="6">
        <v>108670</v>
      </c>
      <c r="AM61" s="6">
        <v>74810</v>
      </c>
      <c r="AN61" s="6">
        <v>7750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3826767</v>
      </c>
      <c r="CH61" s="7"/>
      <c r="CI61" s="6">
        <v>15489.64</v>
      </c>
      <c r="CJ61" s="6">
        <v>92064.8</v>
      </c>
      <c r="CK61" s="6">
        <v>3342326.4300000006</v>
      </c>
      <c r="CL61" s="6">
        <v>0</v>
      </c>
      <c r="CM61" s="6">
        <v>3449880.87</v>
      </c>
      <c r="CN61" s="2"/>
      <c r="CO61" s="6">
        <v>0</v>
      </c>
      <c r="CP61" s="6">
        <v>0</v>
      </c>
      <c r="CQ61" s="6">
        <v>0</v>
      </c>
      <c r="CS61" s="6">
        <v>3449880.8700000006</v>
      </c>
      <c r="CT61" s="6">
        <f>CG61-CS61</f>
        <v>376886.12999999942</v>
      </c>
      <c r="CU61" s="39">
        <f>IF(CG61=0,"n/a",CS61/(CG61))</f>
        <v>0.90151317548207155</v>
      </c>
      <c r="CV61" s="37"/>
    </row>
    <row r="62" spans="1:100" s="4" customFormat="1" x14ac:dyDescent="0.2">
      <c r="B62" s="11"/>
      <c r="H62" s="7"/>
      <c r="I62" s="7"/>
      <c r="L62" s="7"/>
      <c r="M62" s="7"/>
      <c r="N62" s="7"/>
      <c r="O62" s="7"/>
      <c r="P62" s="7"/>
      <c r="Q62" s="7"/>
      <c r="R62" s="7"/>
      <c r="S62" s="7"/>
      <c r="CG62" s="7"/>
      <c r="CH62" s="7"/>
      <c r="CM62" s="7"/>
      <c r="CQ62" s="7"/>
      <c r="CU62" s="38"/>
      <c r="CV62" s="38"/>
    </row>
    <row r="63" spans="1:100" outlineLevel="1" x14ac:dyDescent="0.2">
      <c r="A63" s="3" t="s">
        <v>79</v>
      </c>
      <c r="B63" s="11" t="s">
        <v>224</v>
      </c>
      <c r="C63" s="4" t="s">
        <v>225</v>
      </c>
      <c r="D63" s="4">
        <v>4507.7</v>
      </c>
      <c r="E63" s="4">
        <v>17394.86</v>
      </c>
      <c r="F63" s="4">
        <v>836283.55</v>
      </c>
      <c r="G63" s="4">
        <v>0</v>
      </c>
      <c r="H63" s="4">
        <v>858186.1100000001</v>
      </c>
      <c r="I63" s="4"/>
      <c r="J63" s="4">
        <v>0</v>
      </c>
      <c r="K63" s="4">
        <v>0</v>
      </c>
      <c r="L63" s="4">
        <v>0</v>
      </c>
      <c r="M63" s="4"/>
      <c r="N63" s="4">
        <v>858186.11</v>
      </c>
      <c r="O63" s="4"/>
      <c r="P63" s="58">
        <v>0</v>
      </c>
      <c r="Q63" s="58">
        <v>0</v>
      </c>
      <c r="R63" s="4"/>
      <c r="S63" s="58"/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1067717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58">
        <v>1067717</v>
      </c>
      <c r="CH63" s="4"/>
      <c r="CI63" s="4">
        <v>4365.53</v>
      </c>
      <c r="CJ63" s="4">
        <v>22790.43</v>
      </c>
      <c r="CK63" s="4">
        <v>864864.13</v>
      </c>
      <c r="CL63" s="4">
        <v>0</v>
      </c>
      <c r="CM63" s="4">
        <v>892020.09</v>
      </c>
      <c r="CN63" s="4"/>
      <c r="CO63" s="4">
        <v>0</v>
      </c>
      <c r="CP63" s="4">
        <v>0</v>
      </c>
      <c r="CQ63" s="4">
        <v>0</v>
      </c>
      <c r="CR63" s="4"/>
      <c r="CS63" s="4">
        <v>892020.09</v>
      </c>
      <c r="CT63" s="4">
        <f>CG63-CS63</f>
        <v>175696.91000000003</v>
      </c>
      <c r="CU63" s="38">
        <f>IF(CG63=0,"n/a",CS63/(CG63))</f>
        <v>0.83544618096368228</v>
      </c>
    </row>
    <row r="64" spans="1:100" s="4" customFormat="1" x14ac:dyDescent="0.2">
      <c r="A64" s="6" t="s">
        <v>23</v>
      </c>
      <c r="B64" s="11"/>
      <c r="C64" s="2" t="s">
        <v>21</v>
      </c>
      <c r="D64" s="6">
        <v>4507.7</v>
      </c>
      <c r="E64" s="6">
        <v>17394.86</v>
      </c>
      <c r="F64" s="6">
        <v>836283.55</v>
      </c>
      <c r="G64" s="6">
        <v>0</v>
      </c>
      <c r="H64" s="6">
        <v>858186.1100000001</v>
      </c>
      <c r="I64" s="7"/>
      <c r="J64" s="6">
        <v>0</v>
      </c>
      <c r="K64" s="6">
        <v>0</v>
      </c>
      <c r="L64" s="6">
        <v>0</v>
      </c>
      <c r="M64" s="7"/>
      <c r="N64" s="6">
        <v>858186.11</v>
      </c>
      <c r="O64" s="6"/>
      <c r="P64" s="6">
        <v>0</v>
      </c>
      <c r="Q64" s="6">
        <v>0</v>
      </c>
      <c r="R64" s="6"/>
      <c r="S64" s="7"/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1067717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1067717</v>
      </c>
      <c r="CH64" s="7"/>
      <c r="CI64" s="6">
        <v>4365.53</v>
      </c>
      <c r="CJ64" s="6">
        <v>22790.43</v>
      </c>
      <c r="CK64" s="6">
        <v>864864.13</v>
      </c>
      <c r="CL64" s="6">
        <v>0</v>
      </c>
      <c r="CM64" s="6">
        <v>892020.09</v>
      </c>
      <c r="CN64" s="2"/>
      <c r="CO64" s="6">
        <v>0</v>
      </c>
      <c r="CP64" s="6">
        <v>0</v>
      </c>
      <c r="CQ64" s="6">
        <v>0</v>
      </c>
      <c r="CS64" s="6">
        <v>892020.09</v>
      </c>
      <c r="CT64" s="6">
        <f>CG64-CS64</f>
        <v>175696.91000000003</v>
      </c>
      <c r="CU64" s="39">
        <f>IF(CG64=0,"n/a",CS64/(CG64))</f>
        <v>0.83544618096368228</v>
      </c>
      <c r="CV64" s="37"/>
    </row>
    <row r="65" spans="1:105" s="4" customFormat="1" ht="38.25" x14ac:dyDescent="0.2">
      <c r="B65" s="11"/>
      <c r="H65" s="7"/>
      <c r="I65" s="7"/>
      <c r="L65" s="7"/>
      <c r="M65" s="7"/>
      <c r="N65" s="7"/>
      <c r="O65" s="7"/>
      <c r="P65" s="7"/>
      <c r="Q65" s="7"/>
      <c r="R65" s="7"/>
      <c r="S65" s="7"/>
      <c r="CG65" s="7"/>
      <c r="CH65" s="7"/>
      <c r="CM65" s="7"/>
      <c r="CQ65" s="7"/>
      <c r="CU65" s="38"/>
      <c r="CV65" s="38"/>
      <c r="DA65" s="68" t="s">
        <v>365</v>
      </c>
    </row>
    <row r="66" spans="1:105" s="4" customFormat="1" x14ac:dyDescent="0.2">
      <c r="A66" s="5" t="s">
        <v>2</v>
      </c>
      <c r="B66" s="11"/>
      <c r="C66" s="2" t="s">
        <v>22</v>
      </c>
      <c r="D66" s="5">
        <f t="shared" ref="D66:G66" si="9">D61+D64</f>
        <v>24486.28</v>
      </c>
      <c r="E66" s="5">
        <f t="shared" si="9"/>
        <v>95299.76</v>
      </c>
      <c r="F66" s="5">
        <f t="shared" si="9"/>
        <v>4302537.26</v>
      </c>
      <c r="G66" s="5">
        <f t="shared" si="9"/>
        <v>0</v>
      </c>
      <c r="H66" s="5">
        <f>H61+H64</f>
        <v>4422323.3000000007</v>
      </c>
      <c r="I66" s="7"/>
      <c r="J66" s="5">
        <f t="shared" ref="J66:K66" si="10">J61+J64</f>
        <v>0</v>
      </c>
      <c r="K66" s="5">
        <f t="shared" si="10"/>
        <v>0</v>
      </c>
      <c r="L66" s="5">
        <f>L61+L64</f>
        <v>0</v>
      </c>
      <c r="M66" s="7"/>
      <c r="N66" s="5">
        <f>N61+N64</f>
        <v>4422323.3</v>
      </c>
      <c r="O66" s="5"/>
      <c r="P66" s="5"/>
      <c r="Q66" s="5"/>
      <c r="R66" s="5"/>
      <c r="S66" s="7"/>
      <c r="T66" s="5">
        <f t="shared" ref="T66:AY66" si="11">T61+T64</f>
        <v>112200</v>
      </c>
      <c r="U66" s="5">
        <f t="shared" si="11"/>
        <v>159000</v>
      </c>
      <c r="V66" s="5">
        <f t="shared" si="11"/>
        <v>2058201</v>
      </c>
      <c r="W66" s="5">
        <f t="shared" si="11"/>
        <v>35000</v>
      </c>
      <c r="X66" s="5">
        <f t="shared" si="11"/>
        <v>24000</v>
      </c>
      <c r="Y66" s="5">
        <f t="shared" si="11"/>
        <v>50000</v>
      </c>
      <c r="Z66" s="5">
        <f t="shared" si="11"/>
        <v>47147</v>
      </c>
      <c r="AA66" s="5">
        <f t="shared" si="11"/>
        <v>76459</v>
      </c>
      <c r="AB66" s="5">
        <f t="shared" si="11"/>
        <v>34793</v>
      </c>
      <c r="AC66" s="5">
        <f t="shared" si="11"/>
        <v>28434</v>
      </c>
      <c r="AD66" s="5">
        <f t="shared" si="11"/>
        <v>31032</v>
      </c>
      <c r="AE66" s="5">
        <f t="shared" si="11"/>
        <v>52846</v>
      </c>
      <c r="AF66" s="5">
        <f t="shared" si="11"/>
        <v>52886</v>
      </c>
      <c r="AG66" s="5">
        <f t="shared" si="11"/>
        <v>143409</v>
      </c>
      <c r="AH66" s="5">
        <f t="shared" si="11"/>
        <v>549470</v>
      </c>
      <c r="AI66" s="5">
        <f t="shared" si="11"/>
        <v>20986</v>
      </c>
      <c r="AJ66" s="5">
        <f t="shared" si="11"/>
        <v>137674</v>
      </c>
      <c r="AK66" s="5">
        <f t="shared" si="11"/>
        <v>22000</v>
      </c>
      <c r="AL66" s="5">
        <f t="shared" si="11"/>
        <v>108670</v>
      </c>
      <c r="AM66" s="5">
        <f t="shared" si="11"/>
        <v>74810</v>
      </c>
      <c r="AN66" s="5">
        <f t="shared" si="11"/>
        <v>7750</v>
      </c>
      <c r="AO66" s="5">
        <f t="shared" si="11"/>
        <v>1067717</v>
      </c>
      <c r="AP66" s="5">
        <f t="shared" si="11"/>
        <v>0</v>
      </c>
      <c r="AQ66" s="5">
        <f t="shared" si="11"/>
        <v>0</v>
      </c>
      <c r="AR66" s="5">
        <f t="shared" si="11"/>
        <v>0</v>
      </c>
      <c r="AS66" s="5">
        <f t="shared" si="11"/>
        <v>0</v>
      </c>
      <c r="AT66" s="5">
        <f t="shared" si="11"/>
        <v>0</v>
      </c>
      <c r="AU66" s="5">
        <f t="shared" si="11"/>
        <v>0</v>
      </c>
      <c r="AV66" s="5">
        <f t="shared" si="11"/>
        <v>0</v>
      </c>
      <c r="AW66" s="5">
        <f t="shared" si="11"/>
        <v>0</v>
      </c>
      <c r="AX66" s="5">
        <f t="shared" si="11"/>
        <v>0</v>
      </c>
      <c r="AY66" s="5">
        <f t="shared" si="11"/>
        <v>0</v>
      </c>
      <c r="AZ66" s="5">
        <f t="shared" ref="AZ66:CF66" si="12">AZ61+AZ64</f>
        <v>0</v>
      </c>
      <c r="BA66" s="5">
        <f t="shared" si="12"/>
        <v>0</v>
      </c>
      <c r="BB66" s="5">
        <f t="shared" si="12"/>
        <v>0</v>
      </c>
      <c r="BC66" s="5">
        <f t="shared" si="12"/>
        <v>0</v>
      </c>
      <c r="BD66" s="5">
        <f t="shared" si="12"/>
        <v>0</v>
      </c>
      <c r="BE66" s="5">
        <f t="shared" si="12"/>
        <v>0</v>
      </c>
      <c r="BF66" s="5">
        <f t="shared" si="12"/>
        <v>0</v>
      </c>
      <c r="BG66" s="5">
        <f t="shared" si="12"/>
        <v>0</v>
      </c>
      <c r="BH66" s="5">
        <f t="shared" si="12"/>
        <v>0</v>
      </c>
      <c r="BI66" s="5">
        <f t="shared" si="12"/>
        <v>0</v>
      </c>
      <c r="BJ66" s="5">
        <f t="shared" si="12"/>
        <v>0</v>
      </c>
      <c r="BK66" s="5">
        <f t="shared" si="12"/>
        <v>0</v>
      </c>
      <c r="BL66" s="5">
        <f t="shared" si="12"/>
        <v>0</v>
      </c>
      <c r="BM66" s="5">
        <f t="shared" si="12"/>
        <v>0</v>
      </c>
      <c r="BN66" s="5">
        <f t="shared" si="12"/>
        <v>0</v>
      </c>
      <c r="BO66" s="5">
        <f t="shared" si="12"/>
        <v>0</v>
      </c>
      <c r="BP66" s="5">
        <f t="shared" si="12"/>
        <v>0</v>
      </c>
      <c r="BQ66" s="5">
        <f t="shared" si="12"/>
        <v>0</v>
      </c>
      <c r="BR66" s="5">
        <f t="shared" si="12"/>
        <v>0</v>
      </c>
      <c r="BS66" s="5">
        <f t="shared" si="12"/>
        <v>0</v>
      </c>
      <c r="BT66" s="5">
        <f t="shared" si="12"/>
        <v>0</v>
      </c>
      <c r="BU66" s="5">
        <f t="shared" si="12"/>
        <v>0</v>
      </c>
      <c r="BV66" s="5">
        <f t="shared" si="12"/>
        <v>0</v>
      </c>
      <c r="BW66" s="5">
        <f t="shared" si="12"/>
        <v>0</v>
      </c>
      <c r="BX66" s="5">
        <f t="shared" si="12"/>
        <v>0</v>
      </c>
      <c r="BY66" s="5">
        <f t="shared" si="12"/>
        <v>0</v>
      </c>
      <c r="BZ66" s="5">
        <f t="shared" si="12"/>
        <v>0</v>
      </c>
      <c r="CA66" s="5">
        <f t="shared" si="12"/>
        <v>0</v>
      </c>
      <c r="CB66" s="5">
        <f t="shared" si="12"/>
        <v>0</v>
      </c>
      <c r="CC66" s="5">
        <f t="shared" si="12"/>
        <v>0</v>
      </c>
      <c r="CD66" s="5">
        <f t="shared" si="12"/>
        <v>0</v>
      </c>
      <c r="CE66" s="5">
        <f t="shared" si="12"/>
        <v>0</v>
      </c>
      <c r="CF66" s="5">
        <f t="shared" si="12"/>
        <v>0</v>
      </c>
      <c r="CG66" s="5">
        <f>CG61+CG64</f>
        <v>4894484</v>
      </c>
      <c r="CH66" s="7"/>
      <c r="CI66" s="5">
        <f t="shared" ref="CI66:CL66" si="13">CI61+CI64</f>
        <v>19855.169999999998</v>
      </c>
      <c r="CJ66" s="5">
        <f t="shared" si="13"/>
        <v>114855.23000000001</v>
      </c>
      <c r="CK66" s="5">
        <f t="shared" si="13"/>
        <v>4207190.5600000005</v>
      </c>
      <c r="CL66" s="5">
        <f t="shared" si="13"/>
        <v>0</v>
      </c>
      <c r="CM66" s="5">
        <f>CM61+CM64</f>
        <v>4341900.96</v>
      </c>
      <c r="CN66" s="2"/>
      <c r="CO66" s="5">
        <f t="shared" ref="CO66:CP66" si="14">CO61+CO64</f>
        <v>0</v>
      </c>
      <c r="CP66" s="5">
        <f t="shared" si="14"/>
        <v>0</v>
      </c>
      <c r="CQ66" s="5">
        <f>CQ61+CQ64</f>
        <v>0</v>
      </c>
      <c r="CS66" s="5">
        <f>CS61+CS64</f>
        <v>4341900.9600000009</v>
      </c>
      <c r="CT66" s="5">
        <f>CT61+CT64</f>
        <v>552583.03999999946</v>
      </c>
      <c r="CU66" s="40">
        <f>IF(CG66=0,"n/a",CS66/(CG66))</f>
        <v>0.88710085884436463</v>
      </c>
      <c r="CV66" s="37"/>
      <c r="DA66" s="65">
        <v>135000</v>
      </c>
    </row>
    <row r="67" spans="1:105" s="4" customFormat="1" x14ac:dyDescent="0.2">
      <c r="B67" s="11"/>
      <c r="H67" s="7"/>
      <c r="I67" s="7"/>
      <c r="L67" s="7"/>
      <c r="M67" s="7"/>
      <c r="N67" s="7"/>
      <c r="O67" s="7"/>
      <c r="P67" s="7"/>
      <c r="Q67" s="7"/>
      <c r="R67" s="7"/>
      <c r="S67" s="7"/>
      <c r="CG67" s="7"/>
      <c r="CH67" s="7"/>
      <c r="CM67" s="7"/>
      <c r="CQ67" s="7"/>
      <c r="CU67" s="38"/>
      <c r="CV67" s="38"/>
    </row>
    <row r="68" spans="1:105" outlineLevel="1" x14ac:dyDescent="0.2">
      <c r="A68" s="3" t="s">
        <v>80</v>
      </c>
      <c r="B68" s="11" t="s">
        <v>226</v>
      </c>
      <c r="C68" s="4" t="s">
        <v>227</v>
      </c>
      <c r="D68" s="4">
        <v>0</v>
      </c>
      <c r="E68" s="4">
        <v>0</v>
      </c>
      <c r="F68" s="4">
        <v>715.99</v>
      </c>
      <c r="G68" s="4">
        <v>0</v>
      </c>
      <c r="H68" s="4">
        <v>715.99</v>
      </c>
      <c r="I68" s="4"/>
      <c r="J68" s="4">
        <v>0</v>
      </c>
      <c r="K68" s="4">
        <v>0</v>
      </c>
      <c r="L68" s="4">
        <v>0</v>
      </c>
      <c r="M68" s="4"/>
      <c r="N68" s="4">
        <v>715.99</v>
      </c>
      <c r="O68" s="4"/>
      <c r="P68" s="58">
        <v>0</v>
      </c>
      <c r="Q68" s="58">
        <v>0</v>
      </c>
      <c r="R68" s="4"/>
      <c r="S68" s="58"/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1100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58">
        <v>1100</v>
      </c>
      <c r="CH68" s="4"/>
      <c r="CI68" s="4">
        <v>0</v>
      </c>
      <c r="CJ68" s="4">
        <v>0</v>
      </c>
      <c r="CK68" s="4">
        <v>936.72</v>
      </c>
      <c r="CL68" s="4">
        <v>0</v>
      </c>
      <c r="CM68" s="4">
        <v>936.72</v>
      </c>
      <c r="CN68" s="4"/>
      <c r="CO68" s="4">
        <v>0</v>
      </c>
      <c r="CP68" s="4">
        <v>0</v>
      </c>
      <c r="CQ68" s="4">
        <v>0</v>
      </c>
      <c r="CR68" s="4"/>
      <c r="CS68" s="4">
        <v>936.72</v>
      </c>
      <c r="CT68" s="4">
        <f t="shared" ref="CT68:CT95" si="15">CG68-CS68</f>
        <v>163.27999999999997</v>
      </c>
      <c r="CU68" s="38">
        <f t="shared" ref="CU68:CU95" si="16">IF(CG68=0,"n/a",CS68/(CG68))</f>
        <v>0.85156363636363641</v>
      </c>
    </row>
    <row r="69" spans="1:105" outlineLevel="1" x14ac:dyDescent="0.2">
      <c r="A69" s="3" t="s">
        <v>81</v>
      </c>
      <c r="B69" s="11" t="s">
        <v>228</v>
      </c>
      <c r="C69" s="4" t="s">
        <v>229</v>
      </c>
      <c r="D69" s="4">
        <v>0</v>
      </c>
      <c r="E69" s="4">
        <v>22</v>
      </c>
      <c r="F69" s="4">
        <v>16311.11</v>
      </c>
      <c r="G69" s="4">
        <v>0</v>
      </c>
      <c r="H69" s="4">
        <v>16333.11</v>
      </c>
      <c r="I69" s="4"/>
      <c r="J69" s="4">
        <v>0</v>
      </c>
      <c r="K69" s="4">
        <v>0</v>
      </c>
      <c r="L69" s="4">
        <v>0</v>
      </c>
      <c r="M69" s="4"/>
      <c r="N69" s="4">
        <v>16333.11</v>
      </c>
      <c r="O69" s="4"/>
      <c r="P69" s="58">
        <v>0</v>
      </c>
      <c r="Q69" s="58">
        <v>0</v>
      </c>
      <c r="R69" s="4"/>
      <c r="S69" s="58"/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17470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58">
        <v>17470</v>
      </c>
      <c r="CH69" s="4"/>
      <c r="CI69" s="4">
        <v>0</v>
      </c>
      <c r="CJ69" s="4">
        <v>0</v>
      </c>
      <c r="CK69" s="4">
        <v>13352.52</v>
      </c>
      <c r="CL69" s="4">
        <v>0</v>
      </c>
      <c r="CM69" s="4">
        <v>13352.52</v>
      </c>
      <c r="CN69" s="4"/>
      <c r="CO69" s="4">
        <v>0</v>
      </c>
      <c r="CP69" s="4">
        <v>0</v>
      </c>
      <c r="CQ69" s="4">
        <v>0</v>
      </c>
      <c r="CR69" s="4"/>
      <c r="CS69" s="4">
        <v>13352.52</v>
      </c>
      <c r="CT69" s="4">
        <f t="shared" si="15"/>
        <v>4117.4799999999996</v>
      </c>
      <c r="CU69" s="38">
        <f t="shared" si="16"/>
        <v>0.76431139095592449</v>
      </c>
    </row>
    <row r="70" spans="1:105" outlineLevel="1" x14ac:dyDescent="0.2">
      <c r="A70" s="3" t="s">
        <v>82</v>
      </c>
      <c r="B70" s="11" t="s">
        <v>230</v>
      </c>
      <c r="C70" s="4" t="s">
        <v>231</v>
      </c>
      <c r="D70" s="4">
        <v>17</v>
      </c>
      <c r="E70" s="4">
        <v>0</v>
      </c>
      <c r="F70" s="4">
        <v>692.5</v>
      </c>
      <c r="G70" s="4">
        <v>0</v>
      </c>
      <c r="H70" s="4">
        <v>709.5</v>
      </c>
      <c r="I70" s="4"/>
      <c r="J70" s="4">
        <v>0</v>
      </c>
      <c r="K70" s="4">
        <v>0</v>
      </c>
      <c r="L70" s="4">
        <v>0</v>
      </c>
      <c r="M70" s="4"/>
      <c r="N70" s="4">
        <v>709.5</v>
      </c>
      <c r="O70" s="4"/>
      <c r="P70" s="58">
        <v>0</v>
      </c>
      <c r="Q70" s="58">
        <v>0</v>
      </c>
      <c r="R70" s="4"/>
      <c r="S70" s="58"/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825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58">
        <v>825</v>
      </c>
      <c r="CH70" s="4"/>
      <c r="CI70" s="4">
        <v>72</v>
      </c>
      <c r="CJ70" s="4">
        <v>269.5</v>
      </c>
      <c r="CK70" s="4">
        <v>1003</v>
      </c>
      <c r="CL70" s="4">
        <v>0</v>
      </c>
      <c r="CM70" s="4">
        <v>1344.5</v>
      </c>
      <c r="CN70" s="4"/>
      <c r="CO70" s="4">
        <v>0</v>
      </c>
      <c r="CP70" s="4">
        <v>0</v>
      </c>
      <c r="CQ70" s="4">
        <v>0</v>
      </c>
      <c r="CR70" s="4"/>
      <c r="CS70" s="4">
        <v>1344.5</v>
      </c>
      <c r="CT70" s="64">
        <f t="shared" si="15"/>
        <v>-519.5</v>
      </c>
      <c r="CU70" s="38">
        <f t="shared" si="16"/>
        <v>1.6296969696969696</v>
      </c>
    </row>
    <row r="71" spans="1:105" outlineLevel="1" x14ac:dyDescent="0.2">
      <c r="A71" s="3" t="s">
        <v>83</v>
      </c>
      <c r="B71" s="11" t="s">
        <v>232</v>
      </c>
      <c r="C71" s="4" t="s">
        <v>233</v>
      </c>
      <c r="D71" s="4">
        <v>5722.18</v>
      </c>
      <c r="E71" s="4">
        <v>366.33</v>
      </c>
      <c r="F71" s="4">
        <v>165.44</v>
      </c>
      <c r="G71" s="4">
        <v>0</v>
      </c>
      <c r="H71" s="4">
        <v>6253.95</v>
      </c>
      <c r="I71" s="4"/>
      <c r="J71" s="4">
        <v>0</v>
      </c>
      <c r="K71" s="4">
        <v>0</v>
      </c>
      <c r="L71" s="4">
        <v>0</v>
      </c>
      <c r="M71" s="4"/>
      <c r="N71" s="4">
        <v>6253.95</v>
      </c>
      <c r="O71" s="4"/>
      <c r="P71" s="58">
        <v>0</v>
      </c>
      <c r="Q71" s="58">
        <v>0</v>
      </c>
      <c r="R71" s="4"/>
      <c r="S71" s="58"/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7805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58">
        <v>7805</v>
      </c>
      <c r="CH71" s="4"/>
      <c r="CI71" s="4">
        <v>3833.51</v>
      </c>
      <c r="CJ71" s="4">
        <v>403.85</v>
      </c>
      <c r="CK71" s="4">
        <v>58.980000000000004</v>
      </c>
      <c r="CL71" s="4">
        <v>0</v>
      </c>
      <c r="CM71" s="4">
        <v>4296.34</v>
      </c>
      <c r="CN71" s="4"/>
      <c r="CO71" s="4">
        <v>0</v>
      </c>
      <c r="CP71" s="4">
        <v>0</v>
      </c>
      <c r="CQ71" s="4">
        <v>0</v>
      </c>
      <c r="CR71" s="4"/>
      <c r="CS71" s="4">
        <v>4296.34</v>
      </c>
      <c r="CT71" s="4">
        <f t="shared" si="15"/>
        <v>3508.66</v>
      </c>
      <c r="CU71" s="38">
        <f t="shared" si="16"/>
        <v>0.55045996156310062</v>
      </c>
    </row>
    <row r="72" spans="1:105" outlineLevel="1" x14ac:dyDescent="0.2">
      <c r="A72" s="3" t="s">
        <v>84</v>
      </c>
      <c r="B72" s="11" t="s">
        <v>234</v>
      </c>
      <c r="C72" s="4" t="s">
        <v>235</v>
      </c>
      <c r="D72" s="4">
        <v>9580.31</v>
      </c>
      <c r="E72" s="4">
        <v>0</v>
      </c>
      <c r="F72" s="4">
        <v>0</v>
      </c>
      <c r="G72" s="4">
        <v>0</v>
      </c>
      <c r="H72" s="4">
        <v>9580.31</v>
      </c>
      <c r="I72" s="4"/>
      <c r="J72" s="4">
        <v>0</v>
      </c>
      <c r="K72" s="4">
        <v>0</v>
      </c>
      <c r="L72" s="4">
        <v>0</v>
      </c>
      <c r="M72" s="4"/>
      <c r="N72" s="4">
        <v>9580.31</v>
      </c>
      <c r="O72" s="4"/>
      <c r="P72" s="58">
        <v>0</v>
      </c>
      <c r="Q72" s="58">
        <v>0</v>
      </c>
      <c r="R72" s="4"/>
      <c r="S72" s="58"/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10384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58">
        <v>10384</v>
      </c>
      <c r="CH72" s="4"/>
      <c r="CI72" s="4">
        <v>9359.85</v>
      </c>
      <c r="CJ72" s="4">
        <v>0</v>
      </c>
      <c r="CK72" s="4">
        <v>0</v>
      </c>
      <c r="CL72" s="4">
        <v>0</v>
      </c>
      <c r="CM72" s="4">
        <v>9359.85</v>
      </c>
      <c r="CN72" s="4"/>
      <c r="CO72" s="4">
        <v>0</v>
      </c>
      <c r="CP72" s="4">
        <v>0</v>
      </c>
      <c r="CQ72" s="4">
        <v>0</v>
      </c>
      <c r="CR72" s="4"/>
      <c r="CS72" s="4">
        <v>9359.85</v>
      </c>
      <c r="CT72" s="4">
        <f t="shared" si="15"/>
        <v>1024.1499999999996</v>
      </c>
      <c r="CU72" s="38">
        <f t="shared" si="16"/>
        <v>0.90137230354391373</v>
      </c>
    </row>
    <row r="73" spans="1:105" outlineLevel="1" x14ac:dyDescent="0.2">
      <c r="A73" s="3" t="s">
        <v>85</v>
      </c>
      <c r="B73" s="11" t="s">
        <v>236</v>
      </c>
      <c r="C73" s="4" t="s">
        <v>237</v>
      </c>
      <c r="D73" s="4">
        <v>41448.61</v>
      </c>
      <c r="E73" s="4">
        <v>413.25</v>
      </c>
      <c r="F73" s="4">
        <v>0</v>
      </c>
      <c r="G73" s="4">
        <v>0</v>
      </c>
      <c r="H73" s="4">
        <v>41861.86</v>
      </c>
      <c r="I73" s="4"/>
      <c r="J73" s="4">
        <v>0</v>
      </c>
      <c r="K73" s="4">
        <v>0</v>
      </c>
      <c r="L73" s="4">
        <v>0</v>
      </c>
      <c r="M73" s="4"/>
      <c r="N73" s="4">
        <v>41861.86</v>
      </c>
      <c r="O73" s="4"/>
      <c r="P73" s="58">
        <v>0</v>
      </c>
      <c r="Q73" s="58">
        <v>0</v>
      </c>
      <c r="R73" s="4"/>
      <c r="S73" s="58"/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48882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58">
        <v>48882</v>
      </c>
      <c r="CH73" s="4"/>
      <c r="CI73" s="4">
        <v>38283.49</v>
      </c>
      <c r="CJ73" s="4">
        <v>0</v>
      </c>
      <c r="CK73" s="4">
        <v>0</v>
      </c>
      <c r="CL73" s="4">
        <v>0</v>
      </c>
      <c r="CM73" s="4">
        <v>38283.49</v>
      </c>
      <c r="CN73" s="4"/>
      <c r="CO73" s="4">
        <v>0</v>
      </c>
      <c r="CP73" s="4">
        <v>0</v>
      </c>
      <c r="CQ73" s="4">
        <v>0</v>
      </c>
      <c r="CR73" s="4"/>
      <c r="CS73" s="4">
        <v>38283.49</v>
      </c>
      <c r="CT73" s="4">
        <f t="shared" si="15"/>
        <v>10598.510000000002</v>
      </c>
      <c r="CU73" s="38">
        <f t="shared" si="16"/>
        <v>0.78318174379117056</v>
      </c>
    </row>
    <row r="74" spans="1:105" outlineLevel="1" x14ac:dyDescent="0.2">
      <c r="A74" s="3" t="s">
        <v>86</v>
      </c>
      <c r="B74" s="11" t="s">
        <v>238</v>
      </c>
      <c r="C74" s="4" t="s">
        <v>239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/>
      <c r="J74" s="4">
        <v>0</v>
      </c>
      <c r="K74" s="4">
        <v>0</v>
      </c>
      <c r="L74" s="4">
        <v>0</v>
      </c>
      <c r="M74" s="4"/>
      <c r="N74" s="4">
        <v>0</v>
      </c>
      <c r="O74" s="4"/>
      <c r="P74" s="58">
        <v>0</v>
      </c>
      <c r="Q74" s="58">
        <v>0</v>
      </c>
      <c r="R74" s="4"/>
      <c r="S74" s="58"/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5000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58">
        <v>5000</v>
      </c>
      <c r="CH74" s="4"/>
      <c r="CI74" s="4">
        <v>0</v>
      </c>
      <c r="CJ74" s="4">
        <v>0</v>
      </c>
      <c r="CK74" s="4">
        <v>5754</v>
      </c>
      <c r="CL74" s="4">
        <v>0</v>
      </c>
      <c r="CM74" s="4">
        <v>5754</v>
      </c>
      <c r="CN74" s="4"/>
      <c r="CO74" s="4">
        <v>0</v>
      </c>
      <c r="CP74" s="4">
        <v>0</v>
      </c>
      <c r="CQ74" s="4">
        <v>0</v>
      </c>
      <c r="CR74" s="4"/>
      <c r="CS74" s="4">
        <v>5754</v>
      </c>
      <c r="CT74" s="64">
        <v>0</v>
      </c>
      <c r="CU74" s="38">
        <f t="shared" si="16"/>
        <v>1.1508</v>
      </c>
      <c r="DA74" s="3" t="s">
        <v>361</v>
      </c>
    </row>
    <row r="75" spans="1:105" outlineLevel="1" x14ac:dyDescent="0.2">
      <c r="A75" s="3" t="s">
        <v>87</v>
      </c>
      <c r="B75" s="11" t="s">
        <v>240</v>
      </c>
      <c r="C75" s="4" t="s">
        <v>241</v>
      </c>
      <c r="D75" s="4">
        <v>0</v>
      </c>
      <c r="E75" s="4">
        <v>0</v>
      </c>
      <c r="F75" s="4">
        <v>915</v>
      </c>
      <c r="G75" s="4">
        <v>0</v>
      </c>
      <c r="H75" s="4">
        <v>915</v>
      </c>
      <c r="I75" s="4"/>
      <c r="J75" s="4">
        <v>0</v>
      </c>
      <c r="K75" s="4">
        <v>0</v>
      </c>
      <c r="L75" s="4">
        <v>0</v>
      </c>
      <c r="M75" s="4"/>
      <c r="N75" s="4">
        <v>915</v>
      </c>
      <c r="O75" s="4"/>
      <c r="P75" s="58">
        <v>0</v>
      </c>
      <c r="Q75" s="58">
        <v>0</v>
      </c>
      <c r="R75" s="4"/>
      <c r="S75" s="58"/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1000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58">
        <v>1000</v>
      </c>
      <c r="CH75" s="4"/>
      <c r="CI75" s="4">
        <v>0</v>
      </c>
      <c r="CJ75" s="4">
        <v>0</v>
      </c>
      <c r="CK75" s="4">
        <v>880</v>
      </c>
      <c r="CL75" s="4">
        <v>0</v>
      </c>
      <c r="CM75" s="4">
        <v>880</v>
      </c>
      <c r="CN75" s="4"/>
      <c r="CO75" s="4">
        <v>0</v>
      </c>
      <c r="CP75" s="4">
        <v>0</v>
      </c>
      <c r="CQ75" s="4">
        <v>0</v>
      </c>
      <c r="CR75" s="4"/>
      <c r="CS75" s="4">
        <v>880</v>
      </c>
      <c r="CT75" s="4">
        <f t="shared" si="15"/>
        <v>120</v>
      </c>
      <c r="CU75" s="38">
        <f t="shared" si="16"/>
        <v>0.88</v>
      </c>
    </row>
    <row r="76" spans="1:105" outlineLevel="1" x14ac:dyDescent="0.2">
      <c r="A76" s="3" t="s">
        <v>88</v>
      </c>
      <c r="B76" s="11" t="s">
        <v>242</v>
      </c>
      <c r="C76" s="4" t="s">
        <v>243</v>
      </c>
      <c r="D76" s="4">
        <v>1705</v>
      </c>
      <c r="E76" s="4">
        <v>0</v>
      </c>
      <c r="F76" s="4">
        <v>94502.49</v>
      </c>
      <c r="G76" s="4">
        <v>0</v>
      </c>
      <c r="H76" s="4">
        <v>96207.49</v>
      </c>
      <c r="I76" s="4"/>
      <c r="J76" s="4">
        <v>0</v>
      </c>
      <c r="K76" s="4">
        <v>0</v>
      </c>
      <c r="L76" s="4">
        <v>0</v>
      </c>
      <c r="M76" s="4"/>
      <c r="N76" s="4">
        <v>96207.49</v>
      </c>
      <c r="O76" s="4"/>
      <c r="P76" s="58">
        <v>0</v>
      </c>
      <c r="Q76" s="58">
        <v>0</v>
      </c>
      <c r="R76" s="4"/>
      <c r="S76" s="58"/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139128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58">
        <v>161128</v>
      </c>
      <c r="CH76" s="4"/>
      <c r="CI76" s="4">
        <v>4046.5</v>
      </c>
      <c r="CJ76" s="4">
        <v>0</v>
      </c>
      <c r="CK76" s="4">
        <v>97570.98</v>
      </c>
      <c r="CL76" s="4">
        <v>0</v>
      </c>
      <c r="CM76" s="4">
        <v>101617.48</v>
      </c>
      <c r="CN76" s="4"/>
      <c r="CO76" s="4">
        <v>0</v>
      </c>
      <c r="CP76" s="4">
        <v>0</v>
      </c>
      <c r="CQ76" s="4">
        <v>0</v>
      </c>
      <c r="CR76" s="4"/>
      <c r="CS76" s="4">
        <v>101617.48</v>
      </c>
      <c r="CT76" s="4">
        <f t="shared" si="15"/>
        <v>59510.520000000004</v>
      </c>
      <c r="CU76" s="38">
        <f t="shared" si="16"/>
        <v>0.63066307531900101</v>
      </c>
    </row>
    <row r="77" spans="1:105" outlineLevel="1" x14ac:dyDescent="0.2">
      <c r="A77" s="3" t="s">
        <v>89</v>
      </c>
      <c r="B77" s="11" t="s">
        <v>244</v>
      </c>
      <c r="C77" s="4" t="s">
        <v>245</v>
      </c>
      <c r="D77" s="4">
        <v>0</v>
      </c>
      <c r="E77" s="4">
        <v>0</v>
      </c>
      <c r="F77" s="4">
        <v>1453.39</v>
      </c>
      <c r="G77" s="4">
        <v>0</v>
      </c>
      <c r="H77" s="4">
        <v>1453.39</v>
      </c>
      <c r="I77" s="4"/>
      <c r="J77" s="4">
        <v>0</v>
      </c>
      <c r="K77" s="4">
        <v>0</v>
      </c>
      <c r="L77" s="4">
        <v>0</v>
      </c>
      <c r="M77" s="4"/>
      <c r="N77" s="4">
        <v>1453.39</v>
      </c>
      <c r="O77" s="4"/>
      <c r="P77" s="58">
        <v>0</v>
      </c>
      <c r="Q77" s="58">
        <v>0</v>
      </c>
      <c r="R77" s="4"/>
      <c r="S77" s="58"/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1250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58">
        <v>1250</v>
      </c>
      <c r="CH77" s="4"/>
      <c r="CI77" s="4">
        <v>0</v>
      </c>
      <c r="CJ77" s="4">
        <v>0</v>
      </c>
      <c r="CK77" s="4">
        <v>1097.99</v>
      </c>
      <c r="CL77" s="4">
        <v>0</v>
      </c>
      <c r="CM77" s="4">
        <v>1097.99</v>
      </c>
      <c r="CN77" s="4"/>
      <c r="CO77" s="4">
        <v>0</v>
      </c>
      <c r="CP77" s="4">
        <v>0</v>
      </c>
      <c r="CQ77" s="4">
        <v>0</v>
      </c>
      <c r="CR77" s="4"/>
      <c r="CS77" s="4">
        <v>1097.99</v>
      </c>
      <c r="CT77" s="4">
        <f t="shared" si="15"/>
        <v>152.01</v>
      </c>
      <c r="CU77" s="38">
        <f t="shared" si="16"/>
        <v>0.87839200000000006</v>
      </c>
    </row>
    <row r="78" spans="1:105" outlineLevel="1" x14ac:dyDescent="0.2">
      <c r="A78" s="3" t="s">
        <v>90</v>
      </c>
      <c r="B78" s="11" t="s">
        <v>246</v>
      </c>
      <c r="C78" s="4" t="s">
        <v>247</v>
      </c>
      <c r="D78" s="4">
        <v>0</v>
      </c>
      <c r="E78" s="4">
        <v>0</v>
      </c>
      <c r="F78" s="4">
        <v>6469.96</v>
      </c>
      <c r="G78" s="4">
        <v>0</v>
      </c>
      <c r="H78" s="4">
        <v>6469.96</v>
      </c>
      <c r="I78" s="4"/>
      <c r="J78" s="4">
        <v>0</v>
      </c>
      <c r="K78" s="4">
        <v>0</v>
      </c>
      <c r="L78" s="4">
        <v>0</v>
      </c>
      <c r="M78" s="4"/>
      <c r="N78" s="4">
        <v>6469.96</v>
      </c>
      <c r="O78" s="4"/>
      <c r="P78" s="58">
        <v>0</v>
      </c>
      <c r="Q78" s="58">
        <v>0</v>
      </c>
      <c r="R78" s="4"/>
      <c r="S78" s="58"/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11600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58">
        <v>11600</v>
      </c>
      <c r="CH78" s="4"/>
      <c r="CI78" s="4">
        <v>0</v>
      </c>
      <c r="CJ78" s="4">
        <v>0</v>
      </c>
      <c r="CK78" s="4">
        <v>6157.08</v>
      </c>
      <c r="CL78" s="4">
        <v>0</v>
      </c>
      <c r="CM78" s="4">
        <v>6157.08</v>
      </c>
      <c r="CN78" s="4"/>
      <c r="CO78" s="4">
        <v>0</v>
      </c>
      <c r="CP78" s="4">
        <v>0</v>
      </c>
      <c r="CQ78" s="4">
        <v>0</v>
      </c>
      <c r="CR78" s="4"/>
      <c r="CS78" s="4">
        <v>6157.08</v>
      </c>
      <c r="CT78" s="4">
        <f t="shared" si="15"/>
        <v>5442.92</v>
      </c>
      <c r="CU78" s="38">
        <f t="shared" si="16"/>
        <v>0.53078275862068969</v>
      </c>
    </row>
    <row r="79" spans="1:105" outlineLevel="1" x14ac:dyDescent="0.2">
      <c r="A79" s="3" t="s">
        <v>91</v>
      </c>
      <c r="B79" s="11" t="s">
        <v>248</v>
      </c>
      <c r="C79" s="4" t="s">
        <v>249</v>
      </c>
      <c r="D79" s="4">
        <v>0</v>
      </c>
      <c r="E79" s="4">
        <v>199</v>
      </c>
      <c r="F79" s="4">
        <v>31864.7</v>
      </c>
      <c r="G79" s="4">
        <v>0</v>
      </c>
      <c r="H79" s="4">
        <v>32063.7</v>
      </c>
      <c r="I79" s="4"/>
      <c r="J79" s="4">
        <v>0</v>
      </c>
      <c r="K79" s="4">
        <v>0</v>
      </c>
      <c r="L79" s="4">
        <v>0</v>
      </c>
      <c r="M79" s="4"/>
      <c r="N79" s="4">
        <v>32063.7</v>
      </c>
      <c r="O79" s="4"/>
      <c r="P79" s="58">
        <v>0</v>
      </c>
      <c r="Q79" s="58">
        <v>0</v>
      </c>
      <c r="R79" s="4"/>
      <c r="S79" s="58"/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57037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58">
        <v>57037</v>
      </c>
      <c r="CH79" s="4"/>
      <c r="CI79" s="4">
        <v>0</v>
      </c>
      <c r="CJ79" s="4">
        <v>323.17</v>
      </c>
      <c r="CK79" s="4">
        <v>37775.050000000003</v>
      </c>
      <c r="CL79" s="4">
        <v>0</v>
      </c>
      <c r="CM79" s="4">
        <v>38098.22</v>
      </c>
      <c r="CN79" s="4"/>
      <c r="CO79" s="4">
        <v>0</v>
      </c>
      <c r="CP79" s="4">
        <v>0</v>
      </c>
      <c r="CQ79" s="4">
        <v>0</v>
      </c>
      <c r="CR79" s="4"/>
      <c r="CS79" s="4">
        <v>38098.22</v>
      </c>
      <c r="CT79" s="4">
        <f t="shared" si="15"/>
        <v>18938.78</v>
      </c>
      <c r="CU79" s="38">
        <f t="shared" si="16"/>
        <v>0.66795623893262268</v>
      </c>
    </row>
    <row r="80" spans="1:105" outlineLevel="1" x14ac:dyDescent="0.2">
      <c r="A80" s="3" t="s">
        <v>92</v>
      </c>
      <c r="B80" s="11" t="s">
        <v>250</v>
      </c>
      <c r="C80" s="4" t="s">
        <v>251</v>
      </c>
      <c r="D80" s="4">
        <v>0</v>
      </c>
      <c r="E80" s="4">
        <v>0</v>
      </c>
      <c r="F80" s="4">
        <v>26342.83</v>
      </c>
      <c r="G80" s="4">
        <v>0</v>
      </c>
      <c r="H80" s="4">
        <v>26342.83</v>
      </c>
      <c r="I80" s="4"/>
      <c r="J80" s="4">
        <v>0</v>
      </c>
      <c r="K80" s="4">
        <v>0</v>
      </c>
      <c r="L80" s="4">
        <v>0</v>
      </c>
      <c r="M80" s="4"/>
      <c r="N80" s="4">
        <v>26342.83</v>
      </c>
      <c r="O80" s="4"/>
      <c r="P80" s="58">
        <v>0</v>
      </c>
      <c r="Q80" s="58">
        <v>0</v>
      </c>
      <c r="R80" s="4"/>
      <c r="S80" s="58"/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79200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58">
        <v>69344</v>
      </c>
      <c r="CH80" s="4"/>
      <c r="CI80" s="4">
        <v>0</v>
      </c>
      <c r="CJ80" s="4">
        <v>0</v>
      </c>
      <c r="CK80" s="4">
        <v>18834.920000000002</v>
      </c>
      <c r="CL80" s="4">
        <v>0</v>
      </c>
      <c r="CM80" s="4">
        <v>18834.920000000002</v>
      </c>
      <c r="CN80" s="4"/>
      <c r="CO80" s="4">
        <v>0</v>
      </c>
      <c r="CP80" s="4">
        <v>0</v>
      </c>
      <c r="CQ80" s="4">
        <v>0</v>
      </c>
      <c r="CR80" s="4"/>
      <c r="CS80" s="4">
        <v>18834.920000000002</v>
      </c>
      <c r="CT80" s="4">
        <f t="shared" si="15"/>
        <v>50509.08</v>
      </c>
      <c r="CU80" s="38">
        <f t="shared" si="16"/>
        <v>0.27161571296723586</v>
      </c>
    </row>
    <row r="81" spans="1:105" outlineLevel="1" x14ac:dyDescent="0.2">
      <c r="A81" s="3" t="s">
        <v>93</v>
      </c>
      <c r="B81" s="11" t="s">
        <v>252</v>
      </c>
      <c r="C81" s="4" t="s">
        <v>253</v>
      </c>
      <c r="D81" s="4">
        <v>0</v>
      </c>
      <c r="E81" s="4">
        <v>0</v>
      </c>
      <c r="F81" s="4">
        <v>567.31000000000006</v>
      </c>
      <c r="G81" s="4">
        <v>0</v>
      </c>
      <c r="H81" s="4">
        <v>567.31000000000006</v>
      </c>
      <c r="I81" s="4"/>
      <c r="J81" s="4">
        <v>0</v>
      </c>
      <c r="K81" s="4">
        <v>0</v>
      </c>
      <c r="L81" s="4">
        <v>0</v>
      </c>
      <c r="M81" s="4"/>
      <c r="N81" s="4">
        <v>567.31000000000006</v>
      </c>
      <c r="O81" s="4"/>
      <c r="P81" s="58">
        <v>0</v>
      </c>
      <c r="Q81" s="58">
        <v>0</v>
      </c>
      <c r="R81" s="4"/>
      <c r="S81" s="58"/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500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58">
        <v>500</v>
      </c>
      <c r="CH81" s="4"/>
      <c r="CI81" s="4">
        <v>0</v>
      </c>
      <c r="CJ81" s="4">
        <v>0</v>
      </c>
      <c r="CK81" s="4">
        <v>0</v>
      </c>
      <c r="CL81" s="4">
        <v>0</v>
      </c>
      <c r="CM81" s="4">
        <v>0</v>
      </c>
      <c r="CN81" s="4"/>
      <c r="CO81" s="4">
        <v>0</v>
      </c>
      <c r="CP81" s="4">
        <v>0</v>
      </c>
      <c r="CQ81" s="4">
        <v>0</v>
      </c>
      <c r="CR81" s="4"/>
      <c r="CS81" s="4">
        <v>0</v>
      </c>
      <c r="CT81" s="4">
        <f t="shared" si="15"/>
        <v>500</v>
      </c>
      <c r="CU81" s="38">
        <f t="shared" si="16"/>
        <v>0</v>
      </c>
    </row>
    <row r="82" spans="1:105" outlineLevel="1" x14ac:dyDescent="0.2">
      <c r="A82" s="3" t="s">
        <v>94</v>
      </c>
      <c r="B82" s="11" t="s">
        <v>254</v>
      </c>
      <c r="C82" s="4" t="s">
        <v>255</v>
      </c>
      <c r="D82" s="4">
        <v>0</v>
      </c>
      <c r="E82" s="4">
        <v>0</v>
      </c>
      <c r="F82" s="4">
        <v>16460.79</v>
      </c>
      <c r="G82" s="4">
        <v>0</v>
      </c>
      <c r="H82" s="4">
        <v>16460.79</v>
      </c>
      <c r="I82" s="4"/>
      <c r="J82" s="4">
        <v>0</v>
      </c>
      <c r="K82" s="4">
        <v>0</v>
      </c>
      <c r="L82" s="4">
        <v>0</v>
      </c>
      <c r="M82" s="4"/>
      <c r="N82" s="4">
        <v>16460.79</v>
      </c>
      <c r="O82" s="4"/>
      <c r="P82" s="58">
        <v>0</v>
      </c>
      <c r="Q82" s="58">
        <v>0</v>
      </c>
      <c r="R82" s="4"/>
      <c r="S82" s="58"/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21125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58">
        <v>21125</v>
      </c>
      <c r="CH82" s="4"/>
      <c r="CI82" s="4">
        <v>0</v>
      </c>
      <c r="CJ82" s="4">
        <v>0</v>
      </c>
      <c r="CK82" s="4">
        <v>17754.740000000002</v>
      </c>
      <c r="CL82" s="4">
        <v>0</v>
      </c>
      <c r="CM82" s="4">
        <v>17754.740000000002</v>
      </c>
      <c r="CN82" s="4"/>
      <c r="CO82" s="4">
        <v>0</v>
      </c>
      <c r="CP82" s="4">
        <v>0</v>
      </c>
      <c r="CQ82" s="4">
        <v>0</v>
      </c>
      <c r="CR82" s="4"/>
      <c r="CS82" s="4">
        <v>17754.740000000002</v>
      </c>
      <c r="CT82" s="4">
        <f t="shared" si="15"/>
        <v>3370.2599999999984</v>
      </c>
      <c r="CU82" s="38">
        <f t="shared" si="16"/>
        <v>0.84046106508875751</v>
      </c>
    </row>
    <row r="83" spans="1:105" outlineLevel="1" x14ac:dyDescent="0.2">
      <c r="A83" s="3" t="s">
        <v>95</v>
      </c>
      <c r="B83" s="11" t="s">
        <v>256</v>
      </c>
      <c r="C83" s="4" t="s">
        <v>257</v>
      </c>
      <c r="D83" s="4">
        <v>0</v>
      </c>
      <c r="E83" s="4">
        <v>0</v>
      </c>
      <c r="F83" s="4">
        <v>50505.74</v>
      </c>
      <c r="G83" s="4">
        <v>0</v>
      </c>
      <c r="H83" s="4">
        <v>50505.74</v>
      </c>
      <c r="I83" s="4"/>
      <c r="J83" s="4">
        <v>0</v>
      </c>
      <c r="K83" s="4">
        <v>0</v>
      </c>
      <c r="L83" s="4">
        <v>0</v>
      </c>
      <c r="M83" s="4"/>
      <c r="N83" s="4">
        <v>50505.74</v>
      </c>
      <c r="O83" s="4"/>
      <c r="P83" s="58">
        <v>0</v>
      </c>
      <c r="Q83" s="58">
        <v>0</v>
      </c>
      <c r="R83" s="4"/>
      <c r="S83" s="58"/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51400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58">
        <v>51400</v>
      </c>
      <c r="CH83" s="4"/>
      <c r="CI83" s="4">
        <v>0</v>
      </c>
      <c r="CJ83" s="4">
        <v>0</v>
      </c>
      <c r="CK83" s="4">
        <v>49292.44</v>
      </c>
      <c r="CL83" s="4">
        <v>0</v>
      </c>
      <c r="CM83" s="4">
        <v>49292.44</v>
      </c>
      <c r="CN83" s="4"/>
      <c r="CO83" s="4">
        <v>0</v>
      </c>
      <c r="CP83" s="4">
        <v>0</v>
      </c>
      <c r="CQ83" s="4">
        <v>0</v>
      </c>
      <c r="CR83" s="4"/>
      <c r="CS83" s="4">
        <v>49292.44</v>
      </c>
      <c r="CT83" s="4">
        <f t="shared" si="15"/>
        <v>2107.5599999999977</v>
      </c>
      <c r="CU83" s="38">
        <f t="shared" si="16"/>
        <v>0.95899688715953313</v>
      </c>
    </row>
    <row r="84" spans="1:105" outlineLevel="1" x14ac:dyDescent="0.2">
      <c r="A84" s="3" t="s">
        <v>96</v>
      </c>
      <c r="B84" s="11" t="s">
        <v>258</v>
      </c>
      <c r="C84" s="4" t="s">
        <v>259</v>
      </c>
      <c r="D84" s="4">
        <v>0</v>
      </c>
      <c r="E84" s="4">
        <v>0</v>
      </c>
      <c r="F84" s="4">
        <v>13460.5</v>
      </c>
      <c r="G84" s="4">
        <v>0</v>
      </c>
      <c r="H84" s="4">
        <v>13460.5</v>
      </c>
      <c r="I84" s="4"/>
      <c r="J84" s="4">
        <v>0</v>
      </c>
      <c r="K84" s="4">
        <v>0</v>
      </c>
      <c r="L84" s="4">
        <v>0</v>
      </c>
      <c r="M84" s="4"/>
      <c r="N84" s="4">
        <v>13460.5</v>
      </c>
      <c r="O84" s="4"/>
      <c r="P84" s="58">
        <v>0</v>
      </c>
      <c r="Q84" s="58">
        <v>0</v>
      </c>
      <c r="R84" s="4"/>
      <c r="S84" s="58"/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13770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58">
        <v>13770</v>
      </c>
      <c r="CH84" s="4"/>
      <c r="CI84" s="4">
        <v>0</v>
      </c>
      <c r="CJ84" s="4">
        <v>0</v>
      </c>
      <c r="CK84" s="4">
        <v>10528.76</v>
      </c>
      <c r="CL84" s="4">
        <v>0</v>
      </c>
      <c r="CM84" s="4">
        <v>10528.76</v>
      </c>
      <c r="CN84" s="4"/>
      <c r="CO84" s="4">
        <v>0</v>
      </c>
      <c r="CP84" s="4">
        <v>0</v>
      </c>
      <c r="CQ84" s="4">
        <v>0</v>
      </c>
      <c r="CR84" s="4"/>
      <c r="CS84" s="4">
        <v>10528.76</v>
      </c>
      <c r="CT84" s="4">
        <f t="shared" si="15"/>
        <v>3241.24</v>
      </c>
      <c r="CU84" s="38">
        <f t="shared" si="16"/>
        <v>0.76461583151779233</v>
      </c>
    </row>
    <row r="85" spans="1:105" outlineLevel="1" x14ac:dyDescent="0.2">
      <c r="A85" s="3" t="s">
        <v>97</v>
      </c>
      <c r="B85" s="11" t="s">
        <v>260</v>
      </c>
      <c r="C85" s="4" t="s">
        <v>261</v>
      </c>
      <c r="D85" s="4">
        <v>0</v>
      </c>
      <c r="E85" s="4">
        <v>0</v>
      </c>
      <c r="F85" s="4">
        <v>16502.37</v>
      </c>
      <c r="G85" s="4">
        <v>0</v>
      </c>
      <c r="H85" s="4">
        <v>16502.37</v>
      </c>
      <c r="I85" s="4"/>
      <c r="J85" s="4">
        <v>0</v>
      </c>
      <c r="K85" s="4">
        <v>0</v>
      </c>
      <c r="L85" s="4">
        <v>0</v>
      </c>
      <c r="M85" s="4"/>
      <c r="N85" s="4">
        <v>16502.37</v>
      </c>
      <c r="O85" s="4"/>
      <c r="P85" s="58">
        <v>0</v>
      </c>
      <c r="Q85" s="58">
        <v>0</v>
      </c>
      <c r="R85" s="4"/>
      <c r="S85" s="58"/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17775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58">
        <v>17775</v>
      </c>
      <c r="CH85" s="4"/>
      <c r="CI85" s="4">
        <v>0</v>
      </c>
      <c r="CJ85" s="4">
        <v>0</v>
      </c>
      <c r="CK85" s="4">
        <v>14285.74</v>
      </c>
      <c r="CL85" s="4">
        <v>0</v>
      </c>
      <c r="CM85" s="4">
        <v>14285.74</v>
      </c>
      <c r="CN85" s="4"/>
      <c r="CO85" s="4">
        <v>0</v>
      </c>
      <c r="CP85" s="4">
        <v>0</v>
      </c>
      <c r="CQ85" s="4">
        <v>0</v>
      </c>
      <c r="CR85" s="4"/>
      <c r="CS85" s="4">
        <v>14285.74</v>
      </c>
      <c r="CT85" s="4">
        <f t="shared" si="15"/>
        <v>3489.26</v>
      </c>
      <c r="CU85" s="38">
        <f t="shared" si="16"/>
        <v>0.80369845288326303</v>
      </c>
    </row>
    <row r="86" spans="1:105" outlineLevel="1" x14ac:dyDescent="0.2">
      <c r="A86" s="3" t="s">
        <v>98</v>
      </c>
      <c r="B86" s="11" t="s">
        <v>262</v>
      </c>
      <c r="C86" s="4" t="s">
        <v>263</v>
      </c>
      <c r="D86" s="4">
        <v>0</v>
      </c>
      <c r="E86" s="4">
        <v>0</v>
      </c>
      <c r="F86" s="4">
        <v>561.03</v>
      </c>
      <c r="G86" s="4">
        <v>0</v>
      </c>
      <c r="H86" s="4">
        <v>561.03</v>
      </c>
      <c r="I86" s="4"/>
      <c r="J86" s="4">
        <v>0</v>
      </c>
      <c r="K86" s="4">
        <v>0</v>
      </c>
      <c r="L86" s="4">
        <v>0</v>
      </c>
      <c r="M86" s="4"/>
      <c r="N86" s="4">
        <v>561.03</v>
      </c>
      <c r="O86" s="4"/>
      <c r="P86" s="58">
        <v>0</v>
      </c>
      <c r="Q86" s="58">
        <v>0</v>
      </c>
      <c r="R86" s="4"/>
      <c r="S86" s="58"/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530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58">
        <v>530</v>
      </c>
      <c r="CH86" s="4"/>
      <c r="CI86" s="4">
        <v>0</v>
      </c>
      <c r="CJ86" s="4">
        <v>0</v>
      </c>
      <c r="CK86" s="4">
        <v>543.66</v>
      </c>
      <c r="CL86" s="4">
        <v>0</v>
      </c>
      <c r="CM86" s="4">
        <v>543.66</v>
      </c>
      <c r="CN86" s="4"/>
      <c r="CO86" s="4">
        <v>0</v>
      </c>
      <c r="CP86" s="4">
        <v>0</v>
      </c>
      <c r="CQ86" s="4">
        <v>0</v>
      </c>
      <c r="CR86" s="4"/>
      <c r="CS86" s="4">
        <v>543.66</v>
      </c>
      <c r="CT86" s="64">
        <v>0</v>
      </c>
      <c r="CU86" s="38">
        <f t="shared" si="16"/>
        <v>1.0257735849056604</v>
      </c>
      <c r="DA86" s="3" t="s">
        <v>362</v>
      </c>
    </row>
    <row r="87" spans="1:105" outlineLevel="1" x14ac:dyDescent="0.2">
      <c r="A87" s="3" t="s">
        <v>99</v>
      </c>
      <c r="B87" s="11" t="s">
        <v>264</v>
      </c>
      <c r="C87" s="4" t="s">
        <v>265</v>
      </c>
      <c r="D87" s="4">
        <v>1648.5</v>
      </c>
      <c r="E87" s="4">
        <v>332</v>
      </c>
      <c r="F87" s="4">
        <v>30876.240000000002</v>
      </c>
      <c r="G87" s="4">
        <v>0</v>
      </c>
      <c r="H87" s="4">
        <v>32856.740000000005</v>
      </c>
      <c r="I87" s="4"/>
      <c r="J87" s="4">
        <v>0</v>
      </c>
      <c r="K87" s="4">
        <v>0</v>
      </c>
      <c r="L87" s="4">
        <v>0</v>
      </c>
      <c r="M87" s="4"/>
      <c r="N87" s="4">
        <v>32856.74</v>
      </c>
      <c r="O87" s="4"/>
      <c r="P87" s="58">
        <v>0</v>
      </c>
      <c r="Q87" s="58">
        <v>0</v>
      </c>
      <c r="R87" s="4"/>
      <c r="S87" s="58"/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16650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58">
        <v>16650</v>
      </c>
      <c r="CH87" s="4"/>
      <c r="CI87" s="4">
        <v>0</v>
      </c>
      <c r="CJ87" s="4">
        <v>332</v>
      </c>
      <c r="CK87" s="4">
        <v>14071.34</v>
      </c>
      <c r="CL87" s="4">
        <v>0</v>
      </c>
      <c r="CM87" s="4">
        <v>14403.34</v>
      </c>
      <c r="CN87" s="4"/>
      <c r="CO87" s="4">
        <v>0</v>
      </c>
      <c r="CP87" s="4">
        <v>0</v>
      </c>
      <c r="CQ87" s="4">
        <v>0</v>
      </c>
      <c r="CR87" s="4"/>
      <c r="CS87" s="4">
        <v>14403.34</v>
      </c>
      <c r="CT87" s="4">
        <f t="shared" si="15"/>
        <v>2246.66</v>
      </c>
      <c r="CU87" s="38">
        <f t="shared" si="16"/>
        <v>0.86506546546546548</v>
      </c>
    </row>
    <row r="88" spans="1:105" outlineLevel="1" x14ac:dyDescent="0.2">
      <c r="A88" s="3" t="s">
        <v>100</v>
      </c>
      <c r="B88" s="11" t="s">
        <v>266</v>
      </c>
      <c r="C88" s="4" t="s">
        <v>267</v>
      </c>
      <c r="D88" s="4">
        <v>0</v>
      </c>
      <c r="E88" s="4">
        <v>443.41</v>
      </c>
      <c r="F88" s="4">
        <v>36051.35</v>
      </c>
      <c r="G88" s="4">
        <v>0</v>
      </c>
      <c r="H88" s="4">
        <v>36494.76</v>
      </c>
      <c r="I88" s="4"/>
      <c r="J88" s="4">
        <v>0</v>
      </c>
      <c r="K88" s="4">
        <v>0</v>
      </c>
      <c r="L88" s="4">
        <v>0</v>
      </c>
      <c r="M88" s="4"/>
      <c r="N88" s="4">
        <v>36494.76</v>
      </c>
      <c r="O88" s="4"/>
      <c r="P88" s="58">
        <v>0</v>
      </c>
      <c r="Q88" s="58">
        <v>0</v>
      </c>
      <c r="R88" s="4"/>
      <c r="S88" s="58"/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80500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58">
        <v>58500</v>
      </c>
      <c r="CH88" s="4"/>
      <c r="CI88" s="4">
        <v>0</v>
      </c>
      <c r="CJ88" s="4">
        <v>1107.49</v>
      </c>
      <c r="CK88" s="4">
        <v>53890.73</v>
      </c>
      <c r="CL88" s="4">
        <v>0</v>
      </c>
      <c r="CM88" s="4">
        <v>54998.22</v>
      </c>
      <c r="CN88" s="4"/>
      <c r="CO88" s="4">
        <v>0</v>
      </c>
      <c r="CP88" s="4">
        <v>0</v>
      </c>
      <c r="CQ88" s="4">
        <v>0</v>
      </c>
      <c r="CR88" s="4"/>
      <c r="CS88" s="4">
        <v>54998.22</v>
      </c>
      <c r="CT88" s="4">
        <f t="shared" si="15"/>
        <v>3501.7799999999988</v>
      </c>
      <c r="CU88" s="38">
        <f t="shared" si="16"/>
        <v>0.94014051282051281</v>
      </c>
    </row>
    <row r="89" spans="1:105" outlineLevel="1" x14ac:dyDescent="0.2">
      <c r="A89" s="3" t="s">
        <v>101</v>
      </c>
      <c r="B89" s="11" t="s">
        <v>268</v>
      </c>
      <c r="C89" s="4" t="s">
        <v>269</v>
      </c>
      <c r="D89" s="4">
        <v>0</v>
      </c>
      <c r="E89" s="4">
        <v>199.04</v>
      </c>
      <c r="F89" s="4">
        <v>9968.59</v>
      </c>
      <c r="G89" s="4">
        <v>0</v>
      </c>
      <c r="H89" s="4">
        <v>10167.630000000001</v>
      </c>
      <c r="I89" s="4"/>
      <c r="J89" s="4">
        <v>0</v>
      </c>
      <c r="K89" s="4">
        <v>0</v>
      </c>
      <c r="L89" s="4">
        <v>0</v>
      </c>
      <c r="M89" s="4"/>
      <c r="N89" s="4">
        <v>10167.630000000001</v>
      </c>
      <c r="O89" s="4"/>
      <c r="P89" s="58">
        <v>0</v>
      </c>
      <c r="Q89" s="58">
        <v>0</v>
      </c>
      <c r="R89" s="4"/>
      <c r="S89" s="58"/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10400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58">
        <v>10400</v>
      </c>
      <c r="CH89" s="4"/>
      <c r="CI89" s="4">
        <v>0</v>
      </c>
      <c r="CJ89" s="4">
        <v>209.65</v>
      </c>
      <c r="CK89" s="4">
        <v>7963.6100000000006</v>
      </c>
      <c r="CL89" s="4">
        <v>0</v>
      </c>
      <c r="CM89" s="4">
        <v>8173.26</v>
      </c>
      <c r="CN89" s="4"/>
      <c r="CO89" s="4">
        <v>0</v>
      </c>
      <c r="CP89" s="4">
        <v>0</v>
      </c>
      <c r="CQ89" s="4">
        <v>0</v>
      </c>
      <c r="CR89" s="4"/>
      <c r="CS89" s="4">
        <v>8173.26</v>
      </c>
      <c r="CT89" s="4">
        <f t="shared" si="15"/>
        <v>2226.7399999999998</v>
      </c>
      <c r="CU89" s="38">
        <f t="shared" si="16"/>
        <v>0.78589038461538463</v>
      </c>
    </row>
    <row r="90" spans="1:105" hidden="1" outlineLevel="1" x14ac:dyDescent="0.2">
      <c r="A90" s="3" t="s">
        <v>270</v>
      </c>
      <c r="B90" s="11" t="s">
        <v>271</v>
      </c>
      <c r="C90" s="4" t="s">
        <v>272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/>
      <c r="J90" s="4">
        <v>0</v>
      </c>
      <c r="K90" s="4">
        <v>0</v>
      </c>
      <c r="L90" s="4">
        <v>0</v>
      </c>
      <c r="M90" s="4"/>
      <c r="N90" s="4">
        <v>0</v>
      </c>
      <c r="O90" s="4"/>
      <c r="P90" s="58">
        <v>0</v>
      </c>
      <c r="Q90" s="58">
        <v>0</v>
      </c>
      <c r="R90" s="4"/>
      <c r="S90" s="58"/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58">
        <v>0</v>
      </c>
      <c r="CH90" s="4"/>
      <c r="CI90" s="4">
        <v>0</v>
      </c>
      <c r="CJ90" s="4">
        <v>0</v>
      </c>
      <c r="CK90" s="4">
        <v>0</v>
      </c>
      <c r="CL90" s="4">
        <v>0</v>
      </c>
      <c r="CM90" s="4">
        <v>0</v>
      </c>
      <c r="CN90" s="4"/>
      <c r="CO90" s="4">
        <v>0</v>
      </c>
      <c r="CP90" s="4">
        <v>0</v>
      </c>
      <c r="CQ90" s="4">
        <v>0</v>
      </c>
      <c r="CR90" s="4"/>
      <c r="CS90" s="4">
        <v>0</v>
      </c>
      <c r="CT90" s="4">
        <f t="shared" si="15"/>
        <v>0</v>
      </c>
      <c r="CU90" s="38" t="str">
        <f t="shared" si="16"/>
        <v>n/a</v>
      </c>
    </row>
    <row r="91" spans="1:105" s="54" customFormat="1" outlineLevel="1" x14ac:dyDescent="0.2">
      <c r="A91" s="54" t="s">
        <v>102</v>
      </c>
      <c r="B91" s="11" t="s">
        <v>273</v>
      </c>
      <c r="C91" s="4" t="s">
        <v>342</v>
      </c>
      <c r="D91" s="4">
        <v>0</v>
      </c>
      <c r="E91" s="4">
        <v>0</v>
      </c>
      <c r="F91" s="4">
        <v>252735.94</v>
      </c>
      <c r="G91" s="4">
        <v>0</v>
      </c>
      <c r="H91" s="4">
        <v>252735.94</v>
      </c>
      <c r="I91" s="4"/>
      <c r="J91" s="4">
        <v>0</v>
      </c>
      <c r="K91" s="4">
        <v>150000</v>
      </c>
      <c r="L91" s="4">
        <v>150000</v>
      </c>
      <c r="M91" s="4"/>
      <c r="N91" s="4">
        <v>150000</v>
      </c>
      <c r="O91" s="4"/>
      <c r="P91" s="58">
        <v>0</v>
      </c>
      <c r="Q91" s="58">
        <v>0</v>
      </c>
      <c r="R91" s="4"/>
      <c r="S91" s="58"/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433661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58">
        <v>160000</v>
      </c>
      <c r="CH91" s="4"/>
      <c r="CI91" s="4">
        <v>0</v>
      </c>
      <c r="CJ91" s="4">
        <v>0</v>
      </c>
      <c r="CK91" s="4">
        <v>0</v>
      </c>
      <c r="CL91" s="4">
        <v>0</v>
      </c>
      <c r="CM91" s="4">
        <v>0</v>
      </c>
      <c r="CN91" s="4"/>
      <c r="CO91" s="4">
        <v>0</v>
      </c>
      <c r="CP91" s="4">
        <v>160000</v>
      </c>
      <c r="CQ91" s="4">
        <v>160000</v>
      </c>
      <c r="CR91" s="4"/>
      <c r="CS91" s="4">
        <v>160000</v>
      </c>
      <c r="CT91" s="4">
        <f t="shared" si="15"/>
        <v>0</v>
      </c>
      <c r="CU91" s="38">
        <f t="shared" si="16"/>
        <v>1</v>
      </c>
      <c r="CV91" s="56"/>
    </row>
    <row r="92" spans="1:105" s="54" customFormat="1" outlineLevel="1" x14ac:dyDescent="0.2">
      <c r="B92" s="11" t="s">
        <v>273</v>
      </c>
      <c r="C92" s="4" t="s">
        <v>343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>
        <v>252735.94</v>
      </c>
      <c r="O92" s="4"/>
      <c r="P92" s="58"/>
      <c r="Q92" s="58"/>
      <c r="R92" s="4"/>
      <c r="S92" s="58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58">
        <v>273661.42</v>
      </c>
      <c r="CH92" s="4"/>
      <c r="CI92" s="4">
        <v>0</v>
      </c>
      <c r="CJ92" s="4">
        <v>0</v>
      </c>
      <c r="CK92" s="4">
        <v>88055.02</v>
      </c>
      <c r="CL92" s="4">
        <v>0</v>
      </c>
      <c r="CM92" s="4">
        <v>88055.02</v>
      </c>
      <c r="CN92" s="4"/>
      <c r="CO92" s="4">
        <v>0</v>
      </c>
      <c r="CP92" s="4">
        <v>0</v>
      </c>
      <c r="CQ92" s="4">
        <v>0</v>
      </c>
      <c r="CR92" s="4"/>
      <c r="CS92" s="4">
        <v>88055.02</v>
      </c>
      <c r="CT92" s="4">
        <f t="shared" si="15"/>
        <v>185606.39999999997</v>
      </c>
      <c r="CU92" s="38">
        <f t="shared" si="16"/>
        <v>0.32176629062291651</v>
      </c>
      <c r="CV92" s="56"/>
    </row>
    <row r="93" spans="1:105" s="54" customFormat="1" outlineLevel="1" x14ac:dyDescent="0.2">
      <c r="A93" s="54" t="s">
        <v>103</v>
      </c>
      <c r="B93" s="11" t="s">
        <v>275</v>
      </c>
      <c r="C93" s="4" t="s">
        <v>344</v>
      </c>
      <c r="D93" s="4">
        <v>0</v>
      </c>
      <c r="E93" s="4">
        <v>0</v>
      </c>
      <c r="F93" s="4">
        <v>56773.5</v>
      </c>
      <c r="G93" s="4">
        <v>0</v>
      </c>
      <c r="H93" s="4">
        <v>56773.5</v>
      </c>
      <c r="I93" s="4"/>
      <c r="J93" s="4">
        <v>0</v>
      </c>
      <c r="K93" s="4">
        <v>314740</v>
      </c>
      <c r="L93" s="4">
        <v>314740</v>
      </c>
      <c r="M93" s="4"/>
      <c r="N93" s="4">
        <v>314740</v>
      </c>
      <c r="O93" s="4"/>
      <c r="P93" s="58">
        <v>0</v>
      </c>
      <c r="Q93" s="58">
        <v>0</v>
      </c>
      <c r="R93" s="4"/>
      <c r="S93" s="58"/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354722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58">
        <v>307915</v>
      </c>
      <c r="CH93" s="4"/>
      <c r="CI93" s="4">
        <v>0</v>
      </c>
      <c r="CJ93" s="4">
        <v>0</v>
      </c>
      <c r="CK93" s="4">
        <v>0</v>
      </c>
      <c r="CL93" s="4">
        <v>0</v>
      </c>
      <c r="CM93" s="4">
        <v>0</v>
      </c>
      <c r="CN93" s="4"/>
      <c r="CO93" s="4">
        <v>0</v>
      </c>
      <c r="CP93" s="4">
        <v>307915</v>
      </c>
      <c r="CQ93" s="4">
        <v>307915</v>
      </c>
      <c r="CR93" s="4"/>
      <c r="CS93" s="4">
        <v>307915</v>
      </c>
      <c r="CT93" s="4">
        <f t="shared" si="15"/>
        <v>0</v>
      </c>
      <c r="CU93" s="38">
        <f t="shared" si="16"/>
        <v>1</v>
      </c>
      <c r="CV93" s="56"/>
    </row>
    <row r="94" spans="1:105" s="54" customFormat="1" outlineLevel="1" x14ac:dyDescent="0.2">
      <c r="B94" s="11" t="s">
        <v>275</v>
      </c>
      <c r="C94" s="4" t="s">
        <v>345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>
        <v>56773.5</v>
      </c>
      <c r="O94" s="4"/>
      <c r="P94" s="58"/>
      <c r="Q94" s="58"/>
      <c r="R94" s="4"/>
      <c r="S94" s="58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58">
        <v>46807.14</v>
      </c>
      <c r="CH94" s="4"/>
      <c r="CI94" s="4">
        <v>0</v>
      </c>
      <c r="CJ94" s="4">
        <v>0</v>
      </c>
      <c r="CK94" s="4">
        <v>43454.42</v>
      </c>
      <c r="CL94" s="4">
        <v>0</v>
      </c>
      <c r="CM94" s="4">
        <v>43454.42</v>
      </c>
      <c r="CN94" s="4"/>
      <c r="CO94" s="4">
        <v>0</v>
      </c>
      <c r="CP94" s="4">
        <v>0</v>
      </c>
      <c r="CQ94" s="4">
        <v>0</v>
      </c>
      <c r="CR94" s="4"/>
      <c r="CS94" s="4">
        <v>43454.42</v>
      </c>
      <c r="CT94" s="4">
        <f t="shared" si="15"/>
        <v>3352.7200000000012</v>
      </c>
      <c r="CU94" s="38">
        <f t="shared" si="16"/>
        <v>0.92837161168146565</v>
      </c>
      <c r="CV94" s="56"/>
    </row>
    <row r="95" spans="1:105" s="54" customFormat="1" ht="25.5" outlineLevel="1" x14ac:dyDescent="0.2">
      <c r="A95" s="54" t="s">
        <v>122</v>
      </c>
      <c r="B95" s="11" t="s">
        <v>277</v>
      </c>
      <c r="C95" s="4" t="s">
        <v>346</v>
      </c>
      <c r="D95" s="4">
        <v>0</v>
      </c>
      <c r="E95" s="4">
        <v>0</v>
      </c>
      <c r="F95" s="4">
        <v>718174.69000000006</v>
      </c>
      <c r="G95" s="4">
        <v>0</v>
      </c>
      <c r="H95" s="4">
        <v>718174.69000000006</v>
      </c>
      <c r="I95" s="4"/>
      <c r="J95" s="4">
        <v>0</v>
      </c>
      <c r="K95" s="4">
        <v>0</v>
      </c>
      <c r="L95" s="4">
        <v>0</v>
      </c>
      <c r="M95" s="4"/>
      <c r="N95" s="4">
        <v>718174.69000000006</v>
      </c>
      <c r="O95" s="4"/>
      <c r="P95" s="58">
        <v>0</v>
      </c>
      <c r="Q95" s="58">
        <v>0</v>
      </c>
      <c r="R95" s="4"/>
      <c r="S95" s="58"/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704125</v>
      </c>
      <c r="CG95" s="58">
        <v>704125</v>
      </c>
      <c r="CH95" s="4"/>
      <c r="CI95" s="4">
        <v>0</v>
      </c>
      <c r="CJ95" s="4">
        <v>0</v>
      </c>
      <c r="CK95" s="4">
        <v>703783</v>
      </c>
      <c r="CL95" s="4">
        <v>0</v>
      </c>
      <c r="CM95" s="4">
        <v>703783</v>
      </c>
      <c r="CN95" s="4"/>
      <c r="CO95" s="4">
        <v>0</v>
      </c>
      <c r="CP95" s="4">
        <v>0</v>
      </c>
      <c r="CQ95" s="4">
        <v>0</v>
      </c>
      <c r="CR95" s="4"/>
      <c r="CS95" s="4">
        <v>703783</v>
      </c>
      <c r="CT95" s="4">
        <f t="shared" si="15"/>
        <v>342</v>
      </c>
      <c r="CU95" s="38">
        <f t="shared" si="16"/>
        <v>0.99951429078643705</v>
      </c>
      <c r="CV95" s="56"/>
      <c r="DA95" s="67" t="s">
        <v>360</v>
      </c>
    </row>
    <row r="96" spans="1:105" s="4" customFormat="1" x14ac:dyDescent="0.2">
      <c r="A96" s="5" t="s">
        <v>20</v>
      </c>
      <c r="B96" s="11"/>
      <c r="C96" s="2" t="s">
        <v>13</v>
      </c>
      <c r="D96" s="5">
        <v>60121.599999999999</v>
      </c>
      <c r="E96" s="5">
        <v>1975.03</v>
      </c>
      <c r="F96" s="5">
        <v>1382071.46</v>
      </c>
      <c r="G96" s="5">
        <v>0</v>
      </c>
      <c r="H96" s="5">
        <v>1444168.0900000003</v>
      </c>
      <c r="I96" s="7"/>
      <c r="J96" s="5">
        <v>0</v>
      </c>
      <c r="K96" s="5">
        <v>464740</v>
      </c>
      <c r="L96" s="5">
        <v>464740</v>
      </c>
      <c r="M96" s="7"/>
      <c r="N96" s="5">
        <v>1908908.0900000003</v>
      </c>
      <c r="O96" s="5"/>
      <c r="P96" s="5">
        <v>0</v>
      </c>
      <c r="Q96" s="5">
        <v>0</v>
      </c>
      <c r="R96" s="5"/>
      <c r="S96" s="7"/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1100</v>
      </c>
      <c r="AQ96" s="5">
        <v>17470</v>
      </c>
      <c r="AR96" s="5">
        <v>825</v>
      </c>
      <c r="AS96" s="5">
        <v>7805</v>
      </c>
      <c r="AT96" s="5">
        <v>10384</v>
      </c>
      <c r="AU96" s="5">
        <v>48882</v>
      </c>
      <c r="AV96" s="5">
        <v>5000</v>
      </c>
      <c r="AW96" s="5">
        <v>1000</v>
      </c>
      <c r="AX96" s="5">
        <v>139128</v>
      </c>
      <c r="AY96" s="5">
        <v>1250</v>
      </c>
      <c r="AZ96" s="5">
        <v>11600</v>
      </c>
      <c r="BA96" s="5">
        <v>57037</v>
      </c>
      <c r="BB96" s="5">
        <v>79200</v>
      </c>
      <c r="BC96" s="5">
        <v>500</v>
      </c>
      <c r="BD96" s="5">
        <v>21125</v>
      </c>
      <c r="BE96" s="5">
        <v>51400</v>
      </c>
      <c r="BF96" s="5">
        <v>13770</v>
      </c>
      <c r="BG96" s="5">
        <v>17775</v>
      </c>
      <c r="BH96" s="5">
        <v>530</v>
      </c>
      <c r="BI96" s="5">
        <v>16650</v>
      </c>
      <c r="BJ96" s="5">
        <v>80500</v>
      </c>
      <c r="BK96" s="5">
        <v>10400</v>
      </c>
      <c r="BL96" s="5">
        <v>433661</v>
      </c>
      <c r="BM96" s="5">
        <v>354722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704125</v>
      </c>
      <c r="CG96" s="5">
        <v>2075983.56</v>
      </c>
      <c r="CH96" s="7"/>
      <c r="CI96" s="5">
        <v>55595.35</v>
      </c>
      <c r="CJ96" s="5">
        <v>2645.6600000000003</v>
      </c>
      <c r="CK96" s="5">
        <v>1187044.7</v>
      </c>
      <c r="CL96" s="5">
        <v>0</v>
      </c>
      <c r="CM96" s="5">
        <v>1245285.71</v>
      </c>
      <c r="CN96" s="2"/>
      <c r="CO96" s="5">
        <v>0</v>
      </c>
      <c r="CP96" s="5">
        <v>467915</v>
      </c>
      <c r="CQ96" s="5">
        <v>467915</v>
      </c>
      <c r="CS96" s="5">
        <v>1713200.71</v>
      </c>
      <c r="CT96" s="5">
        <f>CG96-CS96</f>
        <v>362782.85000000009</v>
      </c>
      <c r="CU96" s="40">
        <f>IF(CG96=0,"n/a",CS96/(CG96))</f>
        <v>0.82524772498680088</v>
      </c>
      <c r="CV96" s="37"/>
      <c r="DA96" s="65">
        <v>34500</v>
      </c>
    </row>
    <row r="97" spans="1:99" x14ac:dyDescent="0.2">
      <c r="B97" s="11"/>
      <c r="C97" s="4"/>
      <c r="D97" s="4"/>
      <c r="E97" s="4"/>
      <c r="F97" s="4"/>
      <c r="G97" s="4"/>
      <c r="H97" s="7"/>
      <c r="I97" s="7"/>
      <c r="J97" s="4"/>
      <c r="K97" s="4"/>
      <c r="L97" s="7"/>
      <c r="M97" s="7"/>
      <c r="N97" s="7"/>
      <c r="O97" s="7"/>
      <c r="P97" s="7"/>
      <c r="Q97" s="7"/>
      <c r="R97" s="7"/>
      <c r="S97" s="7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7"/>
      <c r="CH97" s="7"/>
      <c r="CI97" s="4"/>
      <c r="CJ97" s="4"/>
      <c r="CK97" s="4"/>
      <c r="CL97" s="4"/>
      <c r="CM97" s="7"/>
      <c r="CN97" s="4"/>
      <c r="CO97" s="4"/>
      <c r="CP97" s="4"/>
      <c r="CQ97" s="7"/>
      <c r="CR97" s="4"/>
      <c r="CS97" s="4"/>
      <c r="CT97" s="4"/>
      <c r="CU97" s="38"/>
    </row>
    <row r="98" spans="1:99" outlineLevel="1" x14ac:dyDescent="0.2">
      <c r="A98" s="3" t="s">
        <v>278</v>
      </c>
      <c r="B98" s="11" t="s">
        <v>279</v>
      </c>
      <c r="C98" s="4" t="s">
        <v>280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/>
      <c r="J98" s="4">
        <v>0</v>
      </c>
      <c r="K98" s="4">
        <v>0</v>
      </c>
      <c r="L98" s="4">
        <v>0</v>
      </c>
      <c r="M98" s="4"/>
      <c r="N98" s="4">
        <v>0</v>
      </c>
      <c r="O98" s="4"/>
      <c r="P98" s="58">
        <v>0</v>
      </c>
      <c r="Q98" s="58">
        <v>0</v>
      </c>
      <c r="R98" s="4"/>
      <c r="S98" s="58"/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58">
        <v>0</v>
      </c>
      <c r="CH98" s="4"/>
      <c r="CI98" s="4">
        <v>0</v>
      </c>
      <c r="CJ98" s="4">
        <v>0</v>
      </c>
      <c r="CK98" s="4">
        <v>0</v>
      </c>
      <c r="CL98" s="4">
        <v>0</v>
      </c>
      <c r="CM98" s="4">
        <v>0</v>
      </c>
      <c r="CN98" s="4"/>
      <c r="CO98" s="4">
        <v>0</v>
      </c>
      <c r="CP98" s="4">
        <v>0</v>
      </c>
      <c r="CQ98" s="4">
        <v>0</v>
      </c>
      <c r="CR98" s="4"/>
      <c r="CS98" s="4">
        <v>0</v>
      </c>
      <c r="CT98" s="4">
        <f t="shared" ref="CT98:CT115" si="17">CG98-CS98</f>
        <v>0</v>
      </c>
      <c r="CU98" s="38" t="str">
        <f t="shared" ref="CU98:CU115" si="18">IF(CG98=0,"n/a",CS98/(CG98))</f>
        <v>n/a</v>
      </c>
    </row>
    <row r="99" spans="1:99" outlineLevel="1" x14ac:dyDescent="0.2">
      <c r="A99" s="3" t="s">
        <v>104</v>
      </c>
      <c r="B99" s="11" t="s">
        <v>281</v>
      </c>
      <c r="C99" s="4" t="s">
        <v>282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/>
      <c r="J99" s="4">
        <v>0</v>
      </c>
      <c r="K99" s="4">
        <v>0</v>
      </c>
      <c r="L99" s="4">
        <v>0</v>
      </c>
      <c r="M99" s="4"/>
      <c r="N99" s="4">
        <v>0</v>
      </c>
      <c r="O99" s="4"/>
      <c r="P99" s="58">
        <v>0</v>
      </c>
      <c r="Q99" s="58">
        <v>0</v>
      </c>
      <c r="R99" s="4"/>
      <c r="S99" s="58"/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1561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58">
        <v>1561</v>
      </c>
      <c r="CH99" s="4"/>
      <c r="CI99" s="4">
        <v>1125</v>
      </c>
      <c r="CJ99" s="4">
        <v>0</v>
      </c>
      <c r="CK99" s="4">
        <v>0</v>
      </c>
      <c r="CL99" s="4">
        <v>0</v>
      </c>
      <c r="CM99" s="4">
        <v>1125</v>
      </c>
      <c r="CN99" s="4"/>
      <c r="CO99" s="4">
        <v>0</v>
      </c>
      <c r="CP99" s="4">
        <v>0</v>
      </c>
      <c r="CQ99" s="4">
        <v>0</v>
      </c>
      <c r="CR99" s="4"/>
      <c r="CS99" s="4">
        <v>1125</v>
      </c>
      <c r="CT99" s="4">
        <f t="shared" si="17"/>
        <v>436</v>
      </c>
      <c r="CU99" s="38">
        <f t="shared" si="18"/>
        <v>0.72069186418962206</v>
      </c>
    </row>
    <row r="100" spans="1:99" outlineLevel="1" x14ac:dyDescent="0.2">
      <c r="A100" s="3" t="s">
        <v>105</v>
      </c>
      <c r="B100" s="11" t="s">
        <v>283</v>
      </c>
      <c r="C100" s="4" t="s">
        <v>284</v>
      </c>
      <c r="D100" s="4">
        <v>5297.28</v>
      </c>
      <c r="E100" s="4">
        <v>49.5</v>
      </c>
      <c r="F100" s="4">
        <v>7491.1100000000006</v>
      </c>
      <c r="G100" s="4">
        <v>0</v>
      </c>
      <c r="H100" s="4">
        <v>12837.89</v>
      </c>
      <c r="I100" s="4"/>
      <c r="J100" s="4">
        <v>0</v>
      </c>
      <c r="K100" s="4">
        <v>0</v>
      </c>
      <c r="L100" s="4">
        <v>0</v>
      </c>
      <c r="M100" s="4"/>
      <c r="N100" s="4">
        <v>12837.89</v>
      </c>
      <c r="O100" s="4"/>
      <c r="P100" s="58">
        <v>0</v>
      </c>
      <c r="Q100" s="58">
        <v>0</v>
      </c>
      <c r="R100" s="4"/>
      <c r="S100" s="58"/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15995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58">
        <v>15995</v>
      </c>
      <c r="CH100" s="4"/>
      <c r="CI100" s="4">
        <v>4361.12</v>
      </c>
      <c r="CJ100" s="4">
        <v>0</v>
      </c>
      <c r="CK100" s="4">
        <v>8575.380000000001</v>
      </c>
      <c r="CL100" s="4">
        <v>0</v>
      </c>
      <c r="CM100" s="4">
        <v>12936.5</v>
      </c>
      <c r="CN100" s="4"/>
      <c r="CO100" s="4">
        <v>0</v>
      </c>
      <c r="CP100" s="4">
        <v>0</v>
      </c>
      <c r="CQ100" s="4">
        <v>0</v>
      </c>
      <c r="CR100" s="4"/>
      <c r="CS100" s="4">
        <v>12936.5</v>
      </c>
      <c r="CT100" s="4">
        <f t="shared" si="17"/>
        <v>3058.5</v>
      </c>
      <c r="CU100" s="38">
        <f t="shared" si="18"/>
        <v>0.80878399499843701</v>
      </c>
    </row>
    <row r="101" spans="1:99" outlineLevel="1" x14ac:dyDescent="0.2">
      <c r="A101" s="3" t="s">
        <v>106</v>
      </c>
      <c r="B101" s="11" t="s">
        <v>285</v>
      </c>
      <c r="C101" s="4" t="s">
        <v>286</v>
      </c>
      <c r="D101" s="4">
        <v>17683.79</v>
      </c>
      <c r="E101" s="4">
        <v>0</v>
      </c>
      <c r="F101" s="4">
        <v>0</v>
      </c>
      <c r="G101" s="4">
        <v>0</v>
      </c>
      <c r="H101" s="4">
        <v>17683.79</v>
      </c>
      <c r="I101" s="4"/>
      <c r="J101" s="4">
        <v>0</v>
      </c>
      <c r="K101" s="4">
        <v>0</v>
      </c>
      <c r="L101" s="4">
        <v>0</v>
      </c>
      <c r="M101" s="4"/>
      <c r="N101" s="4">
        <v>17683.79</v>
      </c>
      <c r="O101" s="4"/>
      <c r="P101" s="58">
        <v>0</v>
      </c>
      <c r="Q101" s="58">
        <v>0</v>
      </c>
      <c r="R101" s="4"/>
      <c r="S101" s="58"/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18800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58">
        <v>18800</v>
      </c>
      <c r="CH101" s="4"/>
      <c r="CI101" s="4">
        <v>12428.300000000001</v>
      </c>
      <c r="CJ101" s="4">
        <v>0</v>
      </c>
      <c r="CK101" s="4">
        <v>1902.5</v>
      </c>
      <c r="CL101" s="4">
        <v>0</v>
      </c>
      <c r="CM101" s="4">
        <v>14330.800000000001</v>
      </c>
      <c r="CN101" s="4"/>
      <c r="CO101" s="4">
        <v>0</v>
      </c>
      <c r="CP101" s="4">
        <v>0</v>
      </c>
      <c r="CQ101" s="4">
        <v>0</v>
      </c>
      <c r="CR101" s="4"/>
      <c r="CS101" s="4">
        <v>14330.800000000001</v>
      </c>
      <c r="CT101" s="4">
        <f t="shared" si="17"/>
        <v>4469.1999999999989</v>
      </c>
      <c r="CU101" s="38">
        <f t="shared" si="18"/>
        <v>0.76227659574468087</v>
      </c>
    </row>
    <row r="102" spans="1:99" outlineLevel="1" x14ac:dyDescent="0.2">
      <c r="A102" s="3" t="s">
        <v>107</v>
      </c>
      <c r="B102" s="11" t="s">
        <v>287</v>
      </c>
      <c r="C102" s="4" t="s">
        <v>288</v>
      </c>
      <c r="D102" s="4">
        <v>0</v>
      </c>
      <c r="E102" s="4">
        <v>0</v>
      </c>
      <c r="F102" s="4">
        <v>1564.39</v>
      </c>
      <c r="G102" s="4">
        <v>0</v>
      </c>
      <c r="H102" s="4">
        <v>1564.39</v>
      </c>
      <c r="I102" s="4"/>
      <c r="J102" s="4">
        <v>0</v>
      </c>
      <c r="K102" s="4">
        <v>0</v>
      </c>
      <c r="L102" s="4">
        <v>0</v>
      </c>
      <c r="M102" s="4"/>
      <c r="N102" s="4">
        <v>1564.39</v>
      </c>
      <c r="O102" s="4"/>
      <c r="P102" s="58">
        <v>0</v>
      </c>
      <c r="Q102" s="58">
        <v>0</v>
      </c>
      <c r="R102" s="4"/>
      <c r="S102" s="58"/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3183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58">
        <v>3183</v>
      </c>
      <c r="CH102" s="4"/>
      <c r="CI102" s="4">
        <v>0</v>
      </c>
      <c r="CJ102" s="4">
        <v>0</v>
      </c>
      <c r="CK102" s="4">
        <v>1349.26</v>
      </c>
      <c r="CL102" s="4">
        <v>0</v>
      </c>
      <c r="CM102" s="4">
        <v>1349.26</v>
      </c>
      <c r="CN102" s="4"/>
      <c r="CO102" s="4">
        <v>0</v>
      </c>
      <c r="CP102" s="4">
        <v>0</v>
      </c>
      <c r="CQ102" s="4">
        <v>0</v>
      </c>
      <c r="CR102" s="4"/>
      <c r="CS102" s="4">
        <v>1349.26</v>
      </c>
      <c r="CT102" s="4">
        <f t="shared" si="17"/>
        <v>1833.74</v>
      </c>
      <c r="CU102" s="38">
        <f t="shared" si="18"/>
        <v>0.4238956958843858</v>
      </c>
    </row>
    <row r="103" spans="1:99" outlineLevel="1" x14ac:dyDescent="0.2">
      <c r="A103" s="3" t="s">
        <v>108</v>
      </c>
      <c r="B103" s="11" t="s">
        <v>289</v>
      </c>
      <c r="C103" s="4" t="s">
        <v>290</v>
      </c>
      <c r="D103" s="4">
        <v>0</v>
      </c>
      <c r="E103" s="4">
        <v>0</v>
      </c>
      <c r="F103" s="4">
        <v>9757.1</v>
      </c>
      <c r="G103" s="4">
        <v>0</v>
      </c>
      <c r="H103" s="4">
        <v>9757.1</v>
      </c>
      <c r="I103" s="4"/>
      <c r="J103" s="4">
        <v>0</v>
      </c>
      <c r="K103" s="4">
        <v>0</v>
      </c>
      <c r="L103" s="4">
        <v>0</v>
      </c>
      <c r="M103" s="4"/>
      <c r="N103" s="4">
        <v>9757.1</v>
      </c>
      <c r="O103" s="4"/>
      <c r="P103" s="58">
        <v>0</v>
      </c>
      <c r="Q103" s="58">
        <v>0</v>
      </c>
      <c r="R103" s="4"/>
      <c r="S103" s="58"/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18528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58">
        <v>18528</v>
      </c>
      <c r="CH103" s="4"/>
      <c r="CI103" s="4">
        <v>0</v>
      </c>
      <c r="CJ103" s="4">
        <v>0</v>
      </c>
      <c r="CK103" s="4">
        <v>6240.01</v>
      </c>
      <c r="CL103" s="4">
        <v>0</v>
      </c>
      <c r="CM103" s="4">
        <v>6240.01</v>
      </c>
      <c r="CN103" s="4"/>
      <c r="CO103" s="4">
        <v>0</v>
      </c>
      <c r="CP103" s="4">
        <v>0</v>
      </c>
      <c r="CQ103" s="4">
        <v>0</v>
      </c>
      <c r="CR103" s="4"/>
      <c r="CS103" s="4">
        <v>6240.01</v>
      </c>
      <c r="CT103" s="4">
        <f t="shared" si="17"/>
        <v>12287.99</v>
      </c>
      <c r="CU103" s="38">
        <f t="shared" si="18"/>
        <v>0.33678810449050089</v>
      </c>
    </row>
    <row r="104" spans="1:99" outlineLevel="1" x14ac:dyDescent="0.2">
      <c r="A104" s="3" t="s">
        <v>109</v>
      </c>
      <c r="B104" s="11" t="s">
        <v>291</v>
      </c>
      <c r="C104" s="4" t="s">
        <v>292</v>
      </c>
      <c r="D104" s="4">
        <v>0</v>
      </c>
      <c r="E104" s="4">
        <v>21.42</v>
      </c>
      <c r="F104" s="4">
        <v>761.23</v>
      </c>
      <c r="G104" s="4">
        <v>0</v>
      </c>
      <c r="H104" s="4">
        <v>782.65</v>
      </c>
      <c r="I104" s="4"/>
      <c r="J104" s="4">
        <v>0</v>
      </c>
      <c r="K104" s="4">
        <v>0</v>
      </c>
      <c r="L104" s="4">
        <v>0</v>
      </c>
      <c r="M104" s="4"/>
      <c r="N104" s="4">
        <v>782.65</v>
      </c>
      <c r="O104" s="4"/>
      <c r="P104" s="58">
        <v>0</v>
      </c>
      <c r="Q104" s="58">
        <v>0</v>
      </c>
      <c r="R104" s="4"/>
      <c r="S104" s="58"/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1171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58">
        <v>1171</v>
      </c>
      <c r="CH104" s="4"/>
      <c r="CI104" s="4">
        <v>0</v>
      </c>
      <c r="CJ104" s="4">
        <v>0</v>
      </c>
      <c r="CK104" s="4">
        <v>540.91999999999996</v>
      </c>
      <c r="CL104" s="4">
        <v>0</v>
      </c>
      <c r="CM104" s="4">
        <v>540.91999999999996</v>
      </c>
      <c r="CN104" s="4"/>
      <c r="CO104" s="4">
        <v>0</v>
      </c>
      <c r="CP104" s="4">
        <v>0</v>
      </c>
      <c r="CQ104" s="4">
        <v>0</v>
      </c>
      <c r="CR104" s="4"/>
      <c r="CS104" s="4">
        <v>540.91999999999996</v>
      </c>
      <c r="CT104" s="4">
        <f t="shared" si="17"/>
        <v>630.08000000000004</v>
      </c>
      <c r="CU104" s="38">
        <f t="shared" si="18"/>
        <v>0.46192997438087102</v>
      </c>
    </row>
    <row r="105" spans="1:99" outlineLevel="1" x14ac:dyDescent="0.2">
      <c r="A105" s="3" t="s">
        <v>110</v>
      </c>
      <c r="B105" s="11" t="s">
        <v>293</v>
      </c>
      <c r="C105" s="4" t="s">
        <v>294</v>
      </c>
      <c r="D105" s="4">
        <v>0</v>
      </c>
      <c r="E105" s="4">
        <v>0</v>
      </c>
      <c r="F105" s="4">
        <v>15195.25</v>
      </c>
      <c r="G105" s="4">
        <v>0</v>
      </c>
      <c r="H105" s="4">
        <v>15195.25</v>
      </c>
      <c r="I105" s="4"/>
      <c r="J105" s="4">
        <v>0</v>
      </c>
      <c r="K105" s="4">
        <v>0</v>
      </c>
      <c r="L105" s="4">
        <v>0</v>
      </c>
      <c r="M105" s="4"/>
      <c r="N105" s="4">
        <v>15195.25</v>
      </c>
      <c r="O105" s="4"/>
      <c r="P105" s="58">
        <v>0</v>
      </c>
      <c r="Q105" s="58">
        <v>0</v>
      </c>
      <c r="R105" s="4"/>
      <c r="S105" s="58"/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20808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58">
        <v>20808</v>
      </c>
      <c r="CH105" s="4"/>
      <c r="CI105" s="4">
        <v>0</v>
      </c>
      <c r="CJ105" s="4">
        <v>0</v>
      </c>
      <c r="CK105" s="4">
        <v>13564.85</v>
      </c>
      <c r="CL105" s="4">
        <v>0</v>
      </c>
      <c r="CM105" s="4">
        <v>13564.85</v>
      </c>
      <c r="CN105" s="4"/>
      <c r="CO105" s="4">
        <v>0</v>
      </c>
      <c r="CP105" s="4">
        <v>0</v>
      </c>
      <c r="CQ105" s="4">
        <v>0</v>
      </c>
      <c r="CR105" s="4"/>
      <c r="CS105" s="4">
        <v>13564.85</v>
      </c>
      <c r="CT105" s="4">
        <f t="shared" si="17"/>
        <v>7243.15</v>
      </c>
      <c r="CU105" s="38">
        <f t="shared" si="18"/>
        <v>0.65190551710880429</v>
      </c>
    </row>
    <row r="106" spans="1:99" outlineLevel="1" x14ac:dyDescent="0.2">
      <c r="A106" s="3" t="s">
        <v>111</v>
      </c>
      <c r="B106" s="11" t="s">
        <v>295</v>
      </c>
      <c r="C106" s="4" t="s">
        <v>296</v>
      </c>
      <c r="D106" s="4">
        <v>189.34</v>
      </c>
      <c r="E106" s="4">
        <v>1160.9100000000001</v>
      </c>
      <c r="F106" s="4">
        <v>91181.86</v>
      </c>
      <c r="G106" s="4">
        <v>176.4</v>
      </c>
      <c r="H106" s="4">
        <v>92708.51</v>
      </c>
      <c r="I106" s="4"/>
      <c r="J106" s="4">
        <v>0</v>
      </c>
      <c r="K106" s="4">
        <v>0</v>
      </c>
      <c r="L106" s="4">
        <v>0</v>
      </c>
      <c r="M106" s="4"/>
      <c r="N106" s="4">
        <v>92708.51</v>
      </c>
      <c r="O106" s="4"/>
      <c r="P106" s="58">
        <v>0</v>
      </c>
      <c r="Q106" s="58">
        <v>0</v>
      </c>
      <c r="R106" s="4"/>
      <c r="S106" s="58"/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203026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58">
        <v>203026</v>
      </c>
      <c r="CH106" s="4"/>
      <c r="CI106" s="4">
        <v>235.69</v>
      </c>
      <c r="CJ106" s="4">
        <v>1498.8</v>
      </c>
      <c r="CK106" s="4">
        <v>151211.09</v>
      </c>
      <c r="CL106" s="4">
        <v>474.91</v>
      </c>
      <c r="CM106" s="4">
        <v>153420.49</v>
      </c>
      <c r="CN106" s="4"/>
      <c r="CO106" s="4">
        <v>0</v>
      </c>
      <c r="CP106" s="4">
        <v>0</v>
      </c>
      <c r="CQ106" s="4">
        <v>0</v>
      </c>
      <c r="CR106" s="4"/>
      <c r="CS106" s="4">
        <v>153420.49</v>
      </c>
      <c r="CT106" s="4">
        <f t="shared" si="17"/>
        <v>49605.510000000009</v>
      </c>
      <c r="CU106" s="38">
        <f t="shared" si="18"/>
        <v>0.75566917537655276</v>
      </c>
    </row>
    <row r="107" spans="1:99" outlineLevel="1" x14ac:dyDescent="0.2">
      <c r="A107" s="3" t="s">
        <v>112</v>
      </c>
      <c r="B107" s="11" t="s">
        <v>297</v>
      </c>
      <c r="C107" s="4" t="s">
        <v>298</v>
      </c>
      <c r="D107" s="4">
        <v>0</v>
      </c>
      <c r="E107" s="4">
        <v>235.1</v>
      </c>
      <c r="F107" s="4">
        <v>46637.68</v>
      </c>
      <c r="G107" s="4">
        <v>0</v>
      </c>
      <c r="H107" s="4">
        <v>46872.78</v>
      </c>
      <c r="I107" s="4"/>
      <c r="J107" s="4">
        <v>0</v>
      </c>
      <c r="K107" s="4">
        <v>0</v>
      </c>
      <c r="L107" s="4">
        <v>0</v>
      </c>
      <c r="M107" s="4"/>
      <c r="N107" s="4">
        <v>46872.78</v>
      </c>
      <c r="O107" s="4"/>
      <c r="P107" s="58">
        <v>0</v>
      </c>
      <c r="Q107" s="58">
        <v>0</v>
      </c>
      <c r="R107" s="4"/>
      <c r="S107" s="58"/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209127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58">
        <v>214827</v>
      </c>
      <c r="CH107" s="4"/>
      <c r="CI107" s="4">
        <v>0</v>
      </c>
      <c r="CJ107" s="4">
        <v>1871.53</v>
      </c>
      <c r="CK107" s="4">
        <v>123072.98</v>
      </c>
      <c r="CL107" s="4">
        <v>724.09</v>
      </c>
      <c r="CM107" s="4">
        <v>125668.59999999999</v>
      </c>
      <c r="CN107" s="4"/>
      <c r="CO107" s="4">
        <v>0</v>
      </c>
      <c r="CP107" s="4">
        <v>0</v>
      </c>
      <c r="CQ107" s="4">
        <v>0</v>
      </c>
      <c r="CR107" s="4"/>
      <c r="CS107" s="4">
        <v>125668.6</v>
      </c>
      <c r="CT107" s="4">
        <f t="shared" si="17"/>
        <v>89158.399999999994</v>
      </c>
      <c r="CU107" s="38">
        <f t="shared" si="18"/>
        <v>0.58497581775102758</v>
      </c>
    </row>
    <row r="108" spans="1:99" outlineLevel="1" x14ac:dyDescent="0.2">
      <c r="A108" s="3" t="s">
        <v>113</v>
      </c>
      <c r="B108" s="11" t="s">
        <v>299</v>
      </c>
      <c r="C108" s="4" t="s">
        <v>300</v>
      </c>
      <c r="D108" s="4">
        <v>0</v>
      </c>
      <c r="E108" s="4">
        <v>20.11</v>
      </c>
      <c r="F108" s="4">
        <v>22649.420000000002</v>
      </c>
      <c r="G108" s="4">
        <v>123.60000000000001</v>
      </c>
      <c r="H108" s="4">
        <v>22793.13</v>
      </c>
      <c r="I108" s="4"/>
      <c r="J108" s="4">
        <v>0</v>
      </c>
      <c r="K108" s="4">
        <v>0</v>
      </c>
      <c r="L108" s="4">
        <v>0</v>
      </c>
      <c r="M108" s="4"/>
      <c r="N108" s="4">
        <v>22793.13</v>
      </c>
      <c r="O108" s="4"/>
      <c r="P108" s="58">
        <v>0</v>
      </c>
      <c r="Q108" s="58">
        <v>0</v>
      </c>
      <c r="R108" s="4"/>
      <c r="S108" s="58"/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26600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58">
        <v>20900</v>
      </c>
      <c r="CH108" s="4"/>
      <c r="CI108" s="4">
        <v>0</v>
      </c>
      <c r="CJ108" s="4">
        <v>42.910000000000004</v>
      </c>
      <c r="CK108" s="4">
        <v>20321.54</v>
      </c>
      <c r="CL108" s="4">
        <v>0</v>
      </c>
      <c r="CM108" s="4">
        <v>20364.45</v>
      </c>
      <c r="CN108" s="4"/>
      <c r="CO108" s="4">
        <v>0</v>
      </c>
      <c r="CP108" s="4">
        <v>0</v>
      </c>
      <c r="CQ108" s="4">
        <v>0</v>
      </c>
      <c r="CR108" s="4"/>
      <c r="CS108" s="4">
        <v>20364.45</v>
      </c>
      <c r="CT108" s="4">
        <f t="shared" si="17"/>
        <v>535.54999999999927</v>
      </c>
      <c r="CU108" s="38">
        <f t="shared" si="18"/>
        <v>0.97437559808612439</v>
      </c>
    </row>
    <row r="109" spans="1:99" outlineLevel="1" x14ac:dyDescent="0.2">
      <c r="A109" s="3" t="s">
        <v>114</v>
      </c>
      <c r="B109" s="11" t="s">
        <v>301</v>
      </c>
      <c r="C109" s="4" t="s">
        <v>302</v>
      </c>
      <c r="D109" s="4">
        <v>0</v>
      </c>
      <c r="E109" s="4">
        <v>0</v>
      </c>
      <c r="F109" s="4">
        <v>19977.28</v>
      </c>
      <c r="G109" s="4">
        <v>0</v>
      </c>
      <c r="H109" s="4">
        <v>19977.28</v>
      </c>
      <c r="I109" s="4"/>
      <c r="J109" s="4">
        <v>0</v>
      </c>
      <c r="K109" s="4">
        <v>0</v>
      </c>
      <c r="L109" s="4">
        <v>0</v>
      </c>
      <c r="M109" s="4"/>
      <c r="N109" s="4">
        <v>19977.28</v>
      </c>
      <c r="O109" s="4"/>
      <c r="P109" s="58">
        <v>0</v>
      </c>
      <c r="Q109" s="58">
        <v>0</v>
      </c>
      <c r="R109" s="4"/>
      <c r="S109" s="58"/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23650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58">
        <v>23650</v>
      </c>
      <c r="CH109" s="4"/>
      <c r="CI109" s="4">
        <v>0</v>
      </c>
      <c r="CJ109" s="4">
        <v>0</v>
      </c>
      <c r="CK109" s="4">
        <v>16880.07</v>
      </c>
      <c r="CL109" s="4">
        <v>0</v>
      </c>
      <c r="CM109" s="4">
        <v>16880.07</v>
      </c>
      <c r="CN109" s="4"/>
      <c r="CO109" s="4">
        <v>0</v>
      </c>
      <c r="CP109" s="4">
        <v>0</v>
      </c>
      <c r="CQ109" s="4">
        <v>0</v>
      </c>
      <c r="CR109" s="4"/>
      <c r="CS109" s="4">
        <v>16880.07</v>
      </c>
      <c r="CT109" s="4">
        <f t="shared" si="17"/>
        <v>6769.93</v>
      </c>
      <c r="CU109" s="38">
        <f t="shared" si="18"/>
        <v>0.71374503171247361</v>
      </c>
    </row>
    <row r="110" spans="1:99" outlineLevel="1" x14ac:dyDescent="0.2">
      <c r="A110" s="3" t="s">
        <v>115</v>
      </c>
      <c r="B110" s="11" t="s">
        <v>303</v>
      </c>
      <c r="C110" s="4" t="s">
        <v>304</v>
      </c>
      <c r="D110" s="4">
        <v>0</v>
      </c>
      <c r="E110" s="4">
        <v>0</v>
      </c>
      <c r="F110" s="4">
        <v>628.16</v>
      </c>
      <c r="G110" s="4">
        <v>0</v>
      </c>
      <c r="H110" s="4">
        <v>628.16</v>
      </c>
      <c r="I110" s="4"/>
      <c r="J110" s="4">
        <v>0</v>
      </c>
      <c r="K110" s="4">
        <v>0</v>
      </c>
      <c r="L110" s="4">
        <v>0</v>
      </c>
      <c r="M110" s="4"/>
      <c r="N110" s="4">
        <v>628.16</v>
      </c>
      <c r="O110" s="4"/>
      <c r="P110" s="58">
        <v>0</v>
      </c>
      <c r="Q110" s="58">
        <v>0</v>
      </c>
      <c r="R110" s="4"/>
      <c r="S110" s="58"/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3435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58">
        <v>3435</v>
      </c>
      <c r="CH110" s="4"/>
      <c r="CI110" s="4">
        <v>0</v>
      </c>
      <c r="CJ110" s="4">
        <v>0</v>
      </c>
      <c r="CK110" s="4">
        <v>521.49</v>
      </c>
      <c r="CL110" s="4">
        <v>0</v>
      </c>
      <c r="CM110" s="4">
        <v>521.49</v>
      </c>
      <c r="CN110" s="4"/>
      <c r="CO110" s="4">
        <v>0</v>
      </c>
      <c r="CP110" s="4">
        <v>0</v>
      </c>
      <c r="CQ110" s="4">
        <v>0</v>
      </c>
      <c r="CR110" s="4"/>
      <c r="CS110" s="4">
        <v>521.49</v>
      </c>
      <c r="CT110" s="4">
        <f t="shared" si="17"/>
        <v>2913.51</v>
      </c>
      <c r="CU110" s="38">
        <f t="shared" si="18"/>
        <v>0.15181659388646288</v>
      </c>
    </row>
    <row r="111" spans="1:99" outlineLevel="1" x14ac:dyDescent="0.2">
      <c r="A111" s="3" t="s">
        <v>116</v>
      </c>
      <c r="B111" s="11" t="s">
        <v>305</v>
      </c>
      <c r="C111" s="4" t="s">
        <v>306</v>
      </c>
      <c r="D111" s="4">
        <v>0</v>
      </c>
      <c r="E111" s="4">
        <v>0</v>
      </c>
      <c r="F111" s="4">
        <v>86.94</v>
      </c>
      <c r="G111" s="4">
        <v>0</v>
      </c>
      <c r="H111" s="4">
        <v>86.94</v>
      </c>
      <c r="I111" s="4"/>
      <c r="J111" s="4">
        <v>0</v>
      </c>
      <c r="K111" s="4">
        <v>0</v>
      </c>
      <c r="L111" s="4">
        <v>0</v>
      </c>
      <c r="M111" s="4"/>
      <c r="N111" s="4">
        <v>86.94</v>
      </c>
      <c r="O111" s="4"/>
      <c r="P111" s="58">
        <v>0</v>
      </c>
      <c r="Q111" s="58">
        <v>0</v>
      </c>
      <c r="R111" s="4"/>
      <c r="S111" s="58"/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0</v>
      </c>
      <c r="BZ111" s="4">
        <v>500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58">
        <v>500</v>
      </c>
      <c r="CH111" s="4"/>
      <c r="CI111" s="4">
        <v>0</v>
      </c>
      <c r="CJ111" s="4">
        <v>28.38</v>
      </c>
      <c r="CK111" s="4">
        <v>29.98</v>
      </c>
      <c r="CL111" s="4">
        <v>0</v>
      </c>
      <c r="CM111" s="4">
        <v>58.36</v>
      </c>
      <c r="CN111" s="4"/>
      <c r="CO111" s="4">
        <v>0</v>
      </c>
      <c r="CP111" s="4">
        <v>0</v>
      </c>
      <c r="CQ111" s="4">
        <v>0</v>
      </c>
      <c r="CR111" s="4"/>
      <c r="CS111" s="4">
        <v>58.36</v>
      </c>
      <c r="CT111" s="4">
        <f t="shared" si="17"/>
        <v>441.64</v>
      </c>
      <c r="CU111" s="38">
        <f t="shared" si="18"/>
        <v>0.11672</v>
      </c>
    </row>
    <row r="112" spans="1:99" outlineLevel="1" x14ac:dyDescent="0.2">
      <c r="A112" s="3" t="s">
        <v>117</v>
      </c>
      <c r="B112" s="11" t="s">
        <v>307</v>
      </c>
      <c r="C112" s="4" t="s">
        <v>308</v>
      </c>
      <c r="D112" s="4">
        <v>210.38</v>
      </c>
      <c r="E112" s="4">
        <v>789.97</v>
      </c>
      <c r="F112" s="4">
        <v>13558.67</v>
      </c>
      <c r="G112" s="4">
        <v>0</v>
      </c>
      <c r="H112" s="4">
        <v>14559.02</v>
      </c>
      <c r="I112" s="4"/>
      <c r="J112" s="4">
        <v>0</v>
      </c>
      <c r="K112" s="4">
        <v>0</v>
      </c>
      <c r="L112" s="4">
        <v>0</v>
      </c>
      <c r="M112" s="4"/>
      <c r="N112" s="4">
        <v>14559.02</v>
      </c>
      <c r="O112" s="4"/>
      <c r="P112" s="58">
        <v>0</v>
      </c>
      <c r="Q112" s="58">
        <v>0</v>
      </c>
      <c r="R112" s="4"/>
      <c r="S112" s="58"/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20130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58">
        <v>20130</v>
      </c>
      <c r="CH112" s="4"/>
      <c r="CI112" s="4">
        <v>232.07</v>
      </c>
      <c r="CJ112" s="4">
        <v>1643.1000000000001</v>
      </c>
      <c r="CK112" s="4">
        <v>16542.740000000002</v>
      </c>
      <c r="CL112" s="4">
        <v>0</v>
      </c>
      <c r="CM112" s="4">
        <v>18417.910000000003</v>
      </c>
      <c r="CN112" s="4"/>
      <c r="CO112" s="4">
        <v>0</v>
      </c>
      <c r="CP112" s="4">
        <v>0</v>
      </c>
      <c r="CQ112" s="4">
        <v>0</v>
      </c>
      <c r="CR112" s="4"/>
      <c r="CS112" s="4">
        <v>18417.91</v>
      </c>
      <c r="CT112" s="4">
        <f t="shared" si="17"/>
        <v>1712.0900000000001</v>
      </c>
      <c r="CU112" s="38">
        <f t="shared" si="18"/>
        <v>0.91494833581718826</v>
      </c>
    </row>
    <row r="113" spans="1:105" outlineLevel="1" x14ac:dyDescent="0.2">
      <c r="A113" s="3" t="s">
        <v>118</v>
      </c>
      <c r="B113" s="11" t="s">
        <v>309</v>
      </c>
      <c r="C113" s="4" t="s">
        <v>310</v>
      </c>
      <c r="D113" s="4">
        <v>0</v>
      </c>
      <c r="E113" s="4">
        <v>0</v>
      </c>
      <c r="F113" s="4">
        <v>3034.69</v>
      </c>
      <c r="G113" s="4">
        <v>0</v>
      </c>
      <c r="H113" s="4">
        <v>3034.69</v>
      </c>
      <c r="I113" s="4"/>
      <c r="J113" s="4">
        <v>0</v>
      </c>
      <c r="K113" s="4">
        <v>0</v>
      </c>
      <c r="L113" s="4">
        <v>0</v>
      </c>
      <c r="M113" s="4"/>
      <c r="N113" s="4">
        <v>3034.69</v>
      </c>
      <c r="O113" s="4"/>
      <c r="P113" s="58">
        <v>0</v>
      </c>
      <c r="Q113" s="58">
        <v>0</v>
      </c>
      <c r="R113" s="4"/>
      <c r="S113" s="58"/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5000</v>
      </c>
      <c r="CC113" s="4">
        <v>0</v>
      </c>
      <c r="CD113" s="4">
        <v>0</v>
      </c>
      <c r="CE113" s="4">
        <v>0</v>
      </c>
      <c r="CF113" s="4">
        <v>0</v>
      </c>
      <c r="CG113" s="58">
        <v>5000</v>
      </c>
      <c r="CH113" s="4"/>
      <c r="CI113" s="4">
        <v>0</v>
      </c>
      <c r="CJ113" s="4">
        <v>0</v>
      </c>
      <c r="CK113" s="4">
        <v>3408.02</v>
      </c>
      <c r="CL113" s="4">
        <v>0</v>
      </c>
      <c r="CM113" s="4">
        <v>3408.02</v>
      </c>
      <c r="CN113" s="4"/>
      <c r="CO113" s="4">
        <v>0</v>
      </c>
      <c r="CP113" s="4">
        <v>0</v>
      </c>
      <c r="CQ113" s="4">
        <v>0</v>
      </c>
      <c r="CR113" s="4"/>
      <c r="CS113" s="4">
        <v>3408.02</v>
      </c>
      <c r="CT113" s="4">
        <f t="shared" si="17"/>
        <v>1591.98</v>
      </c>
      <c r="CU113" s="38">
        <f t="shared" si="18"/>
        <v>0.68160399999999999</v>
      </c>
    </row>
    <row r="114" spans="1:105" outlineLevel="1" x14ac:dyDescent="0.2">
      <c r="A114" s="3" t="s">
        <v>119</v>
      </c>
      <c r="B114" s="11" t="s">
        <v>311</v>
      </c>
      <c r="C114" s="4" t="s">
        <v>312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/>
      <c r="J114" s="4">
        <v>0</v>
      </c>
      <c r="K114" s="4">
        <v>0</v>
      </c>
      <c r="L114" s="4">
        <v>0</v>
      </c>
      <c r="M114" s="4"/>
      <c r="N114" s="4">
        <v>0</v>
      </c>
      <c r="O114" s="4"/>
      <c r="P114" s="58">
        <v>0</v>
      </c>
      <c r="Q114" s="58">
        <v>0</v>
      </c>
      <c r="R114" s="4"/>
      <c r="S114" s="58"/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0</v>
      </c>
      <c r="CC114" s="4">
        <v>500</v>
      </c>
      <c r="CD114" s="4">
        <v>0</v>
      </c>
      <c r="CE114" s="4">
        <v>0</v>
      </c>
      <c r="CF114" s="4">
        <v>0</v>
      </c>
      <c r="CG114" s="58">
        <v>500</v>
      </c>
      <c r="CH114" s="4"/>
      <c r="CI114" s="4">
        <v>0</v>
      </c>
      <c r="CJ114" s="4">
        <v>0</v>
      </c>
      <c r="CK114" s="4">
        <v>0</v>
      </c>
      <c r="CL114" s="4">
        <v>0</v>
      </c>
      <c r="CM114" s="4">
        <v>0</v>
      </c>
      <c r="CN114" s="4"/>
      <c r="CO114" s="4">
        <v>0</v>
      </c>
      <c r="CP114" s="4">
        <v>0</v>
      </c>
      <c r="CQ114" s="4">
        <v>0</v>
      </c>
      <c r="CR114" s="4"/>
      <c r="CS114" s="4">
        <v>0</v>
      </c>
      <c r="CT114" s="4">
        <f t="shared" si="17"/>
        <v>500</v>
      </c>
      <c r="CU114" s="38">
        <f t="shared" si="18"/>
        <v>0</v>
      </c>
    </row>
    <row r="115" spans="1:105" outlineLevel="1" x14ac:dyDescent="0.2">
      <c r="A115" s="3" t="s">
        <v>120</v>
      </c>
      <c r="B115" s="11" t="s">
        <v>313</v>
      </c>
      <c r="C115" s="4" t="s">
        <v>314</v>
      </c>
      <c r="D115" s="4">
        <v>0</v>
      </c>
      <c r="E115" s="4">
        <v>7.28</v>
      </c>
      <c r="F115" s="4">
        <v>305.47000000000003</v>
      </c>
      <c r="G115" s="4">
        <v>0</v>
      </c>
      <c r="H115" s="4">
        <v>312.75</v>
      </c>
      <c r="I115" s="4"/>
      <c r="J115" s="4">
        <v>0</v>
      </c>
      <c r="K115" s="4">
        <v>0</v>
      </c>
      <c r="L115" s="4">
        <v>0</v>
      </c>
      <c r="M115" s="4"/>
      <c r="N115" s="4">
        <v>312.75</v>
      </c>
      <c r="O115" s="4"/>
      <c r="P115" s="58">
        <v>0</v>
      </c>
      <c r="Q115" s="58">
        <v>0</v>
      </c>
      <c r="R115" s="4"/>
      <c r="S115" s="58"/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510</v>
      </c>
      <c r="CE115" s="4">
        <v>0</v>
      </c>
      <c r="CF115" s="4">
        <v>0</v>
      </c>
      <c r="CG115" s="58">
        <v>510</v>
      </c>
      <c r="CH115" s="4"/>
      <c r="CI115" s="4">
        <v>0</v>
      </c>
      <c r="CJ115" s="4">
        <v>0</v>
      </c>
      <c r="CK115" s="4">
        <v>213.63</v>
      </c>
      <c r="CL115" s="4">
        <v>0</v>
      </c>
      <c r="CM115" s="4">
        <v>213.63</v>
      </c>
      <c r="CN115" s="4"/>
      <c r="CO115" s="4">
        <v>0</v>
      </c>
      <c r="CP115" s="4">
        <v>0</v>
      </c>
      <c r="CQ115" s="4">
        <v>0</v>
      </c>
      <c r="CR115" s="4"/>
      <c r="CS115" s="4">
        <v>213.63</v>
      </c>
      <c r="CT115" s="4">
        <f t="shared" si="17"/>
        <v>296.37</v>
      </c>
      <c r="CU115" s="38">
        <f t="shared" si="18"/>
        <v>0.41888235294117648</v>
      </c>
      <c r="DA115" s="66" t="s">
        <v>363</v>
      </c>
    </row>
    <row r="116" spans="1:105" s="4" customFormat="1" x14ac:dyDescent="0.2">
      <c r="A116" s="5" t="s">
        <v>24</v>
      </c>
      <c r="B116" s="11"/>
      <c r="C116" s="2" t="s">
        <v>14</v>
      </c>
      <c r="D116" s="5">
        <v>23380.79</v>
      </c>
      <c r="E116" s="5">
        <v>2284.2900000000004</v>
      </c>
      <c r="F116" s="5">
        <v>232829.25000000003</v>
      </c>
      <c r="G116" s="5">
        <v>300</v>
      </c>
      <c r="H116" s="5">
        <v>258794.33000000005</v>
      </c>
      <c r="I116" s="7"/>
      <c r="J116" s="5">
        <v>0</v>
      </c>
      <c r="K116" s="5">
        <v>0</v>
      </c>
      <c r="L116" s="5">
        <v>0</v>
      </c>
      <c r="M116" s="7"/>
      <c r="N116" s="5">
        <v>258794.33</v>
      </c>
      <c r="O116" s="5"/>
      <c r="P116" s="5">
        <v>0</v>
      </c>
      <c r="Q116" s="5">
        <v>0</v>
      </c>
      <c r="R116" s="5"/>
      <c r="S116" s="7"/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1561</v>
      </c>
      <c r="BO116" s="5">
        <v>15995</v>
      </c>
      <c r="BP116" s="5">
        <v>18800</v>
      </c>
      <c r="BQ116" s="5">
        <v>3183</v>
      </c>
      <c r="BR116" s="5">
        <v>18528</v>
      </c>
      <c r="BS116" s="5">
        <v>1171</v>
      </c>
      <c r="BT116" s="5">
        <v>20808</v>
      </c>
      <c r="BU116" s="5">
        <v>203026</v>
      </c>
      <c r="BV116" s="5">
        <v>209127</v>
      </c>
      <c r="BW116" s="5">
        <v>26600</v>
      </c>
      <c r="BX116" s="5">
        <v>23650</v>
      </c>
      <c r="BY116" s="5">
        <v>3435</v>
      </c>
      <c r="BZ116" s="5">
        <v>500</v>
      </c>
      <c r="CA116" s="5">
        <v>20130</v>
      </c>
      <c r="CB116" s="5">
        <v>5000</v>
      </c>
      <c r="CC116" s="5">
        <v>500</v>
      </c>
      <c r="CD116" s="5">
        <v>510</v>
      </c>
      <c r="CE116" s="5">
        <v>0</v>
      </c>
      <c r="CF116" s="5">
        <v>0</v>
      </c>
      <c r="CG116" s="5">
        <v>572524</v>
      </c>
      <c r="CH116" s="7"/>
      <c r="CI116" s="5">
        <v>18382.18</v>
      </c>
      <c r="CJ116" s="5">
        <v>5084.72</v>
      </c>
      <c r="CK116" s="5">
        <v>364374.45999999996</v>
      </c>
      <c r="CL116" s="5">
        <v>1199</v>
      </c>
      <c r="CM116" s="5">
        <v>389040.36</v>
      </c>
      <c r="CN116" s="2"/>
      <c r="CO116" s="5">
        <v>0</v>
      </c>
      <c r="CP116" s="5">
        <v>0</v>
      </c>
      <c r="CQ116" s="5">
        <v>0</v>
      </c>
      <c r="CS116" s="5">
        <v>389040.36</v>
      </c>
      <c r="CT116" s="5">
        <f>CG116-CS116</f>
        <v>183483.64</v>
      </c>
      <c r="CU116" s="40">
        <f>IF(CG116=0,"n/a",CS116/(CG116))</f>
        <v>0.6795179940054914</v>
      </c>
      <c r="CV116" s="37"/>
      <c r="DA116" s="65">
        <v>33500</v>
      </c>
    </row>
    <row r="117" spans="1:105" s="4" customFormat="1" x14ac:dyDescent="0.2">
      <c r="B117" s="11"/>
      <c r="H117" s="7"/>
      <c r="I117" s="7"/>
      <c r="L117" s="7"/>
      <c r="M117" s="7"/>
      <c r="N117" s="7"/>
      <c r="O117" s="7"/>
      <c r="P117" s="7"/>
      <c r="Q117" s="7"/>
      <c r="R117" s="7"/>
      <c r="S117" s="7"/>
      <c r="CG117" s="7"/>
      <c r="CH117" s="7"/>
      <c r="CM117" s="7"/>
      <c r="CQ117" s="7"/>
      <c r="CU117" s="38"/>
      <c r="CV117" s="38"/>
    </row>
    <row r="118" spans="1:105" outlineLevel="1" x14ac:dyDescent="0.2">
      <c r="A118" s="3" t="s">
        <v>315</v>
      </c>
      <c r="B118" s="11" t="s">
        <v>316</v>
      </c>
      <c r="C118" s="4" t="s">
        <v>317</v>
      </c>
      <c r="D118" s="4">
        <v>0</v>
      </c>
      <c r="E118" s="4">
        <v>0</v>
      </c>
      <c r="F118" s="4">
        <v>12500</v>
      </c>
      <c r="G118" s="4">
        <v>0</v>
      </c>
      <c r="H118" s="4">
        <v>12500</v>
      </c>
      <c r="I118" s="4"/>
      <c r="J118" s="4">
        <v>0</v>
      </c>
      <c r="K118" s="4">
        <v>0</v>
      </c>
      <c r="L118" s="4">
        <v>0</v>
      </c>
      <c r="M118" s="4"/>
      <c r="N118" s="4">
        <v>12500</v>
      </c>
      <c r="O118" s="4"/>
      <c r="P118" s="58">
        <v>0</v>
      </c>
      <c r="Q118" s="58">
        <v>0</v>
      </c>
      <c r="R118" s="4"/>
      <c r="S118" s="58"/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0</v>
      </c>
      <c r="CE118" s="4">
        <v>0</v>
      </c>
      <c r="CF118" s="4">
        <v>0</v>
      </c>
      <c r="CG118" s="58">
        <v>0</v>
      </c>
      <c r="CH118" s="4"/>
      <c r="CI118" s="4">
        <v>0</v>
      </c>
      <c r="CJ118" s="4">
        <v>0</v>
      </c>
      <c r="CK118" s="4">
        <v>0</v>
      </c>
      <c r="CL118" s="4">
        <v>0</v>
      </c>
      <c r="CM118" s="4">
        <v>0</v>
      </c>
      <c r="CN118" s="4"/>
      <c r="CO118" s="4">
        <v>0</v>
      </c>
      <c r="CP118" s="4">
        <v>0</v>
      </c>
      <c r="CQ118" s="4">
        <v>0</v>
      </c>
      <c r="CR118" s="4"/>
      <c r="CS118" s="4">
        <v>0</v>
      </c>
      <c r="CT118" s="4">
        <f t="shared" ref="CT118:CT119" si="19">CG118-CS118</f>
        <v>0</v>
      </c>
      <c r="CU118" s="38" t="str">
        <f t="shared" ref="CU118:CU119" si="20">IF(CG118=0,"n/a",CS118/(CG118))</f>
        <v>n/a</v>
      </c>
    </row>
    <row r="119" spans="1:105" ht="38.25" outlineLevel="1" x14ac:dyDescent="0.2">
      <c r="A119" s="3" t="s">
        <v>121</v>
      </c>
      <c r="B119" s="11" t="s">
        <v>318</v>
      </c>
      <c r="C119" s="4" t="s">
        <v>319</v>
      </c>
      <c r="D119" s="4">
        <v>0</v>
      </c>
      <c r="E119" s="4">
        <v>0</v>
      </c>
      <c r="F119" s="4">
        <v>40355.5</v>
      </c>
      <c r="G119" s="4">
        <v>0</v>
      </c>
      <c r="H119" s="4">
        <v>40355.5</v>
      </c>
      <c r="I119" s="4"/>
      <c r="J119" s="4">
        <v>0</v>
      </c>
      <c r="K119" s="4">
        <v>0</v>
      </c>
      <c r="L119" s="4">
        <v>0</v>
      </c>
      <c r="M119" s="4"/>
      <c r="N119" s="4">
        <v>40355.5</v>
      </c>
      <c r="O119" s="4"/>
      <c r="P119" s="58">
        <v>0</v>
      </c>
      <c r="Q119" s="58">
        <v>0</v>
      </c>
      <c r="R119" s="4"/>
      <c r="S119" s="58"/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375000</v>
      </c>
      <c r="CF119" s="4">
        <v>0</v>
      </c>
      <c r="CG119" s="58">
        <v>384856</v>
      </c>
      <c r="CH119" s="4"/>
      <c r="CI119" s="4">
        <v>0</v>
      </c>
      <c r="CJ119" s="4">
        <v>0</v>
      </c>
      <c r="CK119" s="4">
        <v>155550.6</v>
      </c>
      <c r="CL119" s="4">
        <v>0</v>
      </c>
      <c r="CM119" s="4">
        <v>155550.6</v>
      </c>
      <c r="CN119" s="4"/>
      <c r="CO119" s="4">
        <v>0</v>
      </c>
      <c r="CP119" s="4">
        <v>0</v>
      </c>
      <c r="CQ119" s="4">
        <v>0</v>
      </c>
      <c r="CR119" s="4"/>
      <c r="CS119" s="4">
        <v>155550.6</v>
      </c>
      <c r="CT119" s="4">
        <f t="shared" si="19"/>
        <v>229305.4</v>
      </c>
      <c r="CU119" s="38">
        <f t="shared" si="20"/>
        <v>0.4041787058016505</v>
      </c>
      <c r="DA119" s="67" t="s">
        <v>364</v>
      </c>
    </row>
    <row r="120" spans="1:105" s="4" customFormat="1" x14ac:dyDescent="0.2">
      <c r="A120" s="5" t="s">
        <v>25</v>
      </c>
      <c r="B120" s="11"/>
      <c r="C120" s="2" t="s">
        <v>15</v>
      </c>
      <c r="D120" s="5">
        <v>0</v>
      </c>
      <c r="E120" s="5">
        <v>0</v>
      </c>
      <c r="F120" s="5">
        <v>52855.5</v>
      </c>
      <c r="G120" s="5">
        <v>0</v>
      </c>
      <c r="H120" s="5">
        <v>52855.5</v>
      </c>
      <c r="I120" s="7"/>
      <c r="J120" s="5">
        <v>0</v>
      </c>
      <c r="K120" s="5">
        <v>0</v>
      </c>
      <c r="L120" s="5">
        <v>0</v>
      </c>
      <c r="M120" s="7"/>
      <c r="N120" s="5">
        <v>52855.5</v>
      </c>
      <c r="O120" s="5"/>
      <c r="P120" s="5">
        <v>0</v>
      </c>
      <c r="Q120" s="5">
        <v>0</v>
      </c>
      <c r="R120" s="5"/>
      <c r="S120" s="7"/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375000</v>
      </c>
      <c r="CF120" s="5">
        <v>0</v>
      </c>
      <c r="CG120" s="5">
        <v>384856</v>
      </c>
      <c r="CH120" s="7"/>
      <c r="CI120" s="5">
        <v>0</v>
      </c>
      <c r="CJ120" s="5">
        <v>0</v>
      </c>
      <c r="CK120" s="5">
        <v>155550.6</v>
      </c>
      <c r="CL120" s="5">
        <v>0</v>
      </c>
      <c r="CM120" s="5">
        <v>155550.6</v>
      </c>
      <c r="CN120" s="2"/>
      <c r="CO120" s="5">
        <v>0</v>
      </c>
      <c r="CP120" s="5">
        <v>0</v>
      </c>
      <c r="CQ120" s="5">
        <v>0</v>
      </c>
      <c r="CS120" s="5">
        <v>155550.6</v>
      </c>
      <c r="CT120" s="5">
        <f>CG120-CS120</f>
        <v>229305.4</v>
      </c>
      <c r="CU120" s="40">
        <f>IF(CG120=0,"n/a",CS120/(CG120))</f>
        <v>0.4041787058016505</v>
      </c>
      <c r="CV120" s="37"/>
      <c r="DA120" s="65">
        <f>178892.4+2500</f>
        <v>181392.4</v>
      </c>
    </row>
    <row r="121" spans="1:105" x14ac:dyDescent="0.2">
      <c r="B121" s="11"/>
      <c r="C121" s="4"/>
      <c r="D121" s="4"/>
      <c r="E121" s="4"/>
      <c r="F121" s="4"/>
      <c r="G121" s="4"/>
      <c r="H121" s="9"/>
      <c r="I121" s="7"/>
      <c r="J121" s="4"/>
      <c r="K121" s="4"/>
      <c r="L121" s="9"/>
      <c r="M121" s="7"/>
      <c r="N121" s="7"/>
      <c r="O121" s="7"/>
      <c r="P121" s="7"/>
      <c r="Q121" s="7"/>
      <c r="R121" s="7"/>
      <c r="S121" s="7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7"/>
      <c r="CH121" s="7"/>
      <c r="CI121" s="4"/>
      <c r="CJ121" s="4"/>
      <c r="CK121" s="4"/>
      <c r="CL121" s="4"/>
      <c r="CM121" s="9"/>
      <c r="CN121" s="4"/>
      <c r="CO121" s="4"/>
      <c r="CP121" s="4"/>
      <c r="CQ121" s="9"/>
      <c r="CR121" s="4"/>
      <c r="CS121" s="4"/>
      <c r="CT121" s="4"/>
      <c r="CU121" s="38"/>
    </row>
    <row r="122" spans="1:105" x14ac:dyDescent="0.2">
      <c r="A122" s="5" t="s">
        <v>2</v>
      </c>
      <c r="B122" s="11"/>
      <c r="C122" s="2" t="s">
        <v>16</v>
      </c>
      <c r="D122" s="5">
        <f t="shared" ref="D122:G122" si="21">D66+D96+D116+D120</f>
        <v>107988.67000000001</v>
      </c>
      <c r="E122" s="5">
        <f t="shared" si="21"/>
        <v>99559.079999999987</v>
      </c>
      <c r="F122" s="5">
        <f t="shared" si="21"/>
        <v>5970293.4699999997</v>
      </c>
      <c r="G122" s="5">
        <f t="shared" si="21"/>
        <v>300</v>
      </c>
      <c r="H122" s="5">
        <f>H66+H96+H116+H120</f>
        <v>6178141.2200000007</v>
      </c>
      <c r="I122" s="7"/>
      <c r="J122" s="5">
        <f t="shared" ref="J122:K122" si="22">J66+J96+J116+J120</f>
        <v>0</v>
      </c>
      <c r="K122" s="5">
        <f t="shared" si="22"/>
        <v>464740</v>
      </c>
      <c r="L122" s="5">
        <f>L66+L96+L116+L120</f>
        <v>464740</v>
      </c>
      <c r="M122" s="7"/>
      <c r="N122" s="5">
        <f>N66+N96+N116+N120</f>
        <v>6642881.2200000007</v>
      </c>
      <c r="O122" s="5"/>
      <c r="P122" s="5"/>
      <c r="Q122" s="5"/>
      <c r="R122" s="5"/>
      <c r="S122" s="7"/>
      <c r="T122" s="5">
        <f t="shared" ref="T122:AY122" si="23">T66+T96+T116+T120</f>
        <v>112200</v>
      </c>
      <c r="U122" s="5">
        <f t="shared" si="23"/>
        <v>159000</v>
      </c>
      <c r="V122" s="5">
        <f t="shared" si="23"/>
        <v>2058201</v>
      </c>
      <c r="W122" s="5">
        <f t="shared" si="23"/>
        <v>35000</v>
      </c>
      <c r="X122" s="5">
        <f t="shared" si="23"/>
        <v>24000</v>
      </c>
      <c r="Y122" s="5">
        <f t="shared" si="23"/>
        <v>50000</v>
      </c>
      <c r="Z122" s="5">
        <f t="shared" si="23"/>
        <v>47147</v>
      </c>
      <c r="AA122" s="5">
        <f t="shared" si="23"/>
        <v>76459</v>
      </c>
      <c r="AB122" s="5">
        <f t="shared" si="23"/>
        <v>34793</v>
      </c>
      <c r="AC122" s="5">
        <f t="shared" si="23"/>
        <v>28434</v>
      </c>
      <c r="AD122" s="5">
        <f t="shared" si="23"/>
        <v>31032</v>
      </c>
      <c r="AE122" s="5">
        <f t="shared" si="23"/>
        <v>52846</v>
      </c>
      <c r="AF122" s="5">
        <f t="shared" si="23"/>
        <v>52886</v>
      </c>
      <c r="AG122" s="5">
        <f t="shared" si="23"/>
        <v>143409</v>
      </c>
      <c r="AH122" s="5">
        <f t="shared" si="23"/>
        <v>549470</v>
      </c>
      <c r="AI122" s="5">
        <f t="shared" si="23"/>
        <v>20986</v>
      </c>
      <c r="AJ122" s="5">
        <f t="shared" si="23"/>
        <v>137674</v>
      </c>
      <c r="AK122" s="5">
        <f t="shared" si="23"/>
        <v>22000</v>
      </c>
      <c r="AL122" s="5">
        <f t="shared" si="23"/>
        <v>108670</v>
      </c>
      <c r="AM122" s="5">
        <f t="shared" si="23"/>
        <v>74810</v>
      </c>
      <c r="AN122" s="5">
        <f t="shared" si="23"/>
        <v>7750</v>
      </c>
      <c r="AO122" s="5">
        <f t="shared" si="23"/>
        <v>1067717</v>
      </c>
      <c r="AP122" s="5">
        <f t="shared" si="23"/>
        <v>1100</v>
      </c>
      <c r="AQ122" s="5">
        <f t="shared" si="23"/>
        <v>17470</v>
      </c>
      <c r="AR122" s="5">
        <f t="shared" si="23"/>
        <v>825</v>
      </c>
      <c r="AS122" s="5">
        <f t="shared" si="23"/>
        <v>7805</v>
      </c>
      <c r="AT122" s="5">
        <f t="shared" si="23"/>
        <v>10384</v>
      </c>
      <c r="AU122" s="5">
        <f t="shared" si="23"/>
        <v>48882</v>
      </c>
      <c r="AV122" s="5">
        <f t="shared" si="23"/>
        <v>5000</v>
      </c>
      <c r="AW122" s="5">
        <f t="shared" si="23"/>
        <v>1000</v>
      </c>
      <c r="AX122" s="5">
        <f t="shared" si="23"/>
        <v>139128</v>
      </c>
      <c r="AY122" s="5">
        <f t="shared" si="23"/>
        <v>1250</v>
      </c>
      <c r="AZ122" s="5">
        <f t="shared" ref="AZ122:CF122" si="24">AZ66+AZ96+AZ116+AZ120</f>
        <v>11600</v>
      </c>
      <c r="BA122" s="5">
        <f t="shared" si="24"/>
        <v>57037</v>
      </c>
      <c r="BB122" s="5">
        <f t="shared" si="24"/>
        <v>79200</v>
      </c>
      <c r="BC122" s="5">
        <f t="shared" si="24"/>
        <v>500</v>
      </c>
      <c r="BD122" s="5">
        <f t="shared" si="24"/>
        <v>21125</v>
      </c>
      <c r="BE122" s="5">
        <f t="shared" si="24"/>
        <v>51400</v>
      </c>
      <c r="BF122" s="5">
        <f t="shared" si="24"/>
        <v>13770</v>
      </c>
      <c r="BG122" s="5">
        <f t="shared" si="24"/>
        <v>17775</v>
      </c>
      <c r="BH122" s="5">
        <f t="shared" si="24"/>
        <v>530</v>
      </c>
      <c r="BI122" s="5">
        <f t="shared" si="24"/>
        <v>16650</v>
      </c>
      <c r="BJ122" s="5">
        <f t="shared" si="24"/>
        <v>80500</v>
      </c>
      <c r="BK122" s="5">
        <f t="shared" si="24"/>
        <v>10400</v>
      </c>
      <c r="BL122" s="5">
        <f t="shared" si="24"/>
        <v>433661</v>
      </c>
      <c r="BM122" s="5">
        <f t="shared" si="24"/>
        <v>354722</v>
      </c>
      <c r="BN122" s="5">
        <f t="shared" si="24"/>
        <v>1561</v>
      </c>
      <c r="BO122" s="5">
        <f t="shared" si="24"/>
        <v>15995</v>
      </c>
      <c r="BP122" s="5">
        <f t="shared" si="24"/>
        <v>18800</v>
      </c>
      <c r="BQ122" s="5">
        <f t="shared" si="24"/>
        <v>3183</v>
      </c>
      <c r="BR122" s="5">
        <f t="shared" si="24"/>
        <v>18528</v>
      </c>
      <c r="BS122" s="5">
        <f t="shared" si="24"/>
        <v>1171</v>
      </c>
      <c r="BT122" s="5">
        <f t="shared" si="24"/>
        <v>20808</v>
      </c>
      <c r="BU122" s="5">
        <f t="shared" si="24"/>
        <v>203026</v>
      </c>
      <c r="BV122" s="5">
        <f t="shared" si="24"/>
        <v>209127</v>
      </c>
      <c r="BW122" s="5">
        <f t="shared" si="24"/>
        <v>26600</v>
      </c>
      <c r="BX122" s="5">
        <f t="shared" si="24"/>
        <v>23650</v>
      </c>
      <c r="BY122" s="5">
        <f t="shared" si="24"/>
        <v>3435</v>
      </c>
      <c r="BZ122" s="5">
        <f t="shared" si="24"/>
        <v>500</v>
      </c>
      <c r="CA122" s="5">
        <f t="shared" si="24"/>
        <v>20130</v>
      </c>
      <c r="CB122" s="5">
        <f t="shared" si="24"/>
        <v>5000</v>
      </c>
      <c r="CC122" s="5">
        <f t="shared" si="24"/>
        <v>500</v>
      </c>
      <c r="CD122" s="5">
        <f t="shared" si="24"/>
        <v>510</v>
      </c>
      <c r="CE122" s="5">
        <f t="shared" si="24"/>
        <v>375000</v>
      </c>
      <c r="CF122" s="5">
        <f t="shared" si="24"/>
        <v>704125</v>
      </c>
      <c r="CG122" s="5">
        <f>CG66+CG96+CG116+CG120</f>
        <v>7927847.5600000005</v>
      </c>
      <c r="CH122" s="7"/>
      <c r="CI122" s="5">
        <f t="shared" ref="CI122:CL122" si="25">CI66+CI96+CI116+CI120</f>
        <v>93832.699999999983</v>
      </c>
      <c r="CJ122" s="5">
        <f t="shared" si="25"/>
        <v>122585.61000000002</v>
      </c>
      <c r="CK122" s="5">
        <f t="shared" si="25"/>
        <v>5914160.3200000003</v>
      </c>
      <c r="CL122" s="5">
        <f t="shared" si="25"/>
        <v>1199</v>
      </c>
      <c r="CM122" s="5">
        <f>CM66+CM96+CM116+CM120</f>
        <v>6131777.6299999999</v>
      </c>
      <c r="CN122" s="2"/>
      <c r="CO122" s="5">
        <f t="shared" ref="CO122:CP122" si="26">CO66+CO96+CO116+CO120</f>
        <v>0</v>
      </c>
      <c r="CP122" s="5">
        <f t="shared" si="26"/>
        <v>467915</v>
      </c>
      <c r="CQ122" s="5">
        <f>CQ66+CQ96+CQ116+CQ120</f>
        <v>467915</v>
      </c>
      <c r="CR122" s="4"/>
      <c r="CS122" s="5">
        <f>CS66+CS96+CS116+CS120</f>
        <v>6599692.6300000008</v>
      </c>
      <c r="CT122" s="5"/>
      <c r="CU122" s="40"/>
      <c r="CV122" s="37"/>
    </row>
    <row r="123" spans="1:105" x14ac:dyDescent="0.2">
      <c r="B123" s="11"/>
      <c r="C123" s="4"/>
      <c r="D123" s="4"/>
      <c r="E123" s="4"/>
      <c r="F123" s="4"/>
      <c r="G123" s="4"/>
      <c r="H123" s="6"/>
      <c r="I123" s="7"/>
      <c r="J123" s="4"/>
      <c r="K123" s="4"/>
      <c r="L123" s="6"/>
      <c r="M123" s="7"/>
      <c r="N123" s="7"/>
      <c r="O123" s="7"/>
      <c r="P123" s="7"/>
      <c r="Q123" s="7"/>
      <c r="R123" s="7"/>
      <c r="S123" s="7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7"/>
      <c r="CH123" s="7"/>
      <c r="CI123" s="4"/>
      <c r="CJ123" s="4"/>
      <c r="CK123" s="4"/>
      <c r="CL123" s="4"/>
      <c r="CM123" s="6"/>
      <c r="CN123" s="4"/>
      <c r="CO123" s="4"/>
      <c r="CP123" s="4"/>
      <c r="CQ123" s="6"/>
      <c r="CR123" s="4"/>
      <c r="CS123" s="4"/>
      <c r="CT123" s="4"/>
      <c r="CU123" s="38"/>
    </row>
    <row r="124" spans="1:105" ht="13.5" thickBot="1" x14ac:dyDescent="0.25">
      <c r="A124" s="8" t="s">
        <v>2</v>
      </c>
      <c r="B124" s="11"/>
      <c r="C124" s="2" t="s">
        <v>46</v>
      </c>
      <c r="D124" s="8">
        <f t="shared" ref="D124:G124" si="27">D37-D122</f>
        <v>-4051.2700000000186</v>
      </c>
      <c r="E124" s="8">
        <f t="shared" si="27"/>
        <v>21990.670000000027</v>
      </c>
      <c r="F124" s="8">
        <f t="shared" si="27"/>
        <v>216940.23000000045</v>
      </c>
      <c r="G124" s="8">
        <f t="shared" si="27"/>
        <v>0</v>
      </c>
      <c r="H124" s="5">
        <f>H37-H122</f>
        <v>2880283.2899999991</v>
      </c>
      <c r="I124" s="7"/>
      <c r="J124" s="8">
        <f t="shared" ref="J124:K124" si="28">J37-J122</f>
        <v>0</v>
      </c>
      <c r="K124" s="8">
        <f t="shared" si="28"/>
        <v>6747.3500000000349</v>
      </c>
      <c r="L124" s="5">
        <f>L37-L122</f>
        <v>6747.3500000000349</v>
      </c>
      <c r="M124" s="7"/>
      <c r="N124" s="5">
        <f>N37-N122</f>
        <v>2887030.6399999987</v>
      </c>
      <c r="O124" s="59"/>
      <c r="P124" s="8"/>
      <c r="Q124" s="8"/>
      <c r="R124" s="5"/>
      <c r="S124" s="7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5"/>
      <c r="CH124" s="7"/>
      <c r="CI124" s="8">
        <f t="shared" ref="CI124:CL124" si="29">CI37-CI122</f>
        <v>62661.510000000009</v>
      </c>
      <c r="CJ124" s="8">
        <f t="shared" si="29"/>
        <v>145609.69999999998</v>
      </c>
      <c r="CK124" s="8">
        <f t="shared" si="29"/>
        <v>2913379</v>
      </c>
      <c r="CL124" s="8">
        <f t="shared" si="29"/>
        <v>0</v>
      </c>
      <c r="CM124" s="5">
        <f>CM37-CM122</f>
        <v>3121650.21</v>
      </c>
      <c r="CN124" s="2"/>
      <c r="CO124" s="8">
        <f t="shared" ref="CO124:CP124" si="30">CO37-CO122</f>
        <v>-49005.419999999984</v>
      </c>
      <c r="CP124" s="8">
        <f t="shared" si="30"/>
        <v>796657.79999999981</v>
      </c>
      <c r="CQ124" s="5">
        <f>CQ37-CQ122</f>
        <v>747652.38000000012</v>
      </c>
      <c r="CR124" s="4"/>
      <c r="CS124" s="5">
        <f>CS37-CS122</f>
        <v>3869302.59</v>
      </c>
      <c r="CT124" s="5"/>
      <c r="CU124" s="40"/>
      <c r="CV124" s="37"/>
    </row>
    <row r="125" spans="1:105" ht="13.5" thickTop="1" x14ac:dyDescent="0.2">
      <c r="B125" s="11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38"/>
    </row>
    <row r="126" spans="1:105" x14ac:dyDescent="0.2">
      <c r="A126" s="3" t="s">
        <v>48</v>
      </c>
      <c r="B126" s="11"/>
      <c r="C126" s="2" t="s">
        <v>7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/>
      <c r="J126" s="4">
        <v>0</v>
      </c>
      <c r="K126" s="4">
        <v>0</v>
      </c>
      <c r="L126" s="4">
        <v>0</v>
      </c>
      <c r="M126" s="4"/>
      <c r="N126" s="4">
        <v>0</v>
      </c>
      <c r="O126" s="4"/>
      <c r="P126" s="4">
        <v>0</v>
      </c>
      <c r="Q126" s="4">
        <v>0</v>
      </c>
      <c r="R126" s="4"/>
      <c r="S126" s="4"/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0</v>
      </c>
      <c r="CG126" s="4">
        <v>0</v>
      </c>
      <c r="CH126" s="4"/>
      <c r="CI126" s="4">
        <v>0</v>
      </c>
      <c r="CJ126" s="4">
        <v>0</v>
      </c>
      <c r="CK126" s="4">
        <v>0</v>
      </c>
      <c r="CL126" s="4">
        <v>0</v>
      </c>
      <c r="CM126" s="4">
        <v>0</v>
      </c>
      <c r="CN126" s="2"/>
      <c r="CO126" s="4">
        <v>0</v>
      </c>
      <c r="CP126" s="4">
        <v>0</v>
      </c>
      <c r="CQ126" s="4">
        <v>0</v>
      </c>
      <c r="CR126" s="4"/>
      <c r="CS126" s="4">
        <v>0</v>
      </c>
      <c r="CT126" s="4"/>
      <c r="CU126" s="38"/>
    </row>
    <row r="127" spans="1:105" x14ac:dyDescent="0.2">
      <c r="B127" s="11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38"/>
    </row>
    <row r="128" spans="1:105" x14ac:dyDescent="0.2">
      <c r="A128" s="3" t="s">
        <v>49</v>
      </c>
      <c r="C128" s="1" t="s">
        <v>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J128" s="3">
        <v>0</v>
      </c>
      <c r="K128" s="3">
        <v>0</v>
      </c>
      <c r="L128" s="3">
        <v>0</v>
      </c>
      <c r="N128" s="3">
        <v>0</v>
      </c>
      <c r="P128" s="3">
        <v>0</v>
      </c>
      <c r="Q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1"/>
      <c r="CO128" s="3">
        <v>0</v>
      </c>
      <c r="CP128" s="3">
        <v>0</v>
      </c>
      <c r="CQ128" s="3">
        <v>0</v>
      </c>
      <c r="CS128" s="3">
        <v>0</v>
      </c>
    </row>
    <row r="130" spans="2:99" x14ac:dyDescent="0.2">
      <c r="B130" s="44"/>
      <c r="C130" s="45" t="s">
        <v>51</v>
      </c>
      <c r="H130" s="46"/>
      <c r="I130" s="46"/>
      <c r="L130" s="46"/>
      <c r="M130" s="46"/>
      <c r="N130" s="46"/>
      <c r="O130" s="46"/>
      <c r="P130" s="46"/>
      <c r="Q130" s="46"/>
      <c r="R130" s="46"/>
      <c r="S130" s="46"/>
      <c r="CG130" s="46"/>
      <c r="CH130" s="46"/>
      <c r="CM130" s="46"/>
      <c r="CN130" s="46"/>
      <c r="CQ130" s="46"/>
      <c r="CR130" s="46"/>
      <c r="CS130" s="46"/>
      <c r="CT130" s="46"/>
      <c r="CU130" s="47"/>
    </row>
    <row r="132" spans="2:99" ht="13.5" thickBot="1" x14ac:dyDescent="0.25">
      <c r="C132" s="1" t="s">
        <v>47</v>
      </c>
      <c r="H132" s="42">
        <f>H124-H126-H128-H130</f>
        <v>2880283.2899999991</v>
      </c>
      <c r="L132" s="42">
        <f>L124-L126-L128-L130</f>
        <v>6747.3500000000349</v>
      </c>
      <c r="N132" s="42">
        <f>N124-N126-N128-N130</f>
        <v>2887030.6399999987</v>
      </c>
      <c r="R132"/>
      <c r="S132"/>
      <c r="CG132"/>
      <c r="CM132" s="42">
        <f>CM124-CM126-CM128-CM130</f>
        <v>3121650.21</v>
      </c>
      <c r="CQ132" s="42">
        <f>CQ124-CQ126-CQ128-CQ130</f>
        <v>747652.38000000012</v>
      </c>
      <c r="CS132" s="42">
        <f>CS124-CS126-CS128-CS130</f>
        <v>3869302.59</v>
      </c>
    </row>
    <row r="133" spans="2:99" ht="13.5" thickTop="1" x14ac:dyDescent="0.2">
      <c r="R133" s="62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  <c r="CC133" s="63"/>
      <c r="CD133" s="63"/>
      <c r="CE133" s="63"/>
      <c r="CF133" s="63"/>
      <c r="CG133" s="63"/>
      <c r="CH133" s="63"/>
    </row>
    <row r="135" spans="2:99" x14ac:dyDescent="0.2"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</row>
    <row r="136" spans="2:99" x14ac:dyDescent="0.2"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</row>
    <row r="137" spans="2:99" x14ac:dyDescent="0.2"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</row>
    <row r="138" spans="2:99" x14ac:dyDescent="0.2"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</row>
    <row r="139" spans="2:99" x14ac:dyDescent="0.2"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</row>
    <row r="140" spans="2:99" x14ac:dyDescent="0.2"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</row>
    <row r="141" spans="2:99" x14ac:dyDescent="0.2"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</row>
    <row r="142" spans="2:99" x14ac:dyDescent="0.2"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</row>
    <row r="143" spans="2:99" x14ac:dyDescent="0.2"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</row>
  </sheetData>
  <mergeCells count="1">
    <mergeCell ref="R133:CH133"/>
  </mergeCells>
  <phoneticPr fontId="0" type="noConversion"/>
  <printOptions horizontalCentered="1" gridLines="1"/>
  <pageMargins left="0" right="0" top="0.25" bottom="0.25" header="0.3" footer="0.3"/>
  <pageSetup paperSize="5" scale="46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FINANCIALS</vt:lpstr>
      <vt:lpstr>PROJECTIONS</vt:lpstr>
      <vt:lpstr>PED</vt:lpstr>
      <vt:lpstr>PROJECTIONS!Print_Area</vt:lpstr>
      <vt:lpstr>PROJECTIONS!Print_Titles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2019-06-06T14:53:20Z</cp:lastPrinted>
  <dcterms:created xsi:type="dcterms:W3CDTF">1997-12-11T19:58:58Z</dcterms:created>
  <dcterms:modified xsi:type="dcterms:W3CDTF">2019-06-06T16:06:58Z</dcterms:modified>
</cp:coreProperties>
</file>