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0" yWindow="0" windowWidth="21810" windowHeight="8970"/>
  </bookViews>
  <sheets>
    <sheet name="Sheet1" sheetId="1" r:id="rId1"/>
  </sheets>
  <definedNames>
    <definedName name="_xlnm.Print_Area" localSheetId="0">Sheet1!$A$1:$H$87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79" i="1" s="1"/>
  <c r="G63" i="1"/>
  <c r="H63" i="1" s="1"/>
  <c r="G64" i="1"/>
  <c r="H64" i="1" s="1"/>
  <c r="G65" i="1"/>
  <c r="H65" i="1" s="1"/>
  <c r="G62" i="1"/>
  <c r="F66" i="1"/>
  <c r="G66" i="1" l="1"/>
  <c r="H62" i="1"/>
  <c r="H66" i="1" s="1"/>
  <c r="G81" i="1" s="1"/>
  <c r="G85" i="1" s="1"/>
  <c r="F83" i="1"/>
  <c r="H58" i="1"/>
  <c r="H57" i="1"/>
  <c r="H56" i="1"/>
  <c r="H55" i="1"/>
  <c r="H51" i="1"/>
  <c r="H50" i="1"/>
  <c r="H49" i="1"/>
  <c r="H52" i="1" l="1"/>
  <c r="H59" i="1"/>
  <c r="B71" i="1"/>
  <c r="H13" i="1" l="1"/>
  <c r="H44" i="1" l="1"/>
  <c r="G46" i="1"/>
  <c r="F46" i="1"/>
  <c r="H45" i="1"/>
  <c r="H43" i="1"/>
  <c r="H46" i="1" l="1"/>
  <c r="G40" i="1"/>
  <c r="F40" i="1"/>
  <c r="H39" i="1"/>
  <c r="H38" i="1"/>
  <c r="H40" i="1" l="1"/>
  <c r="H34" i="1"/>
  <c r="G33" i="1"/>
  <c r="H33" i="1" s="1"/>
  <c r="H35" i="1" s="1"/>
  <c r="F35" i="1"/>
  <c r="G35" i="1" l="1"/>
  <c r="H28" i="1"/>
  <c r="H29" i="1"/>
  <c r="H27" i="1"/>
  <c r="G30" i="1"/>
  <c r="F30" i="1"/>
  <c r="H30" i="1" l="1"/>
  <c r="G23" i="1"/>
  <c r="G22" i="1"/>
  <c r="H22" i="1" s="1"/>
  <c r="G21" i="1"/>
  <c r="H21" i="1" s="1"/>
  <c r="F24" i="1"/>
  <c r="H9" i="1"/>
  <c r="F79" i="1" s="1"/>
  <c r="B9" i="1"/>
  <c r="B78" i="1" l="1"/>
  <c r="G24" i="1"/>
  <c r="H23" i="1"/>
  <c r="H24" i="1" s="1"/>
  <c r="F81" i="1" s="1"/>
  <c r="F85" i="1" s="1"/>
  <c r="F87" i="1" l="1"/>
</calcChain>
</file>

<file path=xl/sharedStrings.xml><?xml version="1.0" encoding="utf-8"?>
<sst xmlns="http://schemas.openxmlformats.org/spreadsheetml/2006/main" count="100" uniqueCount="67">
  <si>
    <t>TAMI LYNN HOLLEY</t>
  </si>
  <si>
    <t>LINCOLN ACADEMY BUILDING A FIRE ALARM/SPRINKER PROJECT</t>
  </si>
  <si>
    <t>CONTRACTED SERVICES</t>
  </si>
  <si>
    <t xml:space="preserve">   Engineering Services</t>
  </si>
  <si>
    <t xml:space="preserve">   C/O Change of Scope</t>
  </si>
  <si>
    <t>WEIFIELD</t>
  </si>
  <si>
    <t xml:space="preserve">   Fire Alarm</t>
  </si>
  <si>
    <t xml:space="preserve">   Sprinkler System</t>
  </si>
  <si>
    <t xml:space="preserve">   Patch and Paint</t>
  </si>
  <si>
    <t xml:space="preserve">   Ceiling Grid</t>
  </si>
  <si>
    <t>TOTAL PROJECT BUDGET</t>
  </si>
  <si>
    <t>PAYMENTS REASON</t>
  </si>
  <si>
    <t>DATE</t>
  </si>
  <si>
    <t>Engineering Services to date</t>
  </si>
  <si>
    <t>Additional Scope Coordination</t>
  </si>
  <si>
    <t>Sprinkler Design</t>
  </si>
  <si>
    <t>Fire Alarm Drawings</t>
  </si>
  <si>
    <t xml:space="preserve">Sprinkler Drawings </t>
  </si>
  <si>
    <t xml:space="preserve">Bond and Permit </t>
  </si>
  <si>
    <t>ORIGINAL</t>
  </si>
  <si>
    <t>RETAINAGE</t>
  </si>
  <si>
    <t>AMOUNT PAID</t>
  </si>
  <si>
    <t>Tami Lynn Holley</t>
  </si>
  <si>
    <t>Fire Alarm Parts</t>
  </si>
  <si>
    <t>Sprinkler Drawings</t>
  </si>
  <si>
    <t>Weifield APP #3</t>
  </si>
  <si>
    <t>Fire Sprinkler Vendor</t>
  </si>
  <si>
    <t>Mobilization</t>
  </si>
  <si>
    <t>Fire Alarm Material</t>
  </si>
  <si>
    <t>Fire Alarm Shop Drawings</t>
  </si>
  <si>
    <t>Fire Alarm Install</t>
  </si>
  <si>
    <t>Total paid Weifield</t>
  </si>
  <si>
    <t>Total paid Tammy Holley</t>
  </si>
  <si>
    <t>Grand total paid</t>
  </si>
  <si>
    <t xml:space="preserve">   Addl to Al Bruch Design SPRINKLERS </t>
  </si>
  <si>
    <t>Fire Sprinkler Shop Drawing</t>
  </si>
  <si>
    <t>TLH fire sprinkler coordination</t>
  </si>
  <si>
    <t>Vanir Construction Management</t>
  </si>
  <si>
    <t xml:space="preserve">     Project Manager</t>
  </si>
  <si>
    <t xml:space="preserve">    Project Director</t>
  </si>
  <si>
    <t xml:space="preserve">     reimbursables</t>
  </si>
  <si>
    <t>Total paid Vanir</t>
  </si>
  <si>
    <t>Fire Sprinkler - vendor</t>
  </si>
  <si>
    <t>Sprinkler install</t>
  </si>
  <si>
    <t>Weifield APP #7</t>
  </si>
  <si>
    <t>Fire Alarm install</t>
  </si>
  <si>
    <t>Fire Alarm Old System Demo</t>
  </si>
  <si>
    <t>VANIR WORK APRIL 2019</t>
  </si>
  <si>
    <t>VANIR WORK FEBRUARY 2019</t>
  </si>
  <si>
    <t>VANIR WORK MARCH 2019</t>
  </si>
  <si>
    <t>VANIR WORK MAY 2019</t>
  </si>
  <si>
    <t>VANIR WORK JUNE 2019</t>
  </si>
  <si>
    <t>=</t>
  </si>
  <si>
    <t>TOTAL PAID IN 18-19</t>
  </si>
  <si>
    <t>TOTAL PAID IN          18-19</t>
  </si>
  <si>
    <t>TOTAL PAID IN        19-20</t>
  </si>
  <si>
    <t>TLH Fire dba Tami Lynn Holley</t>
  </si>
  <si>
    <t>Fire Alarm shop drawing review</t>
  </si>
  <si>
    <t>Fire Alarm record drawomg review</t>
  </si>
  <si>
    <t>REMAING DUE ON PROJECT.</t>
  </si>
  <si>
    <t xml:space="preserve">Weifield APP #1 </t>
  </si>
  <si>
    <t>9/50/2018</t>
  </si>
  <si>
    <t xml:space="preserve">Weifield APP #2 </t>
  </si>
  <si>
    <t xml:space="preserve">Weifield APP #4 </t>
  </si>
  <si>
    <t xml:space="preserve">Weifield APP #5 </t>
  </si>
  <si>
    <t xml:space="preserve">Weifield APP #6 </t>
  </si>
  <si>
    <t xml:space="preserve">Weifield App #8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</si>
</sst>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singleAccounting"/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44" fontId="0" fillId="0" borderId="0" xfId="1" applyFont="1"/>
    <xf numFmtId="44" fontId="0" fillId="0" borderId="1" xfId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4" fontId="1" fillId="0" borderId="1" xfId="1" applyFont="1" applyBorder="1"/>
    <xf numFmtId="44" fontId="0" fillId="0" borderId="0" xfId="0" applyNumberFormat="1"/>
    <xf numFmtId="44" fontId="0" fillId="0" borderId="0" xfId="1" applyFont="1" applyBorder="1"/>
    <xf numFmtId="44" fontId="1" fillId="0" borderId="0" xfId="1" applyFont="1" applyBorder="1"/>
    <xf numFmtId="14" fontId="0" fillId="0" borderId="0" xfId="0" applyNumberFormat="1"/>
    <xf numFmtId="44" fontId="2" fillId="0" borderId="0" xfId="1" applyFont="1"/>
    <xf numFmtId="0" fontId="3" fillId="0" borderId="1" xfId="0" applyFont="1" applyBorder="1"/>
    <xf numFmtId="0" fontId="4" fillId="0" borderId="1" xfId="0" applyFont="1" applyBorder="1"/>
    <xf numFmtId="44" fontId="2" fillId="0" borderId="0" xfId="1" applyFont="1" applyFill="1"/>
    <xf numFmtId="44" fontId="2" fillId="0" borderId="1" xfId="1" applyFont="1" applyFill="1" applyBorder="1"/>
    <xf numFmtId="44" fontId="5" fillId="0" borderId="0" xfId="1" applyFont="1"/>
    <xf numFmtId="44" fontId="5" fillId="0" borderId="0" xfId="1" applyFont="1" applyFill="1"/>
    <xf numFmtId="44" fontId="5" fillId="0" borderId="0" xfId="1" applyFont="1" applyBorder="1"/>
    <xf numFmtId="44" fontId="5" fillId="0" borderId="0" xfId="1" applyFont="1" applyFill="1" applyBorder="1"/>
    <xf numFmtId="44" fontId="2" fillId="0" borderId="1" xfId="1" applyFont="1" applyBorder="1"/>
    <xf numFmtId="44" fontId="6" fillId="0" borderId="0" xfId="1" applyFont="1" applyFill="1"/>
    <xf numFmtId="164" fontId="0" fillId="0" borderId="0" xfId="0" applyNumberFormat="1" applyAlignment="1">
      <alignment horizontal="center"/>
    </xf>
    <xf numFmtId="44" fontId="5" fillId="0" borderId="0" xfId="0" applyNumberFormat="1" applyFont="1"/>
    <xf numFmtId="44" fontId="0" fillId="0" borderId="1" xfId="0" applyNumberFormat="1" applyBorder="1"/>
    <xf numFmtId="44" fontId="0" fillId="0" borderId="0" xfId="1" applyFont="1" applyAlignment="1">
      <alignment wrapText="1"/>
    </xf>
    <xf numFmtId="0" fontId="7" fillId="0" borderId="0" xfId="0" applyFont="1"/>
    <xf numFmtId="44" fontId="7" fillId="0" borderId="0" xfId="0" applyNumberFormat="1" applyFont="1"/>
    <xf numFmtId="44" fontId="8" fillId="0" borderId="1" xfId="1" applyFont="1" applyBorder="1"/>
    <xf numFmtId="44" fontId="9" fillId="0" borderId="0" xfId="1" applyFont="1" applyAlignment="1">
      <alignment horizontal="center" wrapText="1"/>
    </xf>
    <xf numFmtId="44" fontId="9" fillId="0" borderId="0" xfId="1" applyFont="1"/>
    <xf numFmtId="44" fontId="9" fillId="0" borderId="0" xfId="1" applyNumberFormat="1" applyFont="1"/>
    <xf numFmtId="44" fontId="9" fillId="0" borderId="0" xfId="0" applyNumberFormat="1" applyFont="1"/>
    <xf numFmtId="0" fontId="0" fillId="0" borderId="0" xfId="0" applyAlignment="1">
      <alignment horizontal="center"/>
    </xf>
    <xf numFmtId="44" fontId="8" fillId="0" borderId="0" xfId="1" applyFont="1"/>
    <xf numFmtId="164" fontId="0" fillId="0" borderId="0" xfId="0" applyNumberFormat="1" applyAlignment="1">
      <alignment horizontal="center" wrapText="1"/>
    </xf>
    <xf numFmtId="44" fontId="8" fillId="0" borderId="0" xfId="1" applyFont="1" applyAlignment="1">
      <alignment horizontal="center" wrapText="1"/>
    </xf>
    <xf numFmtId="0" fontId="8" fillId="0" borderId="0" xfId="0" applyFont="1"/>
    <xf numFmtId="0" fontId="8" fillId="0" borderId="1" xfId="0" applyFont="1" applyBorder="1"/>
    <xf numFmtId="44" fontId="8" fillId="0" borderId="0" xfId="0" applyNumberFormat="1" applyFont="1"/>
    <xf numFmtId="0" fontId="10" fillId="0" borderId="0" xfId="0" applyFont="1"/>
    <xf numFmtId="44" fontId="10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view="pageBreakPreview" zoomScale="60" zoomScaleNormal="100" workbookViewId="0">
      <selection activeCell="H70" sqref="H70"/>
    </sheetView>
  </sheetViews>
  <sheetFormatPr defaultRowHeight="15" x14ac:dyDescent="0.25"/>
  <cols>
    <col min="1" max="1" width="40.5703125" customWidth="1"/>
    <col min="2" max="2" width="16.85546875" customWidth="1"/>
    <col min="3" max="3" width="3" customWidth="1"/>
    <col min="4" max="4" width="10.7109375" customWidth="1"/>
    <col min="5" max="5" width="31.5703125" customWidth="1"/>
    <col min="6" max="6" width="17.5703125" customWidth="1"/>
    <col min="7" max="7" width="16.5703125" customWidth="1"/>
    <col min="8" max="8" width="20.42578125" customWidth="1"/>
    <col min="10" max="10" width="29.28515625" customWidth="1"/>
    <col min="11" max="11" width="18.5703125" bestFit="1" customWidth="1"/>
    <col min="12" max="12" width="11.5703125" bestFit="1" customWidth="1"/>
  </cols>
  <sheetData>
    <row r="1" spans="1:12" x14ac:dyDescent="0.25">
      <c r="A1" s="32" t="s">
        <v>1</v>
      </c>
      <c r="B1" s="32"/>
      <c r="C1" s="32"/>
      <c r="D1" s="32"/>
      <c r="E1" s="32"/>
      <c r="F1" s="32"/>
      <c r="G1" s="32"/>
      <c r="H1" s="32"/>
      <c r="I1" s="32"/>
    </row>
    <row r="3" spans="1:12" x14ac:dyDescent="0.25">
      <c r="A3" s="3" t="s">
        <v>2</v>
      </c>
      <c r="D3" s="4" t="s">
        <v>12</v>
      </c>
      <c r="E3" s="3" t="s">
        <v>11</v>
      </c>
      <c r="F3" s="3"/>
      <c r="G3" s="3"/>
      <c r="H3" s="4" t="s">
        <v>21</v>
      </c>
      <c r="J3" s="3"/>
    </row>
    <row r="5" spans="1:12" x14ac:dyDescent="0.25">
      <c r="A5" s="4" t="s">
        <v>0</v>
      </c>
      <c r="E5" s="11" t="s">
        <v>22</v>
      </c>
    </row>
    <row r="6" spans="1:12" x14ac:dyDescent="0.25">
      <c r="A6" t="s">
        <v>3</v>
      </c>
      <c r="B6" s="1">
        <v>12760</v>
      </c>
      <c r="C6" s="1"/>
      <c r="D6" s="9">
        <v>43288</v>
      </c>
      <c r="E6" t="s">
        <v>13</v>
      </c>
      <c r="H6" s="1">
        <v>9953</v>
      </c>
      <c r="J6" s="6"/>
    </row>
    <row r="7" spans="1:12" x14ac:dyDescent="0.25">
      <c r="A7" t="s">
        <v>4</v>
      </c>
      <c r="B7" s="1">
        <v>2900</v>
      </c>
      <c r="C7" s="1"/>
      <c r="D7" s="9">
        <v>43288</v>
      </c>
      <c r="E7" t="s">
        <v>14</v>
      </c>
      <c r="H7" s="1">
        <v>2900</v>
      </c>
      <c r="J7" s="6"/>
    </row>
    <row r="8" spans="1:12" x14ac:dyDescent="0.25">
      <c r="A8" t="s">
        <v>34</v>
      </c>
      <c r="B8" s="2">
        <v>11880</v>
      </c>
      <c r="C8" s="7"/>
      <c r="D8" s="9">
        <v>43288</v>
      </c>
      <c r="E8" t="s">
        <v>15</v>
      </c>
      <c r="H8" s="2">
        <v>2700</v>
      </c>
    </row>
    <row r="9" spans="1:12" x14ac:dyDescent="0.25">
      <c r="B9" s="1">
        <f>SUM(B6:B8)</f>
        <v>27540</v>
      </c>
      <c r="C9" s="1"/>
      <c r="H9" s="6">
        <f>SUM(H6:H8)</f>
        <v>15553</v>
      </c>
      <c r="J9" s="6"/>
      <c r="L9" s="6"/>
    </row>
    <row r="10" spans="1:12" x14ac:dyDescent="0.25">
      <c r="B10" s="1"/>
      <c r="C10" s="1"/>
      <c r="E10" s="11" t="s">
        <v>22</v>
      </c>
      <c r="H10" s="6"/>
      <c r="J10" s="6"/>
      <c r="L10" s="6"/>
    </row>
    <row r="11" spans="1:12" x14ac:dyDescent="0.25">
      <c r="B11" s="1"/>
      <c r="C11" s="1"/>
      <c r="D11" s="9">
        <v>43489</v>
      </c>
      <c r="E11" t="s">
        <v>35</v>
      </c>
      <c r="H11" s="6">
        <v>8100</v>
      </c>
      <c r="J11" s="6"/>
      <c r="L11" s="6"/>
    </row>
    <row r="12" spans="1:12" ht="17.25" x14ac:dyDescent="0.4">
      <c r="B12" s="1"/>
      <c r="C12" s="1"/>
      <c r="D12" s="9">
        <v>43124</v>
      </c>
      <c r="E12" t="s">
        <v>36</v>
      </c>
      <c r="H12" s="22">
        <v>1080</v>
      </c>
      <c r="J12" s="6"/>
      <c r="L12" s="6"/>
    </row>
    <row r="13" spans="1:12" x14ac:dyDescent="0.25">
      <c r="B13" s="1"/>
      <c r="C13" s="1"/>
      <c r="H13" s="6">
        <f>SUM(H11:H12)</f>
        <v>9180</v>
      </c>
      <c r="J13" s="6"/>
      <c r="L13" s="6"/>
    </row>
    <row r="14" spans="1:12" x14ac:dyDescent="0.25">
      <c r="B14" s="1"/>
      <c r="C14" s="1"/>
      <c r="D14" s="9"/>
      <c r="E14" s="11" t="s">
        <v>56</v>
      </c>
      <c r="H14" s="6"/>
      <c r="J14" s="6"/>
      <c r="L14" s="6"/>
    </row>
    <row r="15" spans="1:12" x14ac:dyDescent="0.25">
      <c r="B15" s="1"/>
      <c r="C15" s="1"/>
      <c r="D15" s="9">
        <v>43675</v>
      </c>
      <c r="E15" t="s">
        <v>57</v>
      </c>
      <c r="H15" s="6">
        <v>1000</v>
      </c>
      <c r="J15" s="6"/>
      <c r="L15" s="6"/>
    </row>
    <row r="16" spans="1:12" x14ac:dyDescent="0.25">
      <c r="B16" s="1"/>
      <c r="C16" s="1"/>
      <c r="D16" s="9">
        <v>43675</v>
      </c>
      <c r="E16" t="s">
        <v>58</v>
      </c>
      <c r="H16" s="23">
        <v>766</v>
      </c>
      <c r="J16" s="6"/>
      <c r="L16" s="6"/>
    </row>
    <row r="17" spans="1:12" x14ac:dyDescent="0.25">
      <c r="B17" s="1"/>
      <c r="C17" s="1"/>
      <c r="H17" s="6">
        <f>SUM(H15:H16)</f>
        <v>1766</v>
      </c>
      <c r="J17" s="6"/>
      <c r="L17" s="6"/>
    </row>
    <row r="18" spans="1:12" x14ac:dyDescent="0.25">
      <c r="B18" s="1"/>
      <c r="C18" s="1"/>
      <c r="H18" s="6"/>
      <c r="J18" s="6"/>
      <c r="L18" s="6"/>
    </row>
    <row r="20" spans="1:12" ht="17.25" x14ac:dyDescent="0.4">
      <c r="A20" s="4" t="s">
        <v>5</v>
      </c>
      <c r="D20" s="9">
        <v>43343</v>
      </c>
      <c r="E20" s="11" t="s">
        <v>60</v>
      </c>
      <c r="F20" s="15" t="s">
        <v>19</v>
      </c>
      <c r="G20" s="16" t="s">
        <v>20</v>
      </c>
      <c r="H20" s="15" t="s">
        <v>21</v>
      </c>
    </row>
    <row r="21" spans="1:12" x14ac:dyDescent="0.25">
      <c r="A21" t="s">
        <v>6</v>
      </c>
      <c r="B21" s="1">
        <v>221960</v>
      </c>
      <c r="C21" s="1"/>
      <c r="E21" t="s">
        <v>16</v>
      </c>
      <c r="F21" s="1">
        <v>3250</v>
      </c>
      <c r="G21" s="13">
        <f>F21*5%</f>
        <v>162.5</v>
      </c>
      <c r="H21" s="1">
        <f>F21-G21</f>
        <v>3087.5</v>
      </c>
    </row>
    <row r="22" spans="1:12" x14ac:dyDescent="0.25">
      <c r="A22" t="s">
        <v>7</v>
      </c>
      <c r="B22" s="1">
        <v>110960</v>
      </c>
      <c r="C22" s="1"/>
      <c r="E22" t="s">
        <v>17</v>
      </c>
      <c r="F22" s="1">
        <v>3900</v>
      </c>
      <c r="G22" s="13">
        <f>F22*5%</f>
        <v>195</v>
      </c>
      <c r="H22" s="1">
        <f>F22-G22</f>
        <v>3705</v>
      </c>
    </row>
    <row r="23" spans="1:12" x14ac:dyDescent="0.25">
      <c r="A23" t="s">
        <v>8</v>
      </c>
      <c r="B23" s="1">
        <v>11051</v>
      </c>
      <c r="C23" s="1"/>
      <c r="E23" t="s">
        <v>18</v>
      </c>
      <c r="F23" s="2">
        <v>14737</v>
      </c>
      <c r="G23" s="14">
        <f>F23*5%</f>
        <v>736.85</v>
      </c>
      <c r="H23" s="2">
        <f>F23-G23</f>
        <v>14000.15</v>
      </c>
    </row>
    <row r="24" spans="1:12" x14ac:dyDescent="0.25">
      <c r="A24" t="s">
        <v>9</v>
      </c>
      <c r="B24" s="5">
        <v>5525</v>
      </c>
      <c r="C24" s="8"/>
      <c r="D24" s="9"/>
      <c r="F24" s="1">
        <f>SUM(F21:F23)</f>
        <v>21887</v>
      </c>
      <c r="G24" s="13">
        <f>SUM(G21:G23)</f>
        <v>1094.3499999999999</v>
      </c>
      <c r="H24" s="1">
        <f>SUM(H21:H23)</f>
        <v>20792.650000000001</v>
      </c>
    </row>
    <row r="25" spans="1:12" x14ac:dyDescent="0.25">
      <c r="B25" s="6">
        <v>349046</v>
      </c>
      <c r="C25" s="6"/>
      <c r="D25" s="9"/>
      <c r="F25" s="1"/>
      <c r="G25" s="13"/>
      <c r="H25" s="1"/>
    </row>
    <row r="26" spans="1:12" ht="17.25" x14ac:dyDescent="0.4">
      <c r="B26" s="6"/>
      <c r="C26" s="6"/>
      <c r="D26" s="9" t="s">
        <v>61</v>
      </c>
      <c r="E26" s="12" t="s">
        <v>62</v>
      </c>
      <c r="F26" s="17" t="s">
        <v>19</v>
      </c>
      <c r="G26" s="18" t="s">
        <v>20</v>
      </c>
      <c r="H26" s="17" t="s">
        <v>21</v>
      </c>
    </row>
    <row r="27" spans="1:12" x14ac:dyDescent="0.25">
      <c r="B27" s="6"/>
      <c r="C27" s="6"/>
      <c r="D27" s="9"/>
      <c r="E27" t="s">
        <v>23</v>
      </c>
      <c r="F27" s="1">
        <v>1685</v>
      </c>
      <c r="G27" s="13">
        <v>84.25</v>
      </c>
      <c r="H27" s="1">
        <f>F27-G27</f>
        <v>1600.75</v>
      </c>
    </row>
    <row r="28" spans="1:12" x14ac:dyDescent="0.25">
      <c r="B28" s="6"/>
      <c r="C28" s="6"/>
      <c r="D28" s="9"/>
      <c r="E28" t="s">
        <v>16</v>
      </c>
      <c r="F28" s="1">
        <v>2600</v>
      </c>
      <c r="G28" s="13">
        <v>130</v>
      </c>
      <c r="H28" s="1">
        <f t="shared" ref="H28:H30" si="0">F28-G28</f>
        <v>2470</v>
      </c>
    </row>
    <row r="29" spans="1:12" x14ac:dyDescent="0.25">
      <c r="B29" s="6"/>
      <c r="C29" s="6"/>
      <c r="D29" s="9"/>
      <c r="E29" t="s">
        <v>24</v>
      </c>
      <c r="F29" s="2">
        <v>3900</v>
      </c>
      <c r="G29" s="14">
        <v>195</v>
      </c>
      <c r="H29" s="2">
        <f t="shared" si="0"/>
        <v>3705</v>
      </c>
    </row>
    <row r="30" spans="1:12" x14ac:dyDescent="0.25">
      <c r="B30" s="6"/>
      <c r="C30" s="6"/>
      <c r="D30" s="9"/>
      <c r="F30" s="1">
        <f>SUM(F27:F29)</f>
        <v>8185</v>
      </c>
      <c r="G30" s="13">
        <f>SUM(G27:G29)</f>
        <v>409.25</v>
      </c>
      <c r="H30" s="1">
        <f t="shared" si="0"/>
        <v>7775.75</v>
      </c>
    </row>
    <row r="31" spans="1:12" x14ac:dyDescent="0.25">
      <c r="B31" s="6"/>
      <c r="C31" s="6"/>
      <c r="D31" s="9"/>
      <c r="F31" s="1"/>
      <c r="G31" s="13"/>
      <c r="H31" s="1"/>
    </row>
    <row r="32" spans="1:12" ht="17.25" x14ac:dyDescent="0.4">
      <c r="B32" s="6"/>
      <c r="C32" s="6"/>
      <c r="D32" s="9">
        <v>43404</v>
      </c>
      <c r="E32" s="11" t="s">
        <v>25</v>
      </c>
      <c r="F32" s="17" t="s">
        <v>19</v>
      </c>
      <c r="G32" s="18" t="s">
        <v>20</v>
      </c>
      <c r="H32" s="17" t="s">
        <v>21</v>
      </c>
    </row>
    <row r="33" spans="2:10" x14ac:dyDescent="0.25">
      <c r="B33" s="6"/>
      <c r="C33" s="6"/>
      <c r="D33" s="9"/>
      <c r="E33" t="s">
        <v>23</v>
      </c>
      <c r="F33" s="1">
        <v>1404</v>
      </c>
      <c r="G33" s="13">
        <f>154.45-84.25</f>
        <v>70.199999999999989</v>
      </c>
      <c r="H33" s="1">
        <f>F33-G33</f>
        <v>1333.8</v>
      </c>
    </row>
    <row r="34" spans="2:10" x14ac:dyDescent="0.25">
      <c r="B34" s="6"/>
      <c r="C34" s="6"/>
      <c r="D34" s="9"/>
      <c r="E34" t="s">
        <v>26</v>
      </c>
      <c r="F34" s="2">
        <v>2888</v>
      </c>
      <c r="G34" s="14">
        <v>144.4</v>
      </c>
      <c r="H34" s="2">
        <f>F34-G34</f>
        <v>2743.6</v>
      </c>
    </row>
    <row r="35" spans="2:10" x14ac:dyDescent="0.25">
      <c r="B35" s="6"/>
      <c r="C35" s="6"/>
      <c r="D35" s="9"/>
      <c r="F35" s="1">
        <f>SUM(F33:F34)</f>
        <v>4292</v>
      </c>
      <c r="G35" s="13">
        <f>SUM(G33:G34)</f>
        <v>214.6</v>
      </c>
      <c r="H35" s="1">
        <f>SUM(H33:H34)</f>
        <v>4077.3999999999996</v>
      </c>
    </row>
    <row r="36" spans="2:10" x14ac:dyDescent="0.25">
      <c r="B36" s="6"/>
      <c r="C36" s="6"/>
      <c r="D36" s="9"/>
      <c r="F36" s="1"/>
      <c r="G36" s="13"/>
      <c r="H36" s="1"/>
    </row>
    <row r="37" spans="2:10" ht="17.25" x14ac:dyDescent="0.4">
      <c r="B37" s="6"/>
      <c r="C37" s="6"/>
      <c r="D37" s="9">
        <v>43434</v>
      </c>
      <c r="E37" s="11" t="s">
        <v>63</v>
      </c>
      <c r="F37" s="17" t="s">
        <v>19</v>
      </c>
      <c r="G37" s="18" t="s">
        <v>20</v>
      </c>
      <c r="H37" s="17" t="s">
        <v>21</v>
      </c>
    </row>
    <row r="38" spans="2:10" x14ac:dyDescent="0.25">
      <c r="B38" s="6"/>
      <c r="C38" s="6"/>
      <c r="D38" s="9"/>
      <c r="E38" t="s">
        <v>27</v>
      </c>
      <c r="F38" s="1">
        <v>12298</v>
      </c>
      <c r="G38" s="13">
        <v>614.9</v>
      </c>
      <c r="H38" s="1">
        <f>F38-G38</f>
        <v>11683.1</v>
      </c>
    </row>
    <row r="39" spans="2:10" x14ac:dyDescent="0.25">
      <c r="B39" s="6"/>
      <c r="C39" s="6"/>
      <c r="D39" s="9"/>
      <c r="E39" t="s">
        <v>28</v>
      </c>
      <c r="F39" s="2">
        <v>9689</v>
      </c>
      <c r="G39" s="14">
        <v>484.45</v>
      </c>
      <c r="H39" s="2">
        <f>F39-G39</f>
        <v>9204.5499999999993</v>
      </c>
    </row>
    <row r="40" spans="2:10" x14ac:dyDescent="0.25">
      <c r="B40" s="6"/>
      <c r="C40" s="6"/>
      <c r="D40" s="9"/>
      <c r="F40" s="1">
        <f>SUM(F38:F39)</f>
        <v>21987</v>
      </c>
      <c r="G40" s="13">
        <f t="shared" ref="G40:H40" si="1">SUM(G38:G39)</f>
        <v>1099.3499999999999</v>
      </c>
      <c r="H40" s="1">
        <f t="shared" si="1"/>
        <v>20887.650000000001</v>
      </c>
    </row>
    <row r="41" spans="2:10" x14ac:dyDescent="0.25">
      <c r="B41" s="6"/>
      <c r="C41" s="6"/>
      <c r="D41" s="9"/>
      <c r="F41" s="1"/>
      <c r="G41" s="13"/>
      <c r="H41" s="1"/>
    </row>
    <row r="42" spans="2:10" ht="17.25" x14ac:dyDescent="0.4">
      <c r="B42" s="6"/>
      <c r="C42" s="6"/>
      <c r="D42" s="9">
        <v>43465</v>
      </c>
      <c r="E42" s="11" t="s">
        <v>64</v>
      </c>
      <c r="F42" s="15" t="s">
        <v>19</v>
      </c>
      <c r="G42" s="20" t="s">
        <v>20</v>
      </c>
      <c r="H42" s="15" t="s">
        <v>21</v>
      </c>
    </row>
    <row r="43" spans="2:10" x14ac:dyDescent="0.25">
      <c r="B43" s="6"/>
      <c r="C43" s="6"/>
      <c r="D43" s="9"/>
      <c r="E43" t="s">
        <v>23</v>
      </c>
      <c r="F43" s="1">
        <v>53069</v>
      </c>
      <c r="G43" s="13">
        <v>2653.45</v>
      </c>
      <c r="H43" s="1">
        <f>F43-G43</f>
        <v>50415.55</v>
      </c>
    </row>
    <row r="44" spans="2:10" x14ac:dyDescent="0.25">
      <c r="B44" s="6"/>
      <c r="C44" s="6"/>
      <c r="D44" s="9"/>
      <c r="E44" t="s">
        <v>29</v>
      </c>
      <c r="F44" s="1">
        <v>650</v>
      </c>
      <c r="G44" s="13">
        <v>32.5</v>
      </c>
      <c r="H44" s="1">
        <f>F44-G44</f>
        <v>617.5</v>
      </c>
    </row>
    <row r="45" spans="2:10" x14ac:dyDescent="0.25">
      <c r="B45" s="6"/>
      <c r="C45" s="6"/>
      <c r="D45" s="9"/>
      <c r="E45" t="s">
        <v>30</v>
      </c>
      <c r="F45" s="2">
        <v>17258</v>
      </c>
      <c r="G45" s="19">
        <v>862.9</v>
      </c>
      <c r="H45" s="2">
        <f>F45-G45</f>
        <v>16395.099999999999</v>
      </c>
    </row>
    <row r="46" spans="2:10" x14ac:dyDescent="0.25">
      <c r="B46" s="6"/>
      <c r="C46" s="6"/>
      <c r="D46" s="9"/>
      <c r="F46" s="1">
        <f>SUM(F43:F45)</f>
        <v>70977</v>
      </c>
      <c r="G46" s="10">
        <f>SUM(G43:G45)</f>
        <v>3548.85</v>
      </c>
      <c r="H46" s="1">
        <f>SUM(H43:H45)</f>
        <v>67428.149999999994</v>
      </c>
      <c r="J46" s="6"/>
    </row>
    <row r="47" spans="2:10" x14ac:dyDescent="0.25">
      <c r="B47" s="6"/>
      <c r="C47" s="6"/>
      <c r="D47" s="9"/>
      <c r="F47" s="1"/>
      <c r="G47" s="10"/>
      <c r="H47" s="1"/>
      <c r="J47" s="6"/>
    </row>
    <row r="48" spans="2:10" x14ac:dyDescent="0.25">
      <c r="B48" s="6"/>
      <c r="C48" s="6"/>
      <c r="D48" s="9">
        <v>43616</v>
      </c>
      <c r="E48" s="11" t="s">
        <v>65</v>
      </c>
      <c r="F48" s="27" t="s">
        <v>19</v>
      </c>
      <c r="G48" s="27" t="s">
        <v>20</v>
      </c>
      <c r="H48" s="27" t="s">
        <v>21</v>
      </c>
      <c r="J48" s="6"/>
    </row>
    <row r="49" spans="2:10" x14ac:dyDescent="0.25">
      <c r="B49" s="6"/>
      <c r="C49" s="6"/>
      <c r="D49" s="9"/>
      <c r="E49" t="s">
        <v>42</v>
      </c>
      <c r="F49" s="1">
        <v>10607</v>
      </c>
      <c r="G49" s="10">
        <v>530.35</v>
      </c>
      <c r="H49" s="1">
        <f>F49-G49</f>
        <v>10076.65</v>
      </c>
      <c r="J49" s="6"/>
    </row>
    <row r="50" spans="2:10" x14ac:dyDescent="0.25">
      <c r="B50" s="6"/>
      <c r="C50" s="6"/>
      <c r="D50" s="9"/>
      <c r="E50" t="s">
        <v>43</v>
      </c>
      <c r="F50" s="1">
        <v>4873</v>
      </c>
      <c r="G50" s="10">
        <v>243.65</v>
      </c>
      <c r="H50" s="1">
        <f t="shared" ref="H50:H51" si="2">F50-G50</f>
        <v>4629.3500000000004</v>
      </c>
      <c r="J50" s="6"/>
    </row>
    <row r="51" spans="2:10" x14ac:dyDescent="0.25">
      <c r="B51" s="6"/>
      <c r="C51" s="6"/>
      <c r="D51" s="9"/>
      <c r="E51" t="s">
        <v>46</v>
      </c>
      <c r="F51" s="2">
        <v>9453</v>
      </c>
      <c r="G51" s="19">
        <v>472.65</v>
      </c>
      <c r="H51" s="2">
        <f t="shared" si="2"/>
        <v>8980.35</v>
      </c>
      <c r="J51" s="6"/>
    </row>
    <row r="52" spans="2:10" x14ac:dyDescent="0.25">
      <c r="B52" s="6"/>
      <c r="C52" s="6"/>
      <c r="D52" s="9"/>
      <c r="F52" s="1"/>
      <c r="G52" s="10"/>
      <c r="H52" s="1">
        <f>SUM(H49:H51)</f>
        <v>23686.35</v>
      </c>
      <c r="J52" s="6"/>
    </row>
    <row r="53" spans="2:10" x14ac:dyDescent="0.25">
      <c r="B53" s="6"/>
      <c r="C53" s="6"/>
      <c r="D53" s="9"/>
      <c r="F53" s="1"/>
      <c r="G53" s="10"/>
      <c r="H53" s="1"/>
      <c r="J53" s="6"/>
    </row>
    <row r="54" spans="2:10" x14ac:dyDescent="0.25">
      <c r="B54" s="6"/>
      <c r="C54" s="6"/>
      <c r="D54" s="9">
        <v>43646</v>
      </c>
      <c r="E54" s="11" t="s">
        <v>44</v>
      </c>
      <c r="F54" s="2" t="s">
        <v>19</v>
      </c>
      <c r="G54" s="27" t="s">
        <v>20</v>
      </c>
      <c r="H54" s="2" t="s">
        <v>21</v>
      </c>
      <c r="J54" s="6"/>
    </row>
    <row r="55" spans="2:10" x14ac:dyDescent="0.25">
      <c r="B55" s="6"/>
      <c r="C55" s="6"/>
      <c r="D55" s="9"/>
      <c r="E55" t="s">
        <v>42</v>
      </c>
      <c r="F55" s="1">
        <v>26990</v>
      </c>
      <c r="G55" s="10">
        <v>1349.5</v>
      </c>
      <c r="H55" s="1">
        <f t="shared" ref="H55:H58" si="3">F55-G55</f>
        <v>25640.5</v>
      </c>
      <c r="J55" s="6"/>
    </row>
    <row r="56" spans="2:10" x14ac:dyDescent="0.25">
      <c r="B56" s="6"/>
      <c r="C56" s="6"/>
      <c r="D56" s="9"/>
      <c r="E56" t="s">
        <v>43</v>
      </c>
      <c r="F56" s="1">
        <v>7310</v>
      </c>
      <c r="G56" s="10">
        <v>365.5</v>
      </c>
      <c r="H56" s="1">
        <f t="shared" si="3"/>
        <v>6944.5</v>
      </c>
      <c r="J56" s="6"/>
    </row>
    <row r="57" spans="2:10" x14ac:dyDescent="0.25">
      <c r="B57" s="6"/>
      <c r="C57" s="6"/>
      <c r="D57" s="9"/>
      <c r="E57" t="s">
        <v>45</v>
      </c>
      <c r="F57" s="1">
        <v>23349</v>
      </c>
      <c r="G57" s="10">
        <v>1167.45</v>
      </c>
      <c r="H57" s="1">
        <f t="shared" si="3"/>
        <v>22181.55</v>
      </c>
      <c r="J57" s="6"/>
    </row>
    <row r="58" spans="2:10" x14ac:dyDescent="0.25">
      <c r="B58" s="6"/>
      <c r="C58" s="6"/>
      <c r="D58" s="9"/>
      <c r="E58" t="s">
        <v>46</v>
      </c>
      <c r="F58" s="2">
        <v>4726</v>
      </c>
      <c r="G58" s="19">
        <v>236.3</v>
      </c>
      <c r="H58" s="2">
        <f t="shared" si="3"/>
        <v>4489.7</v>
      </c>
      <c r="J58" s="6"/>
    </row>
    <row r="59" spans="2:10" x14ac:dyDescent="0.25">
      <c r="B59" s="6"/>
      <c r="C59" s="6"/>
      <c r="D59" s="9"/>
      <c r="F59" s="1"/>
      <c r="G59" s="10"/>
      <c r="H59" s="1">
        <f>SUM(H55:H58)</f>
        <v>59256.25</v>
      </c>
      <c r="J59" s="6"/>
    </row>
    <row r="60" spans="2:10" x14ac:dyDescent="0.25">
      <c r="B60" s="6"/>
      <c r="C60" s="6"/>
      <c r="D60" s="9"/>
      <c r="F60" s="1"/>
      <c r="G60" s="10"/>
      <c r="H60" s="1"/>
      <c r="J60" s="6"/>
    </row>
    <row r="61" spans="2:10" x14ac:dyDescent="0.25">
      <c r="B61" s="6"/>
      <c r="C61" s="6"/>
      <c r="D61" s="9">
        <v>43677</v>
      </c>
      <c r="E61" s="11" t="s">
        <v>66</v>
      </c>
      <c r="F61" s="5" t="s">
        <v>19</v>
      </c>
      <c r="G61" s="27" t="s">
        <v>20</v>
      </c>
      <c r="H61" s="5" t="s">
        <v>21</v>
      </c>
      <c r="J61" s="6"/>
    </row>
    <row r="62" spans="2:10" x14ac:dyDescent="0.25">
      <c r="B62" s="6"/>
      <c r="C62" s="6"/>
      <c r="D62" s="9"/>
      <c r="E62" t="s">
        <v>42</v>
      </c>
      <c r="F62" s="1">
        <v>13495</v>
      </c>
      <c r="G62" s="10">
        <f>F62*5%</f>
        <v>674.75</v>
      </c>
      <c r="H62" s="1">
        <f>F62-G62</f>
        <v>12820.25</v>
      </c>
      <c r="J62" s="6"/>
    </row>
    <row r="63" spans="2:10" x14ac:dyDescent="0.25">
      <c r="B63" s="6"/>
      <c r="C63" s="6"/>
      <c r="D63" s="9"/>
      <c r="E63" t="s">
        <v>43</v>
      </c>
      <c r="F63" s="1">
        <v>29238</v>
      </c>
      <c r="G63" s="10">
        <f t="shared" ref="G63:G65" si="4">F63*5%</f>
        <v>1461.9</v>
      </c>
      <c r="H63" s="1">
        <f t="shared" ref="H63:H65" si="5">F63-G63</f>
        <v>27776.1</v>
      </c>
      <c r="J63" s="6"/>
    </row>
    <row r="64" spans="2:10" x14ac:dyDescent="0.25">
      <c r="B64" s="6"/>
      <c r="C64" s="6"/>
      <c r="D64" s="9"/>
      <c r="E64" t="s">
        <v>30</v>
      </c>
      <c r="F64" s="1">
        <v>45683</v>
      </c>
      <c r="G64" s="10">
        <f t="shared" si="4"/>
        <v>2284.15</v>
      </c>
      <c r="H64" s="1">
        <f t="shared" si="5"/>
        <v>43398.85</v>
      </c>
      <c r="J64" s="6"/>
    </row>
    <row r="65" spans="1:10" x14ac:dyDescent="0.25">
      <c r="B65" s="6"/>
      <c r="C65" s="6"/>
      <c r="D65" s="9"/>
      <c r="E65" t="s">
        <v>46</v>
      </c>
      <c r="F65" s="2">
        <v>4726</v>
      </c>
      <c r="G65" s="19">
        <f t="shared" si="4"/>
        <v>236.3</v>
      </c>
      <c r="H65" s="2">
        <f t="shared" si="5"/>
        <v>4489.7</v>
      </c>
      <c r="J65" s="6"/>
    </row>
    <row r="66" spans="1:10" x14ac:dyDescent="0.25">
      <c r="B66" s="6"/>
      <c r="C66" s="6"/>
      <c r="D66" s="9"/>
      <c r="F66" s="1">
        <f>SUM(F62:F65)</f>
        <v>93142</v>
      </c>
      <c r="G66" s="10">
        <f>SUM(G62:G65)</f>
        <v>4657.1000000000004</v>
      </c>
      <c r="H66" s="1">
        <f>SUM(H62:H65)</f>
        <v>88484.9</v>
      </c>
      <c r="J66" s="6"/>
    </row>
    <row r="67" spans="1:10" x14ac:dyDescent="0.25">
      <c r="A67" t="s">
        <v>37</v>
      </c>
      <c r="B67" s="6"/>
      <c r="C67" s="6"/>
      <c r="D67" s="9"/>
      <c r="F67" s="1"/>
      <c r="G67" s="10"/>
      <c r="H67" s="1"/>
      <c r="J67" s="6"/>
    </row>
    <row r="68" spans="1:10" x14ac:dyDescent="0.25">
      <c r="A68" t="s">
        <v>38</v>
      </c>
      <c r="B68" s="6">
        <v>3072</v>
      </c>
      <c r="C68" s="6"/>
      <c r="D68" s="9"/>
      <c r="E68" t="s">
        <v>48</v>
      </c>
      <c r="G68" s="10"/>
      <c r="H68" s="1">
        <v>1980</v>
      </c>
      <c r="J68" s="6"/>
    </row>
    <row r="69" spans="1:10" x14ac:dyDescent="0.25">
      <c r="A69" t="s">
        <v>39</v>
      </c>
      <c r="B69" s="6">
        <v>1980</v>
      </c>
      <c r="C69" s="6"/>
      <c r="D69" s="9"/>
      <c r="E69" t="s">
        <v>49</v>
      </c>
      <c r="G69" s="10"/>
      <c r="H69" s="1">
        <v>0</v>
      </c>
      <c r="J69" s="6"/>
    </row>
    <row r="70" spans="1:10" ht="15" customHeight="1" x14ac:dyDescent="0.25">
      <c r="A70" t="s">
        <v>40</v>
      </c>
      <c r="B70" s="23">
        <v>50</v>
      </c>
      <c r="C70" s="6"/>
      <c r="D70" s="9"/>
      <c r="E70" t="s">
        <v>47</v>
      </c>
      <c r="G70" s="10"/>
      <c r="H70" s="1">
        <v>210.5</v>
      </c>
      <c r="I70" s="24"/>
      <c r="J70" s="6"/>
    </row>
    <row r="71" spans="1:10" x14ac:dyDescent="0.25">
      <c r="B71" s="6">
        <f>SUM(B68:B70)</f>
        <v>5102</v>
      </c>
      <c r="C71" s="6"/>
      <c r="D71" s="9"/>
      <c r="E71" t="s">
        <v>50</v>
      </c>
      <c r="G71" s="10"/>
      <c r="H71" s="1">
        <v>256</v>
      </c>
      <c r="J71" s="6"/>
    </row>
    <row r="72" spans="1:10" x14ac:dyDescent="0.25">
      <c r="B72" s="6"/>
      <c r="C72" s="6"/>
      <c r="D72" s="9"/>
      <c r="E72" t="s">
        <v>51</v>
      </c>
      <c r="G72" s="10"/>
      <c r="H72" s="1">
        <v>384</v>
      </c>
    </row>
    <row r="73" spans="1:10" x14ac:dyDescent="0.25">
      <c r="B73" s="6"/>
      <c r="C73" s="6"/>
      <c r="D73" s="9"/>
      <c r="F73" s="1"/>
      <c r="G73" s="10"/>
      <c r="H73" s="1"/>
    </row>
    <row r="74" spans="1:10" x14ac:dyDescent="0.25">
      <c r="B74" s="6"/>
      <c r="C74" s="6"/>
      <c r="D74" s="9"/>
      <c r="F74" s="1"/>
      <c r="G74" s="10"/>
      <c r="H74" s="1"/>
      <c r="J74" s="6"/>
    </row>
    <row r="75" spans="1:10" x14ac:dyDescent="0.25">
      <c r="B75" s="6"/>
      <c r="C75" s="6"/>
      <c r="D75" s="9"/>
      <c r="F75" s="1"/>
      <c r="G75" s="10"/>
      <c r="H75" s="1"/>
      <c r="J75" s="6"/>
    </row>
    <row r="76" spans="1:10" x14ac:dyDescent="0.25">
      <c r="B76" s="6"/>
      <c r="C76" s="6"/>
      <c r="D76" s="9"/>
      <c r="F76" s="1"/>
      <c r="G76" s="10"/>
      <c r="H76" s="1"/>
      <c r="J76" s="6"/>
    </row>
    <row r="77" spans="1:10" ht="30" x14ac:dyDescent="0.25">
      <c r="B77" s="6"/>
      <c r="C77" s="6"/>
      <c r="D77" s="9"/>
      <c r="E77" s="21" t="s">
        <v>53</v>
      </c>
      <c r="F77" s="34" t="s">
        <v>54</v>
      </c>
      <c r="G77" s="35" t="s">
        <v>55</v>
      </c>
      <c r="H77" s="28"/>
    </row>
    <row r="78" spans="1:10" x14ac:dyDescent="0.25">
      <c r="A78" t="s">
        <v>10</v>
      </c>
      <c r="B78" s="6">
        <f>B9+B25+B71</f>
        <v>381688</v>
      </c>
      <c r="C78" s="6"/>
      <c r="D78" s="9"/>
      <c r="F78" s="1"/>
      <c r="G78" s="33"/>
      <c r="H78" s="29"/>
    </row>
    <row r="79" spans="1:10" x14ac:dyDescent="0.25">
      <c r="C79" s="6"/>
      <c r="D79" s="9"/>
      <c r="E79" t="s">
        <v>32</v>
      </c>
      <c r="F79" s="1">
        <f>H9+H13</f>
        <v>24733</v>
      </c>
      <c r="G79" s="33">
        <f>H17</f>
        <v>1766</v>
      </c>
      <c r="H79" s="30"/>
    </row>
    <row r="80" spans="1:10" x14ac:dyDescent="0.25">
      <c r="C80" s="6"/>
      <c r="D80" s="9"/>
      <c r="F80" s="1"/>
      <c r="G80" s="33"/>
      <c r="H80" s="30"/>
    </row>
    <row r="81" spans="3:10" x14ac:dyDescent="0.25">
      <c r="C81" s="6"/>
      <c r="D81" s="9"/>
      <c r="E81" t="s">
        <v>31</v>
      </c>
      <c r="F81" s="1">
        <f>H24+H30+H35+H40+H46+H52+H59</f>
        <v>203904.2</v>
      </c>
      <c r="G81" s="33">
        <f>H66</f>
        <v>88484.9</v>
      </c>
      <c r="H81" s="30"/>
      <c r="J81" s="6"/>
    </row>
    <row r="82" spans="3:10" x14ac:dyDescent="0.25">
      <c r="F82" s="1"/>
      <c r="G82" s="33"/>
      <c r="H82" s="30"/>
      <c r="J82" s="6"/>
    </row>
    <row r="83" spans="3:10" x14ac:dyDescent="0.25">
      <c r="E83" t="s">
        <v>41</v>
      </c>
      <c r="F83" s="2">
        <f>H68+H70+H71+H72</f>
        <v>2830.5</v>
      </c>
      <c r="G83" s="37"/>
      <c r="H83" s="31"/>
      <c r="J83" s="6"/>
    </row>
    <row r="84" spans="3:10" ht="7.5" customHeight="1" x14ac:dyDescent="0.25">
      <c r="C84" s="6"/>
      <c r="F84" s="1"/>
      <c r="G84" s="36"/>
      <c r="H84" s="31"/>
      <c r="J84" s="6"/>
    </row>
    <row r="85" spans="3:10" x14ac:dyDescent="0.25">
      <c r="E85" t="s">
        <v>33</v>
      </c>
      <c r="F85" s="6">
        <f>F79+F81+F83</f>
        <v>231467.7</v>
      </c>
      <c r="G85" s="38">
        <f>SUM(G79:G83)</f>
        <v>90250.9</v>
      </c>
      <c r="H85" s="31"/>
      <c r="J85" s="6"/>
    </row>
    <row r="86" spans="3:10" x14ac:dyDescent="0.25">
      <c r="J86" s="6"/>
    </row>
    <row r="87" spans="3:10" ht="18.75" x14ac:dyDescent="0.3">
      <c r="E87" s="39" t="s">
        <v>59</v>
      </c>
      <c r="F87" s="40">
        <f>B78-F85-G85</f>
        <v>59969.399999999994</v>
      </c>
    </row>
    <row r="88" spans="3:10" x14ac:dyDescent="0.25">
      <c r="F88" s="6"/>
    </row>
    <row r="90" spans="3:10" x14ac:dyDescent="0.25">
      <c r="E90" s="25"/>
      <c r="F90" s="25"/>
      <c r="G90" s="25"/>
      <c r="H90" s="26" t="s">
        <v>52</v>
      </c>
    </row>
  </sheetData>
  <mergeCells count="1">
    <mergeCell ref="A1:I1"/>
  </mergeCells>
  <printOptions gridLines="1"/>
  <pageMargins left="0" right="0" top="0.25" bottom="0.25" header="0.3" footer="0.3"/>
  <pageSetup paperSize="0" scale="84" orientation="landscape" r:id="rId1"/>
  <rowBreaks count="1" manualBreakCount="1"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Poulter Cindie</dc:creator>
  <cp:lastModifiedBy>Poulter Cindie</cp:lastModifiedBy>
  <cp:lastPrinted>2019-08-23T18:23:14Z</cp:lastPrinted>
  <dcterms:created xsi:type="dcterms:W3CDTF">2018-09-05T19:59:22Z</dcterms:created>
  <dcterms:modified xsi:type="dcterms:W3CDTF">2019-08-23T18:23:31Z</dcterms:modified>
</cp:coreProperties>
</file>