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"V2019-09-30"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"https://jcspa.jeffco.k12.co.us/psp/PA92PRD_newwin/EMPLOYEE/PSFT_EP/c/REPORT_BOOKS.IC_RUN_DRILLDOWN.GBL?Action=A&amp;NVS_INSTANCE=5772608_8745052"</definedName>
    <definedName name="NvsElapsedTime">0.0000231481462833472</definedName>
    <definedName name="NvsEndTime">43742.6263888889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"V2019-09-30"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Sheet1!$CY$4</definedName>
    <definedName name="_xlnm.Print_Area" localSheetId="0">Sheet1!$H$10:$CU$131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T94" i="1" l="1"/>
  <c r="CU94" i="1"/>
  <c r="CT92" i="1"/>
  <c r="CU92" i="1"/>
  <c r="CU42" i="1"/>
  <c r="CT42" i="1"/>
  <c r="CT25" i="1"/>
  <c r="CU25" i="1"/>
  <c r="CH128" i="1"/>
  <c r="N37" i="1" l="1"/>
  <c r="CU118" i="1" l="1"/>
  <c r="CT118" i="1"/>
  <c r="CU117" i="1"/>
  <c r="CT117" i="1"/>
  <c r="CU115" i="1"/>
  <c r="CT115" i="1"/>
  <c r="CU114" i="1"/>
  <c r="CT114" i="1"/>
  <c r="CU113" i="1"/>
  <c r="CT113" i="1"/>
  <c r="CU112" i="1"/>
  <c r="CT112" i="1"/>
  <c r="CU111" i="1"/>
  <c r="CT111" i="1"/>
  <c r="CU110" i="1"/>
  <c r="CT110" i="1"/>
  <c r="CU109" i="1"/>
  <c r="CT109" i="1"/>
  <c r="CU108" i="1"/>
  <c r="CT108" i="1"/>
  <c r="CU107" i="1"/>
  <c r="CT107" i="1"/>
  <c r="CU106" i="1"/>
  <c r="CT106" i="1"/>
  <c r="CU105" i="1"/>
  <c r="CT105" i="1"/>
  <c r="CU104" i="1"/>
  <c r="CT104" i="1"/>
  <c r="CU103" i="1"/>
  <c r="CT103" i="1"/>
  <c r="CU102" i="1"/>
  <c r="CT102" i="1"/>
  <c r="CU101" i="1"/>
  <c r="CT101" i="1"/>
  <c r="CU100" i="1"/>
  <c r="CT100" i="1"/>
  <c r="CU99" i="1"/>
  <c r="CT99" i="1"/>
  <c r="CU98" i="1"/>
  <c r="CT98" i="1"/>
  <c r="CU96" i="1"/>
  <c r="CT96" i="1"/>
  <c r="CU95" i="1"/>
  <c r="CT95" i="1"/>
  <c r="CU93" i="1"/>
  <c r="CT93" i="1"/>
  <c r="CU91" i="1"/>
  <c r="CT91" i="1"/>
  <c r="CU90" i="1"/>
  <c r="CT90" i="1"/>
  <c r="CU89" i="1"/>
  <c r="CT89" i="1"/>
  <c r="CU88" i="1"/>
  <c r="CT88" i="1"/>
  <c r="CU87" i="1"/>
  <c r="CT87" i="1"/>
  <c r="CU86" i="1"/>
  <c r="CT86" i="1"/>
  <c r="CU85" i="1"/>
  <c r="CT85" i="1"/>
  <c r="CU84" i="1"/>
  <c r="CT84" i="1"/>
  <c r="CU83" i="1"/>
  <c r="CT83" i="1"/>
  <c r="CU82" i="1"/>
  <c r="CT82" i="1"/>
  <c r="CU81" i="1"/>
  <c r="CT81" i="1"/>
  <c r="CU80" i="1"/>
  <c r="CT80" i="1"/>
  <c r="CU79" i="1"/>
  <c r="CT79" i="1"/>
  <c r="CU78" i="1"/>
  <c r="CT78" i="1"/>
  <c r="CU77" i="1"/>
  <c r="CT77" i="1"/>
  <c r="CU76" i="1"/>
  <c r="CT76" i="1"/>
  <c r="CU75" i="1"/>
  <c r="CT75" i="1"/>
  <c r="CU74" i="1"/>
  <c r="CT74" i="1"/>
  <c r="CU73" i="1"/>
  <c r="CT73" i="1"/>
  <c r="CU72" i="1"/>
  <c r="CT72" i="1"/>
  <c r="CU71" i="1"/>
  <c r="CT71" i="1"/>
  <c r="CU70" i="1"/>
  <c r="CT70" i="1"/>
  <c r="CU69" i="1"/>
  <c r="CT69" i="1"/>
  <c r="CS67" i="1"/>
  <c r="CS120" i="1" s="1"/>
  <c r="CQ67" i="1"/>
  <c r="CQ120" i="1" s="1"/>
  <c r="CP67" i="1"/>
  <c r="CP120" i="1" s="1"/>
  <c r="CO67" i="1"/>
  <c r="CO120" i="1" s="1"/>
  <c r="CM67" i="1"/>
  <c r="CM120" i="1" s="1"/>
  <c r="CL67" i="1"/>
  <c r="CL120" i="1" s="1"/>
  <c r="CK67" i="1"/>
  <c r="CK120" i="1" s="1"/>
  <c r="CJ67" i="1"/>
  <c r="CJ120" i="1" s="1"/>
  <c r="CH67" i="1"/>
  <c r="CH120" i="1" s="1"/>
  <c r="CG67" i="1"/>
  <c r="CG120" i="1" s="1"/>
  <c r="CF67" i="1"/>
  <c r="CF120" i="1" s="1"/>
  <c r="CE67" i="1"/>
  <c r="CE120" i="1" s="1"/>
  <c r="CD67" i="1"/>
  <c r="CD120" i="1" s="1"/>
  <c r="CC67" i="1"/>
  <c r="CC120" i="1" s="1"/>
  <c r="CB67" i="1"/>
  <c r="CB120" i="1" s="1"/>
  <c r="CA67" i="1"/>
  <c r="CA120" i="1" s="1"/>
  <c r="BZ67" i="1"/>
  <c r="BZ120" i="1" s="1"/>
  <c r="BY67" i="1"/>
  <c r="BY120" i="1" s="1"/>
  <c r="BX67" i="1"/>
  <c r="BX120" i="1" s="1"/>
  <c r="BW67" i="1"/>
  <c r="BW120" i="1" s="1"/>
  <c r="BV67" i="1"/>
  <c r="BV120" i="1" s="1"/>
  <c r="BU67" i="1"/>
  <c r="BU120" i="1" s="1"/>
  <c r="BT67" i="1"/>
  <c r="BT120" i="1" s="1"/>
  <c r="BS67" i="1"/>
  <c r="BS120" i="1" s="1"/>
  <c r="BR67" i="1"/>
  <c r="BR120" i="1" s="1"/>
  <c r="BQ67" i="1"/>
  <c r="BQ120" i="1" s="1"/>
  <c r="BP67" i="1"/>
  <c r="BP120" i="1" s="1"/>
  <c r="BO67" i="1"/>
  <c r="BO120" i="1" s="1"/>
  <c r="BN67" i="1"/>
  <c r="BN120" i="1" s="1"/>
  <c r="BM67" i="1"/>
  <c r="BM120" i="1" s="1"/>
  <c r="BL67" i="1"/>
  <c r="BL120" i="1" s="1"/>
  <c r="BK67" i="1"/>
  <c r="BK120" i="1" s="1"/>
  <c r="BJ67" i="1"/>
  <c r="BJ120" i="1" s="1"/>
  <c r="BI67" i="1"/>
  <c r="BI120" i="1" s="1"/>
  <c r="BH67" i="1"/>
  <c r="BH120" i="1" s="1"/>
  <c r="BG67" i="1"/>
  <c r="BG120" i="1" s="1"/>
  <c r="BF67" i="1"/>
  <c r="BF120" i="1" s="1"/>
  <c r="BE67" i="1"/>
  <c r="BE120" i="1" s="1"/>
  <c r="BD67" i="1"/>
  <c r="BD120" i="1" s="1"/>
  <c r="BC67" i="1"/>
  <c r="BC120" i="1" s="1"/>
  <c r="BB67" i="1"/>
  <c r="BB120" i="1" s="1"/>
  <c r="BA67" i="1"/>
  <c r="BA120" i="1" s="1"/>
  <c r="AZ67" i="1"/>
  <c r="AZ120" i="1" s="1"/>
  <c r="AY67" i="1"/>
  <c r="AY120" i="1" s="1"/>
  <c r="AX67" i="1"/>
  <c r="AX120" i="1" s="1"/>
  <c r="AW67" i="1"/>
  <c r="AW120" i="1" s="1"/>
  <c r="AV67" i="1"/>
  <c r="AV120" i="1" s="1"/>
  <c r="AU67" i="1"/>
  <c r="AU120" i="1" s="1"/>
  <c r="AT67" i="1"/>
  <c r="AT120" i="1" s="1"/>
  <c r="AS67" i="1"/>
  <c r="AS120" i="1" s="1"/>
  <c r="AR67" i="1"/>
  <c r="AR120" i="1" s="1"/>
  <c r="AQ67" i="1"/>
  <c r="AQ120" i="1" s="1"/>
  <c r="AP67" i="1"/>
  <c r="AP120" i="1" s="1"/>
  <c r="AO67" i="1"/>
  <c r="AO120" i="1" s="1"/>
  <c r="AN67" i="1"/>
  <c r="AN120" i="1" s="1"/>
  <c r="AM67" i="1"/>
  <c r="AM120" i="1" s="1"/>
  <c r="AL67" i="1"/>
  <c r="AL120" i="1" s="1"/>
  <c r="AK67" i="1"/>
  <c r="AK120" i="1" s="1"/>
  <c r="AJ67" i="1"/>
  <c r="AJ120" i="1" s="1"/>
  <c r="AI67" i="1"/>
  <c r="AI120" i="1" s="1"/>
  <c r="AH67" i="1"/>
  <c r="AH120" i="1" s="1"/>
  <c r="AG67" i="1"/>
  <c r="AG120" i="1" s="1"/>
  <c r="AF67" i="1"/>
  <c r="AF120" i="1" s="1"/>
  <c r="AE67" i="1"/>
  <c r="AE120" i="1" s="1"/>
  <c r="AD67" i="1"/>
  <c r="AD120" i="1" s="1"/>
  <c r="AC67" i="1"/>
  <c r="AC120" i="1" s="1"/>
  <c r="AB67" i="1"/>
  <c r="AB120" i="1" s="1"/>
  <c r="AA67" i="1"/>
  <c r="AA120" i="1" s="1"/>
  <c r="Z67" i="1"/>
  <c r="Z120" i="1" s="1"/>
  <c r="Y67" i="1"/>
  <c r="Y120" i="1" s="1"/>
  <c r="X67" i="1"/>
  <c r="X120" i="1" s="1"/>
  <c r="W67" i="1"/>
  <c r="W120" i="1" s="1"/>
  <c r="V67" i="1"/>
  <c r="V120" i="1" s="1"/>
  <c r="U67" i="1"/>
  <c r="U120" i="1" s="1"/>
  <c r="T67" i="1"/>
  <c r="T120" i="1" s="1"/>
  <c r="N67" i="1"/>
  <c r="N120" i="1" s="1"/>
  <c r="L67" i="1"/>
  <c r="L120" i="1" s="1"/>
  <c r="K67" i="1"/>
  <c r="K120" i="1" s="1"/>
  <c r="J67" i="1"/>
  <c r="J120" i="1" s="1"/>
  <c r="H67" i="1"/>
  <c r="H120" i="1" s="1"/>
  <c r="G67" i="1"/>
  <c r="G120" i="1" s="1"/>
  <c r="F67" i="1"/>
  <c r="F120" i="1" s="1"/>
  <c r="E67" i="1"/>
  <c r="E120" i="1" s="1"/>
  <c r="D67" i="1"/>
  <c r="D120" i="1" s="1"/>
  <c r="CU65" i="1"/>
  <c r="CT65" i="1"/>
  <c r="CU64" i="1"/>
  <c r="CT64" i="1"/>
  <c r="CU62" i="1"/>
  <c r="CT62" i="1"/>
  <c r="CT67" i="1" s="1"/>
  <c r="CU61" i="1"/>
  <c r="CT61" i="1"/>
  <c r="CU60" i="1"/>
  <c r="CT60" i="1"/>
  <c r="CU59" i="1"/>
  <c r="CT59" i="1"/>
  <c r="CU58" i="1"/>
  <c r="CT58" i="1"/>
  <c r="CU57" i="1"/>
  <c r="CT57" i="1"/>
  <c r="CU56" i="1"/>
  <c r="CT56" i="1"/>
  <c r="CU55" i="1"/>
  <c r="CT55" i="1"/>
  <c r="CU54" i="1"/>
  <c r="CT54" i="1"/>
  <c r="CU53" i="1"/>
  <c r="CT53" i="1"/>
  <c r="CU52" i="1"/>
  <c r="CT52" i="1"/>
  <c r="CU51" i="1"/>
  <c r="CT51" i="1"/>
  <c r="CU50" i="1"/>
  <c r="CT50" i="1"/>
  <c r="CU49" i="1"/>
  <c r="CT49" i="1"/>
  <c r="CU48" i="1"/>
  <c r="CT48" i="1"/>
  <c r="CU47" i="1"/>
  <c r="CT47" i="1"/>
  <c r="CU46" i="1"/>
  <c r="CT46" i="1"/>
  <c r="CU45" i="1"/>
  <c r="CT45" i="1"/>
  <c r="CU44" i="1"/>
  <c r="CT44" i="1"/>
  <c r="CU43" i="1"/>
  <c r="CT43" i="1"/>
  <c r="CU41" i="1"/>
  <c r="CT41" i="1"/>
  <c r="CU40" i="1"/>
  <c r="CT40" i="1"/>
  <c r="CU39" i="1"/>
  <c r="CT39" i="1"/>
  <c r="CS37" i="1"/>
  <c r="CS122" i="1" s="1"/>
  <c r="CS130" i="1" s="1"/>
  <c r="CQ37" i="1"/>
  <c r="CQ122" i="1" s="1"/>
  <c r="CQ130" i="1" s="1"/>
  <c r="CP37" i="1"/>
  <c r="CP122" i="1" s="1"/>
  <c r="CO37" i="1"/>
  <c r="CO122" i="1" s="1"/>
  <c r="CM37" i="1"/>
  <c r="CM122" i="1" s="1"/>
  <c r="CM130" i="1" s="1"/>
  <c r="CL37" i="1"/>
  <c r="CL122" i="1" s="1"/>
  <c r="CK37" i="1"/>
  <c r="CK122" i="1" s="1"/>
  <c r="CJ37" i="1"/>
  <c r="CJ122" i="1" s="1"/>
  <c r="L37" i="1"/>
  <c r="L122" i="1" s="1"/>
  <c r="L130" i="1" s="1"/>
  <c r="K37" i="1"/>
  <c r="J37" i="1"/>
  <c r="J122" i="1" s="1"/>
  <c r="H37" i="1"/>
  <c r="G37" i="1"/>
  <c r="G122" i="1" s="1"/>
  <c r="F37" i="1"/>
  <c r="E37" i="1"/>
  <c r="E122" i="1" s="1"/>
  <c r="D37" i="1"/>
  <c r="R35" i="1"/>
  <c r="CT35" i="1" s="1"/>
  <c r="CT37" i="1" s="1"/>
  <c r="CU34" i="1"/>
  <c r="R33" i="1"/>
  <c r="CT33" i="1" s="1"/>
  <c r="R32" i="1"/>
  <c r="CU32" i="1" s="1"/>
  <c r="CU31" i="1"/>
  <c r="R31" i="1"/>
  <c r="CT31" i="1" s="1"/>
  <c r="R30" i="1"/>
  <c r="CU30" i="1" s="1"/>
  <c r="R29" i="1"/>
  <c r="CT29" i="1" s="1"/>
  <c r="R28" i="1"/>
  <c r="CU28" i="1" s="1"/>
  <c r="R27" i="1"/>
  <c r="CT27" i="1" s="1"/>
  <c r="R26" i="1"/>
  <c r="CU26" i="1" s="1"/>
  <c r="R24" i="1"/>
  <c r="CT24" i="1" s="1"/>
  <c r="R23" i="1"/>
  <c r="CU23" i="1" s="1"/>
  <c r="R22" i="1"/>
  <c r="CT22" i="1" s="1"/>
  <c r="R21" i="1"/>
  <c r="CU21" i="1" s="1"/>
  <c r="R20" i="1"/>
  <c r="CT20" i="1" s="1"/>
  <c r="R19" i="1"/>
  <c r="CU19" i="1" s="1"/>
  <c r="R18" i="1"/>
  <c r="CT18" i="1" s="1"/>
  <c r="R17" i="1"/>
  <c r="CU17" i="1" s="1"/>
  <c r="R16" i="1"/>
  <c r="CT16" i="1" s="1"/>
  <c r="R15" i="1"/>
  <c r="CU15" i="1" s="1"/>
  <c r="R14" i="1"/>
  <c r="CT14" i="1" s="1"/>
  <c r="R13" i="1"/>
  <c r="CU13" i="1" s="1"/>
  <c r="B5" i="1"/>
  <c r="CT17" i="1" l="1"/>
  <c r="CT26" i="1"/>
  <c r="CT13" i="1"/>
  <c r="CT30" i="1"/>
  <c r="CT32" i="1"/>
  <c r="CT21" i="1"/>
  <c r="CT19" i="1"/>
  <c r="CT28" i="1"/>
  <c r="CT15" i="1"/>
  <c r="CT23" i="1"/>
  <c r="CT34" i="1"/>
  <c r="CU14" i="1"/>
  <c r="D122" i="1"/>
  <c r="F122" i="1"/>
  <c r="H122" i="1"/>
  <c r="H130" i="1" s="1"/>
  <c r="K122" i="1"/>
  <c r="N122" i="1"/>
  <c r="N130" i="1" s="1"/>
  <c r="CU20" i="1"/>
  <c r="CU22" i="1"/>
  <c r="CU35" i="1"/>
  <c r="R37" i="1"/>
  <c r="CU37" i="1" s="1"/>
  <c r="CU67" i="1"/>
  <c r="CU16" i="1"/>
  <c r="CU18" i="1"/>
  <c r="CU24" i="1"/>
  <c r="CU27" i="1"/>
  <c r="CU29" i="1"/>
  <c r="CU33" i="1"/>
</calcChain>
</file>

<file path=xl/sharedStrings.xml><?xml version="1.0" encoding="utf-8"?>
<sst xmlns="http://schemas.openxmlformats.org/spreadsheetml/2006/main" count="508" uniqueCount="345">
  <si>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</si>
  <si>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</si>
  <si>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</si>
  <si>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</si>
  <si>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</si>
  <si>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</si>
  <si>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</si>
  <si>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</si>
  <si>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</si>
  <si>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</si>
  <si>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</si>
  <si>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</si>
  <si>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</si>
  <si>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</si>
  <si>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</si>
  <si>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</si>
  <si>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</si>
  <si>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</si>
  <si>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</si>
  <si>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</si>
  <si>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</si>
  <si>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</si>
  <si>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</si>
  <si>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</si>
  <si>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</si>
  <si>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</si>
  <si>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</si>
  <si>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</si>
  <si>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</si>
  <si>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</si>
  <si>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</si>
  <si>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</si>
  <si>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</si>
  <si>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</si>
  <si>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</si>
  <si>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</si>
  <si>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</si>
  <si>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</si>
  <si>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</si>
  <si>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</si>
  <si>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</si>
  <si>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</si>
  <si>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</si>
  <si>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</si>
  <si>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</si>
  <si>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</si>
  <si>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</si>
  <si>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</si>
  <si>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</si>
  <si>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</si>
  <si>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</si>
  <si>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</si>
  <si>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</si>
  <si>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</si>
  <si>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</si>
  <si>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</si>
  <si>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</si>
  <si>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</si>
  <si>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</si>
  <si>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</si>
  <si>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%,V521000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</si>
  <si>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</si>
  <si>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</si>
  <si>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</si>
  <si>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</si>
  <si>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</si>
  <si>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</si>
  <si>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</si>
  <si>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</si>
  <si>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</si>
  <si>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</si>
  <si>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</si>
  <si>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</si>
  <si>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</si>
  <si>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</si>
  <si>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</si>
  <si>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</si>
  <si>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</si>
  <si>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</si>
  <si>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</si>
  <si>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</si>
  <si>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</si>
  <si>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</si>
  <si>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</si>
  <si>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</si>
  <si>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</si>
  <si>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</si>
  <si>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</si>
  <si>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</si>
  <si>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</si>
  <si>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</si>
  <si>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</si>
  <si>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</si>
  <si>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</si>
  <si>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</si>
  <si>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</si>
  <si>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</si>
  <si>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</si>
  <si>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</si>
  <si>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</si>
  <si>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</si>
  <si>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</si>
  <si>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</si>
  <si>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</si>
  <si>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</si>
  <si>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</si>
  <si>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</si>
  <si>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</si>
  <si>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</si>
  <si>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</si>
  <si>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</si>
  <si>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</si>
  <si>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</si>
  <si>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</si>
  <si>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</si>
  <si>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</si>
  <si>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</si>
  <si>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</si>
  <si>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</si>
  <si>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</si>
  <si>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</si>
  <si>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</si>
  <si>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</si>
  <si>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</si>
  <si>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</si>
  <si>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</si>
  <si>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</si>
  <si>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</si>
  <si>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</si>
  <si>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</si>
  <si>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</si>
  <si>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</si>
  <si>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</si>
  <si>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</si>
  <si>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</si>
  <si>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</si>
  <si>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</si>
  <si>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</si>
  <si>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</si>
  <si>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</si>
  <si>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</si>
  <si>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</si>
  <si>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</si>
  <si>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</si>
  <si>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</si>
  <si>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%,V431500</t>
  </si>
  <si>
    <t>431500</t>
  </si>
  <si>
    <t>State PERA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</si>
  <si>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</si>
  <si>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</si>
  <si>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</si>
  <si>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</si>
  <si>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</si>
  <si>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</si>
  <si>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</si>
  <si>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</si>
  <si>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</si>
  <si>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</si>
  <si>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</si>
  <si>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</si>
  <si>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</si>
  <si>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</si>
  <si>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</si>
  <si>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</si>
  <si>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</si>
  <si>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</si>
  <si>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</si>
  <si>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</si>
  <si>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</si>
  <si>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</si>
  <si>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</si>
  <si>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</si>
  <si>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</si>
  <si>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</si>
  <si>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</si>
  <si>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</si>
  <si>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</si>
  <si>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</si>
  <si>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</si>
  <si>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</si>
  <si>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</si>
  <si>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</si>
  <si>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</si>
  <si>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</si>
  <si>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</si>
  <si>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</si>
  <si>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</si>
  <si>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</si>
  <si>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</si>
  <si>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</si>
  <si>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521000</t>
  </si>
  <si>
    <t>Dean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</si>
  <si>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</si>
  <si>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</si>
  <si>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</si>
  <si>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</si>
  <si>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</si>
  <si>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</si>
  <si>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</si>
  <si>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</si>
  <si>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</si>
  <si>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</si>
  <si>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</si>
  <si>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</si>
  <si>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</si>
  <si>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</si>
  <si>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</si>
  <si>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</si>
  <si>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</si>
  <si>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</si>
  <si>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</si>
  <si>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</si>
  <si>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</si>
  <si>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</si>
  <si>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</si>
  <si>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</si>
  <si>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</si>
  <si>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</si>
  <si>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</si>
  <si>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</si>
  <si>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</si>
  <si>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</si>
  <si>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</si>
  <si>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</si>
  <si>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</si>
  <si>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</si>
  <si>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</si>
  <si>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</si>
  <si>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</si>
  <si>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</si>
  <si>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</si>
  <si>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</si>
  <si>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</si>
  <si>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</si>
  <si>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</si>
  <si>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</si>
  <si>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</si>
  <si>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</si>
  <si>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</si>
  <si>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</si>
  <si>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</si>
  <si>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</si>
  <si>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</si>
  <si>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</si>
  <si>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</si>
  <si>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</si>
  <si>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</si>
  <si>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</si>
  <si>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</si>
  <si>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</si>
  <si>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</si>
  <si>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</si>
  <si>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</si>
  <si>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</si>
  <si>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</si>
  <si>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</si>
  <si>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</si>
  <si>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</si>
  <si>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</si>
  <si>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</si>
  <si>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</si>
  <si>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</si>
  <si>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</si>
  <si>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</si>
  <si>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</si>
  <si>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</si>
  <si>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</si>
  <si>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</si>
  <si>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</si>
  <si>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</si>
  <si>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</si>
  <si>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</si>
  <si>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</si>
  <si>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</si>
  <si>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</si>
  <si>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</si>
  <si>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</si>
  <si>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</si>
  <si>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</si>
  <si>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</si>
  <si>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</si>
  <si>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</si>
  <si>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</si>
  <si>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</si>
  <si>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</si>
  <si>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</si>
  <si>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</si>
  <si>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</si>
  <si>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</si>
  <si>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</si>
  <si>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</si>
  <si>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</si>
  <si>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</si>
  <si>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</si>
  <si>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</si>
  <si>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</si>
  <si>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</si>
  <si>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</si>
  <si>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</si>
  <si>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</si>
  <si>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</si>
  <si>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</si>
  <si>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</si>
  <si>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</si>
  <si>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</si>
  <si>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</si>
  <si>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</si>
  <si>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</si>
  <si>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</si>
  <si>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</si>
  <si>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</si>
  <si>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</si>
  <si>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</si>
  <si>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</si>
  <si>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</si>
  <si>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</si>
  <si>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</si>
  <si>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</si>
  <si>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</si>
  <si>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</si>
  <si>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</si>
  <si>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</si>
  <si>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</si>
  <si>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</si>
  <si>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</si>
  <si>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</si>
  <si>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</si>
  <si>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</si>
  <si>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</si>
  <si>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</si>
  <si>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</si>
  <si>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</si>
  <si>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</si>
  <si>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</si>
  <si>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Bons</t>
  </si>
  <si>
    <t>Mandatory Transfers State Intercept</t>
  </si>
  <si>
    <t>512100-521000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</si>
  <si>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</si>
  <si>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</si>
  <si>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</si>
  <si>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</si>
  <si>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</si>
  <si>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</si>
  <si>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Financials 07/01/19 - 09/30/19</t>
  </si>
  <si>
    <t>Board October 14,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</si>
</sst>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60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8" fillId="0" borderId="1" xfId="1" applyFont="1" applyFill="1" applyBorder="1"/>
    <xf numFmtId="4" fontId="5" fillId="0" borderId="0" xfId="1" applyNumberFormat="1" applyFont="1" applyFill="1"/>
    <xf numFmtId="43" fontId="2" fillId="0" borderId="0" xfId="1" applyFont="1" applyFill="1" applyAlignment="1">
      <alignment horizontal="center"/>
    </xf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right"/>
    </xf>
    <xf numFmtId="43" fontId="2" fillId="3" borderId="0" xfId="4" applyFont="1" applyFill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85725</xdr:colOff>
      <xdr:row>2</xdr:row>
      <xdr:rowOff>15875</xdr:rowOff>
    </xdr:from>
    <xdr:to>
      <xdr:col>17</xdr:col>
      <xdr:colOff>155575</xdr:colOff>
      <xdr:row>5</xdr:row>
      <xdr:rowOff>3175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6825" y="2444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Z131"/>
  <sheetViews>
    <sheetView tabSelected="1" topLeftCell="B78" zoomScale="75" workbookViewId="0">
      <selection activeCell="DC21" sqref="DC19:DC21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5" width="19.5703125" style="3" hidden="1" customWidth="1" outlineLevel="1"/>
    <col min="86" max="86" width="19.5703125" style="3" customWidth="1" collapsed="1"/>
    <col min="87" max="87" width="0.85546875" style="3" customWidth="1"/>
    <col min="88" max="90" width="19.5703125" style="3" hidden="1" customWidth="1" outlineLevel="1"/>
    <col min="91" max="91" width="19.5703125" style="3" customWidth="1" collapsed="1"/>
    <col min="92" max="92" width="0.85546875" style="3" customWidth="1"/>
    <col min="93" max="94" width="19.5703125" style="3" hidden="1" customWidth="1" outlineLevel="1"/>
    <col min="95" max="95" width="19.5703125" style="3" customWidth="1" collapsed="1"/>
    <col min="96" max="96" width="0.85546875" style="3" customWidth="1"/>
    <col min="97" max="98" width="19.5703125" style="3" customWidth="1"/>
    <col min="99" max="99" width="19.5703125" style="34" customWidth="1"/>
    <col min="100" max="100" width="19.5703125" style="34" hidden="1" customWidth="1"/>
    <col min="101" max="104" width="0" style="3" hidden="1" customWidth="1"/>
    <col min="105" max="16384" width="9.140625" style="3"/>
  </cols>
  <sheetData>
    <row r="1" spans="1:104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9" t="s">
        <v>43</v>
      </c>
      <c r="Q1" s="29" t="s">
        <v>44</v>
      </c>
      <c r="R1" s="30" t="s">
        <v>2</v>
      </c>
      <c r="S1" s="29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29" t="s">
        <v>45</v>
      </c>
      <c r="CJ1" s="3" t="s">
        <v>52</v>
      </c>
      <c r="CK1" s="3" t="s">
        <v>53</v>
      </c>
      <c r="CL1" s="3" t="s">
        <v>54</v>
      </c>
      <c r="CM1" s="3" t="s">
        <v>42</v>
      </c>
      <c r="CO1" s="3" t="s">
        <v>56</v>
      </c>
      <c r="CP1" s="3" t="s">
        <v>57</v>
      </c>
      <c r="CQ1" s="3" t="s">
        <v>33</v>
      </c>
      <c r="CS1" s="3" t="s">
        <v>35</v>
      </c>
      <c r="CT1" s="3" t="s">
        <v>2</v>
      </c>
      <c r="CU1" s="34" t="s">
        <v>2</v>
      </c>
    </row>
    <row r="2" spans="1:104" s="4" customFormat="1" ht="18" x14ac:dyDescent="0.25">
      <c r="A2" s="16"/>
      <c r="B2" s="42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1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8"/>
      <c r="CI2" s="18"/>
      <c r="CJ2" s="16"/>
      <c r="CK2" s="16"/>
      <c r="CL2" s="16"/>
      <c r="CM2" s="18"/>
      <c r="CN2" s="18"/>
      <c r="CO2" s="16"/>
      <c r="CP2" s="16"/>
      <c r="CQ2" s="18"/>
      <c r="CR2" s="16"/>
      <c r="CS2" s="56" t="s">
        <v>331</v>
      </c>
      <c r="CT2" s="16"/>
      <c r="CU2" s="35"/>
      <c r="CV2" s="35"/>
      <c r="CW2" s="16"/>
      <c r="CX2" s="19" t="s">
        <v>0</v>
      </c>
      <c r="CY2" s="48" t="s">
        <v>329</v>
      </c>
      <c r="CZ2" s="16"/>
    </row>
    <row r="3" spans="1:104" s="4" customFormat="1" x14ac:dyDescent="0.2">
      <c r="A3" s="16"/>
      <c r="B3" s="49" t="s">
        <v>330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2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20"/>
      <c r="CI3" s="20"/>
      <c r="CJ3" s="16"/>
      <c r="CK3" s="16"/>
      <c r="CL3" s="16"/>
      <c r="CM3" s="20"/>
      <c r="CN3" s="20"/>
      <c r="CO3" s="16"/>
      <c r="CP3" s="16"/>
      <c r="CQ3" s="21"/>
      <c r="CR3" s="16"/>
      <c r="CS3" s="57"/>
      <c r="CT3" s="16"/>
      <c r="CU3" s="35"/>
      <c r="CV3" s="35"/>
      <c r="CW3" s="16"/>
      <c r="CX3" s="16"/>
      <c r="CY3" s="16"/>
      <c r="CZ3" s="16"/>
    </row>
    <row r="4" spans="1:104" s="4" customFormat="1" x14ac:dyDescent="0.2">
      <c r="A4" s="16"/>
      <c r="B4" s="49" t="s">
        <v>331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3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22"/>
      <c r="CI4" s="22"/>
      <c r="CJ4" s="16"/>
      <c r="CK4" s="16"/>
      <c r="CL4" s="16"/>
      <c r="CM4" s="22"/>
      <c r="CN4" s="20"/>
      <c r="CO4" s="16"/>
      <c r="CP4" s="16"/>
      <c r="CQ4" s="23"/>
      <c r="CR4" s="16"/>
      <c r="CS4" s="56" t="s">
        <v>343</v>
      </c>
      <c r="CT4" s="16"/>
      <c r="CU4" s="35"/>
      <c r="CV4" s="35"/>
      <c r="CW4" s="16"/>
      <c r="CX4" s="16"/>
      <c r="CY4" s="50">
        <v>43738</v>
      </c>
      <c r="CZ4" s="16"/>
    </row>
    <row r="5" spans="1:104" s="4" customFormat="1" x14ac:dyDescent="0.2">
      <c r="A5" s="16"/>
      <c r="B5" s="17" t="str">
        <f>"Report ID:  "&amp;CY2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24"/>
      <c r="R5" s="24"/>
      <c r="S5" s="24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24"/>
      <c r="CI5" s="24"/>
      <c r="CJ5" s="16"/>
      <c r="CK5" s="16"/>
      <c r="CL5" s="16"/>
      <c r="CM5" s="24"/>
      <c r="CN5" s="25"/>
      <c r="CO5" s="16"/>
      <c r="CP5" s="16"/>
      <c r="CQ5" s="25"/>
      <c r="CR5" s="16"/>
      <c r="CS5" s="58"/>
      <c r="CT5" s="16"/>
      <c r="CU5" s="35"/>
      <c r="CV5" s="35"/>
      <c r="CW5" s="16"/>
      <c r="CX5" s="51" t="s">
        <v>332</v>
      </c>
      <c r="CY5" s="26"/>
      <c r="CZ5" s="16"/>
    </row>
    <row r="6" spans="1:104" s="4" customFormat="1" x14ac:dyDescent="0.2">
      <c r="A6" s="16"/>
      <c r="B6" s="17" t="s">
        <v>50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27"/>
      <c r="R6" s="27"/>
      <c r="S6" s="27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27"/>
      <c r="CI6" s="27"/>
      <c r="CJ6" s="16"/>
      <c r="CK6" s="16"/>
      <c r="CL6" s="16"/>
      <c r="CM6" s="27"/>
      <c r="CN6" s="27"/>
      <c r="CO6" s="16"/>
      <c r="CP6" s="16"/>
      <c r="CQ6" s="27"/>
      <c r="CR6" s="16"/>
      <c r="CS6" s="59" t="s">
        <v>344</v>
      </c>
      <c r="CT6" s="16"/>
      <c r="CU6" s="35"/>
      <c r="CV6" s="35"/>
      <c r="CW6" s="16"/>
      <c r="CX6" s="52" t="s">
        <v>331</v>
      </c>
      <c r="CY6" s="16"/>
      <c r="CZ6" s="16"/>
    </row>
    <row r="7" spans="1:104" s="4" customFormat="1" x14ac:dyDescent="0.2">
      <c r="A7" s="16"/>
      <c r="B7" s="47">
        <v>43738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35"/>
      <c r="CV7" s="35"/>
      <c r="CW7" s="16"/>
      <c r="CX7" s="16"/>
      <c r="CY7" s="16"/>
      <c r="CZ7" s="16"/>
    </row>
    <row r="8" spans="1:104" s="28" customFormat="1" ht="15.75" customHeight="1" x14ac:dyDescent="0.2">
      <c r="A8" s="13" t="s">
        <v>29</v>
      </c>
      <c r="B8" s="14" t="s">
        <v>11</v>
      </c>
      <c r="C8" s="13"/>
      <c r="D8" s="13" t="s">
        <v>317</v>
      </c>
      <c r="E8" s="13" t="s">
        <v>318</v>
      </c>
      <c r="F8" s="13" t="s">
        <v>319</v>
      </c>
      <c r="G8" s="13" t="s">
        <v>320</v>
      </c>
      <c r="H8" s="14" t="s">
        <v>17</v>
      </c>
      <c r="I8" s="14"/>
      <c r="J8" s="13" t="s">
        <v>325</v>
      </c>
      <c r="K8" s="13" t="s">
        <v>326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4"/>
      <c r="CI8" s="14"/>
      <c r="CJ8" s="13" t="s">
        <v>317</v>
      </c>
      <c r="CK8" s="13" t="s">
        <v>318</v>
      </c>
      <c r="CL8" s="13" t="s">
        <v>319</v>
      </c>
      <c r="CM8" s="14" t="s">
        <v>28</v>
      </c>
      <c r="CN8" s="13"/>
      <c r="CO8" s="13" t="s">
        <v>325</v>
      </c>
      <c r="CP8" s="13" t="s">
        <v>326</v>
      </c>
      <c r="CQ8" s="14" t="s">
        <v>28</v>
      </c>
      <c r="CR8" s="13"/>
      <c r="CS8" s="14" t="s">
        <v>28</v>
      </c>
      <c r="CT8" s="14"/>
      <c r="CU8" s="36"/>
      <c r="CV8" s="36"/>
      <c r="CW8" s="13"/>
      <c r="CX8" s="13"/>
      <c r="CY8" s="13"/>
      <c r="CZ8" s="13"/>
    </row>
    <row r="9" spans="1:104" s="28" customFormat="1" ht="24.75" customHeight="1" x14ac:dyDescent="0.2">
      <c r="A9" s="13" t="s">
        <v>27</v>
      </c>
      <c r="B9" s="14" t="s">
        <v>4</v>
      </c>
      <c r="C9" s="15" t="s">
        <v>5</v>
      </c>
      <c r="D9" s="13" t="s">
        <v>321</v>
      </c>
      <c r="E9" s="13" t="s">
        <v>322</v>
      </c>
      <c r="F9" s="13" t="s">
        <v>323</v>
      </c>
      <c r="G9" s="13" t="s">
        <v>324</v>
      </c>
      <c r="H9" s="14" t="s">
        <v>31</v>
      </c>
      <c r="I9" s="14"/>
      <c r="J9" s="13" t="s">
        <v>327</v>
      </c>
      <c r="K9" s="13" t="s">
        <v>328</v>
      </c>
      <c r="L9" s="14" t="s">
        <v>32</v>
      </c>
      <c r="M9" s="14"/>
      <c r="N9" s="14" t="s">
        <v>34</v>
      </c>
      <c r="O9" s="14"/>
      <c r="P9" s="14"/>
      <c r="Q9" s="14"/>
      <c r="R9" s="14" t="s">
        <v>37</v>
      </c>
      <c r="S9" s="14"/>
      <c r="T9" s="13" t="s">
        <v>187</v>
      </c>
      <c r="U9" s="13" t="s">
        <v>189</v>
      </c>
      <c r="V9" s="13" t="s">
        <v>191</v>
      </c>
      <c r="W9" s="13" t="s">
        <v>193</v>
      </c>
      <c r="X9" s="13" t="s">
        <v>195</v>
      </c>
      <c r="Y9" s="13" t="s">
        <v>197</v>
      </c>
      <c r="Z9" s="13" t="s">
        <v>199</v>
      </c>
      <c r="AA9" s="13" t="s">
        <v>201</v>
      </c>
      <c r="AB9" s="13" t="s">
        <v>203</v>
      </c>
      <c r="AC9" s="13" t="s">
        <v>205</v>
      </c>
      <c r="AD9" s="13" t="s">
        <v>207</v>
      </c>
      <c r="AE9" s="13" t="s">
        <v>209</v>
      </c>
      <c r="AF9" s="13" t="s">
        <v>211</v>
      </c>
      <c r="AG9" s="13" t="s">
        <v>213</v>
      </c>
      <c r="AH9" s="13" t="s">
        <v>215</v>
      </c>
      <c r="AI9" s="13" t="s">
        <v>217</v>
      </c>
      <c r="AJ9" s="13" t="s">
        <v>219</v>
      </c>
      <c r="AK9" s="13" t="s">
        <v>221</v>
      </c>
      <c r="AL9" s="13" t="s">
        <v>223</v>
      </c>
      <c r="AM9" s="13" t="s">
        <v>225</v>
      </c>
      <c r="AN9" s="13" t="s">
        <v>227</v>
      </c>
      <c r="AO9" s="13" t="s">
        <v>229</v>
      </c>
      <c r="AP9" s="13" t="s">
        <v>231</v>
      </c>
      <c r="AQ9" s="13" t="s">
        <v>233</v>
      </c>
      <c r="AR9" s="13" t="s">
        <v>235</v>
      </c>
      <c r="AS9" s="13" t="s">
        <v>237</v>
      </c>
      <c r="AT9" s="13" t="s">
        <v>239</v>
      </c>
      <c r="AU9" s="13" t="s">
        <v>241</v>
      </c>
      <c r="AV9" s="13" t="s">
        <v>243</v>
      </c>
      <c r="AW9" s="13" t="s">
        <v>245</v>
      </c>
      <c r="AX9" s="13" t="s">
        <v>247</v>
      </c>
      <c r="AY9" s="13" t="s">
        <v>249</v>
      </c>
      <c r="AZ9" s="13" t="s">
        <v>251</v>
      </c>
      <c r="BA9" s="13" t="s">
        <v>253</v>
      </c>
      <c r="BB9" s="13" t="s">
        <v>255</v>
      </c>
      <c r="BC9" s="13" t="s">
        <v>257</v>
      </c>
      <c r="BD9" s="13" t="s">
        <v>259</v>
      </c>
      <c r="BE9" s="13" t="s">
        <v>261</v>
      </c>
      <c r="BF9" s="13" t="s">
        <v>263</v>
      </c>
      <c r="BG9" s="13" t="s">
        <v>265</v>
      </c>
      <c r="BH9" s="13" t="s">
        <v>267</v>
      </c>
      <c r="BI9" s="13" t="s">
        <v>269</v>
      </c>
      <c r="BJ9" s="13" t="s">
        <v>271</v>
      </c>
      <c r="BK9" s="13" t="s">
        <v>273</v>
      </c>
      <c r="BL9" s="13" t="s">
        <v>275</v>
      </c>
      <c r="BM9" s="13" t="s">
        <v>277</v>
      </c>
      <c r="BN9" s="13" t="s">
        <v>279</v>
      </c>
      <c r="BO9" s="13" t="s">
        <v>282</v>
      </c>
      <c r="BP9" s="13" t="s">
        <v>284</v>
      </c>
      <c r="BQ9" s="13" t="s">
        <v>286</v>
      </c>
      <c r="BR9" s="13" t="s">
        <v>288</v>
      </c>
      <c r="BS9" s="13" t="s">
        <v>290</v>
      </c>
      <c r="BT9" s="13" t="s">
        <v>292</v>
      </c>
      <c r="BU9" s="13" t="s">
        <v>294</v>
      </c>
      <c r="BV9" s="13" t="s">
        <v>296</v>
      </c>
      <c r="BW9" s="13" t="s">
        <v>298</v>
      </c>
      <c r="BX9" s="13" t="s">
        <v>300</v>
      </c>
      <c r="BY9" s="13" t="s">
        <v>302</v>
      </c>
      <c r="BZ9" s="13" t="s">
        <v>304</v>
      </c>
      <c r="CA9" s="13" t="s">
        <v>306</v>
      </c>
      <c r="CB9" s="13" t="s">
        <v>308</v>
      </c>
      <c r="CC9" s="13" t="s">
        <v>310</v>
      </c>
      <c r="CD9" s="13" t="s">
        <v>312</v>
      </c>
      <c r="CE9" s="13" t="s">
        <v>314</v>
      </c>
      <c r="CF9" s="13" t="s">
        <v>316</v>
      </c>
      <c r="CG9" s="13" t="s">
        <v>159</v>
      </c>
      <c r="CH9" s="14" t="s">
        <v>38</v>
      </c>
      <c r="CI9" s="14"/>
      <c r="CJ9" s="13" t="s">
        <v>321</v>
      </c>
      <c r="CK9" s="13" t="s">
        <v>322</v>
      </c>
      <c r="CL9" s="13" t="s">
        <v>323</v>
      </c>
      <c r="CM9" s="14" t="s">
        <v>31</v>
      </c>
      <c r="CN9" s="15"/>
      <c r="CO9" s="13" t="s">
        <v>327</v>
      </c>
      <c r="CP9" s="13" t="s">
        <v>328</v>
      </c>
      <c r="CQ9" s="14" t="s">
        <v>32</v>
      </c>
      <c r="CR9" s="13"/>
      <c r="CS9" s="14" t="s">
        <v>34</v>
      </c>
      <c r="CT9" s="14" t="s">
        <v>39</v>
      </c>
      <c r="CU9" s="36" t="s">
        <v>40</v>
      </c>
      <c r="CV9" s="36"/>
      <c r="CW9" s="13"/>
      <c r="CX9" s="13"/>
      <c r="CY9" s="13"/>
      <c r="CZ9" s="13"/>
    </row>
    <row r="11" spans="1:104" x14ac:dyDescent="0.2">
      <c r="A11" s="12"/>
      <c r="C11" s="1" t="s">
        <v>18</v>
      </c>
      <c r="D11" s="12"/>
      <c r="E11" s="12"/>
      <c r="F11" s="12"/>
      <c r="G11" s="12"/>
      <c r="H11" s="5">
        <v>2887030.64</v>
      </c>
      <c r="I11" s="7"/>
      <c r="J11" s="12"/>
      <c r="K11" s="12"/>
      <c r="L11" s="5"/>
      <c r="M11" s="7"/>
      <c r="N11" s="5">
        <v>2887030.64</v>
      </c>
      <c r="O11" s="5"/>
      <c r="P11" s="5"/>
      <c r="Q11" s="5"/>
      <c r="R11" s="5"/>
      <c r="S11" s="5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5"/>
      <c r="CI11" s="7"/>
      <c r="CJ11" s="12">
        <v>52335.55</v>
      </c>
      <c r="CK11" s="12">
        <v>112267.51</v>
      </c>
      <c r="CL11" s="12">
        <v>1922111.67</v>
      </c>
      <c r="CM11" s="5">
        <v>2086714.73</v>
      </c>
      <c r="CN11" s="1"/>
      <c r="CO11" s="12">
        <v>0</v>
      </c>
      <c r="CP11" s="12">
        <v>797870.3</v>
      </c>
      <c r="CQ11" s="5">
        <v>797870.3</v>
      </c>
      <c r="CS11" s="5">
        <v>2884585.0300000003</v>
      </c>
      <c r="CT11" s="5"/>
      <c r="CU11" s="40"/>
      <c r="CV11" s="37"/>
    </row>
    <row r="12" spans="1:104" x14ac:dyDescent="0.2">
      <c r="H12" s="7"/>
      <c r="I12" s="7"/>
      <c r="L12" s="7"/>
      <c r="M12" s="7"/>
      <c r="N12" s="7"/>
      <c r="O12" s="7"/>
      <c r="P12" s="7"/>
      <c r="Q12" s="7"/>
      <c r="R12" s="7"/>
      <c r="S12" s="7"/>
      <c r="CH12" s="7"/>
      <c r="CI12" s="7"/>
      <c r="CM12" s="7"/>
      <c r="CQ12" s="7"/>
    </row>
    <row r="13" spans="1:104" s="4" customFormat="1" outlineLevel="1" x14ac:dyDescent="0.2">
      <c r="A13" s="4" t="s">
        <v>124</v>
      </c>
      <c r="B13" s="11" t="s">
        <v>125</v>
      </c>
      <c r="C13" s="4" t="s">
        <v>126</v>
      </c>
      <c r="D13" s="4">
        <v>576.19000000000005</v>
      </c>
      <c r="E13" s="4">
        <v>0</v>
      </c>
      <c r="F13" s="4">
        <v>7834.03</v>
      </c>
      <c r="G13" s="4">
        <v>0</v>
      </c>
      <c r="H13" s="4">
        <v>8410.2199999999993</v>
      </c>
      <c r="J13" s="4">
        <v>0</v>
      </c>
      <c r="K13" s="4">
        <v>0</v>
      </c>
      <c r="L13" s="4">
        <v>0</v>
      </c>
      <c r="N13" s="4">
        <v>8410.2199999999993</v>
      </c>
      <c r="P13" s="54">
        <v>-18000</v>
      </c>
      <c r="Q13" s="54">
        <v>0</v>
      </c>
      <c r="R13" s="4">
        <f t="shared" ref="R13:R33" si="0">-1*(P13+Q13)</f>
        <v>18000</v>
      </c>
      <c r="S13" s="54"/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54">
        <v>0</v>
      </c>
      <c r="CJ13" s="4">
        <v>612</v>
      </c>
      <c r="CK13" s="4">
        <v>0</v>
      </c>
      <c r="CL13" s="4">
        <v>3384.03</v>
      </c>
      <c r="CM13" s="4">
        <v>3996.03</v>
      </c>
      <c r="CO13" s="4">
        <v>0</v>
      </c>
      <c r="CP13" s="4">
        <v>0</v>
      </c>
      <c r="CQ13" s="4">
        <v>0</v>
      </c>
      <c r="CS13" s="4">
        <v>3996.03</v>
      </c>
      <c r="CT13" s="4">
        <f t="shared" ref="CT13:CT34" si="1">R13-CS13</f>
        <v>14003.97</v>
      </c>
      <c r="CU13" s="38">
        <f t="shared" ref="CU13:CU34" si="2">IF(R13=0,"n/a",CS13/(R13))</f>
        <v>0.22200166666666668</v>
      </c>
      <c r="CV13" s="38"/>
    </row>
    <row r="14" spans="1:104" s="4" customFormat="1" outlineLevel="1" x14ac:dyDescent="0.2">
      <c r="A14" s="4" t="s">
        <v>127</v>
      </c>
      <c r="B14" s="11" t="s">
        <v>128</v>
      </c>
      <c r="C14" s="4" t="s">
        <v>129</v>
      </c>
      <c r="D14" s="4">
        <v>1415</v>
      </c>
      <c r="E14" s="4">
        <v>0</v>
      </c>
      <c r="F14" s="4">
        <v>0</v>
      </c>
      <c r="G14" s="4">
        <v>0</v>
      </c>
      <c r="H14" s="4">
        <v>1415</v>
      </c>
      <c r="J14" s="4">
        <v>0</v>
      </c>
      <c r="K14" s="4">
        <v>0</v>
      </c>
      <c r="L14" s="4">
        <v>0</v>
      </c>
      <c r="N14" s="4">
        <v>1415</v>
      </c>
      <c r="P14" s="54">
        <v>-1250</v>
      </c>
      <c r="Q14" s="54">
        <v>0</v>
      </c>
      <c r="R14" s="4">
        <f t="shared" si="0"/>
        <v>1250</v>
      </c>
      <c r="S14" s="54"/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54">
        <v>0</v>
      </c>
      <c r="CJ14" s="4">
        <v>0</v>
      </c>
      <c r="CK14" s="4">
        <v>0</v>
      </c>
      <c r="CL14" s="4">
        <v>0</v>
      </c>
      <c r="CM14" s="4">
        <v>0</v>
      </c>
      <c r="CO14" s="4">
        <v>0</v>
      </c>
      <c r="CP14" s="4">
        <v>0</v>
      </c>
      <c r="CQ14" s="4">
        <v>0</v>
      </c>
      <c r="CS14" s="4">
        <v>0</v>
      </c>
      <c r="CT14" s="4">
        <f t="shared" si="1"/>
        <v>1250</v>
      </c>
      <c r="CU14" s="38">
        <f t="shared" si="2"/>
        <v>0</v>
      </c>
      <c r="CV14" s="38"/>
    </row>
    <row r="15" spans="1:104" s="4" customFormat="1" outlineLevel="1" x14ac:dyDescent="0.2">
      <c r="A15" s="4" t="s">
        <v>130</v>
      </c>
      <c r="B15" s="11" t="s">
        <v>131</v>
      </c>
      <c r="C15" s="4" t="s">
        <v>132</v>
      </c>
      <c r="D15" s="4">
        <v>12002.43</v>
      </c>
      <c r="E15" s="4">
        <v>0</v>
      </c>
      <c r="F15" s="4">
        <v>2615</v>
      </c>
      <c r="G15" s="4">
        <v>0</v>
      </c>
      <c r="H15" s="4">
        <v>14617.43</v>
      </c>
      <c r="J15" s="4">
        <v>0</v>
      </c>
      <c r="K15" s="4">
        <v>0</v>
      </c>
      <c r="L15" s="4">
        <v>0</v>
      </c>
      <c r="N15" s="4">
        <v>14617.43</v>
      </c>
      <c r="P15" s="54">
        <v>-18797</v>
      </c>
      <c r="Q15" s="54">
        <v>0</v>
      </c>
      <c r="R15" s="4">
        <f t="shared" si="0"/>
        <v>18797</v>
      </c>
      <c r="S15" s="54"/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54">
        <v>0</v>
      </c>
      <c r="CJ15" s="4">
        <v>5186.7300000000005</v>
      </c>
      <c r="CK15" s="4">
        <v>0</v>
      </c>
      <c r="CL15" s="4">
        <v>326.86</v>
      </c>
      <c r="CM15" s="4">
        <v>5513.59</v>
      </c>
      <c r="CO15" s="4">
        <v>0</v>
      </c>
      <c r="CP15" s="4">
        <v>0</v>
      </c>
      <c r="CQ15" s="4">
        <v>0</v>
      </c>
      <c r="CS15" s="4">
        <v>5513.59</v>
      </c>
      <c r="CT15" s="4">
        <f t="shared" si="1"/>
        <v>13283.41</v>
      </c>
      <c r="CU15" s="38">
        <f t="shared" si="2"/>
        <v>0.29332287067085172</v>
      </c>
      <c r="CV15" s="38"/>
    </row>
    <row r="16" spans="1:104" s="4" customFormat="1" outlineLevel="1" x14ac:dyDescent="0.2">
      <c r="A16" s="4" t="s">
        <v>133</v>
      </c>
      <c r="B16" s="11" t="s">
        <v>134</v>
      </c>
      <c r="C16" s="4" t="s">
        <v>135</v>
      </c>
      <c r="D16" s="4">
        <v>9974.85</v>
      </c>
      <c r="E16" s="4">
        <v>300</v>
      </c>
      <c r="F16" s="4">
        <v>2197.3200000000002</v>
      </c>
      <c r="G16" s="4">
        <v>0</v>
      </c>
      <c r="H16" s="4">
        <v>12472.17</v>
      </c>
      <c r="J16" s="4">
        <v>0</v>
      </c>
      <c r="K16" s="4">
        <v>0</v>
      </c>
      <c r="L16" s="4">
        <v>0</v>
      </c>
      <c r="N16" s="4">
        <v>12472.17</v>
      </c>
      <c r="P16" s="54">
        <v>-8680</v>
      </c>
      <c r="Q16" s="54">
        <v>0</v>
      </c>
      <c r="R16" s="4">
        <f t="shared" si="0"/>
        <v>8680</v>
      </c>
      <c r="S16" s="54"/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54">
        <v>0</v>
      </c>
      <c r="CJ16" s="4">
        <v>2230.42</v>
      </c>
      <c r="CK16" s="4">
        <v>0</v>
      </c>
      <c r="CL16" s="4">
        <v>0</v>
      </c>
      <c r="CM16" s="4">
        <v>2230.42</v>
      </c>
      <c r="CO16" s="4">
        <v>0</v>
      </c>
      <c r="CP16" s="4">
        <v>0</v>
      </c>
      <c r="CQ16" s="4">
        <v>0</v>
      </c>
      <c r="CS16" s="4">
        <v>2230.42</v>
      </c>
      <c r="CT16" s="4">
        <f t="shared" si="1"/>
        <v>6449.58</v>
      </c>
      <c r="CU16" s="38">
        <f t="shared" si="2"/>
        <v>0.25696082949308757</v>
      </c>
      <c r="CV16" s="38"/>
    </row>
    <row r="17" spans="1:100" s="4" customFormat="1" outlineLevel="1" x14ac:dyDescent="0.2">
      <c r="A17" s="4" t="s">
        <v>136</v>
      </c>
      <c r="B17" s="11" t="s">
        <v>137</v>
      </c>
      <c r="C17" s="4" t="s">
        <v>138</v>
      </c>
      <c r="D17" s="4">
        <v>0</v>
      </c>
      <c r="E17" s="4">
        <v>0</v>
      </c>
      <c r="F17" s="4">
        <v>1260251.5</v>
      </c>
      <c r="G17" s="4">
        <v>0</v>
      </c>
      <c r="H17" s="4">
        <v>1260251.5</v>
      </c>
      <c r="J17" s="4">
        <v>0</v>
      </c>
      <c r="K17" s="4">
        <v>0</v>
      </c>
      <c r="L17" s="4">
        <v>0</v>
      </c>
      <c r="N17" s="4">
        <v>1260251.5</v>
      </c>
      <c r="P17" s="54">
        <v>-1287635</v>
      </c>
      <c r="Q17" s="54">
        <v>0</v>
      </c>
      <c r="R17" s="4">
        <f t="shared" si="0"/>
        <v>1287635</v>
      </c>
      <c r="S17" s="54"/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54">
        <v>0</v>
      </c>
      <c r="CJ17" s="4">
        <v>0</v>
      </c>
      <c r="CK17" s="4">
        <v>0</v>
      </c>
      <c r="CL17" s="4">
        <v>255019.77000000002</v>
      </c>
      <c r="CM17" s="4">
        <v>255019.77000000002</v>
      </c>
      <c r="CO17" s="4">
        <v>0</v>
      </c>
      <c r="CP17" s="4">
        <v>0</v>
      </c>
      <c r="CQ17" s="4">
        <v>0</v>
      </c>
      <c r="CS17" s="4">
        <v>255019.77000000002</v>
      </c>
      <c r="CT17" s="4">
        <f t="shared" si="1"/>
        <v>1032615.23</v>
      </c>
      <c r="CU17" s="38">
        <f t="shared" si="2"/>
        <v>0.19805284106132562</v>
      </c>
      <c r="CV17" s="38"/>
    </row>
    <row r="18" spans="1:100" s="4" customFormat="1" outlineLevel="1" x14ac:dyDescent="0.2">
      <c r="A18" s="4" t="s">
        <v>139</v>
      </c>
      <c r="B18" s="11" t="s">
        <v>140</v>
      </c>
      <c r="C18" s="4" t="s">
        <v>141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J18" s="4">
        <v>0</v>
      </c>
      <c r="K18" s="4">
        <v>13728.74</v>
      </c>
      <c r="L18" s="4">
        <v>13728.74</v>
      </c>
      <c r="N18" s="4">
        <v>13728.74</v>
      </c>
      <c r="P18" s="54">
        <v>-3800</v>
      </c>
      <c r="Q18" s="54">
        <v>0</v>
      </c>
      <c r="R18" s="4">
        <f t="shared" si="0"/>
        <v>3800</v>
      </c>
      <c r="S18" s="54"/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54">
        <v>0</v>
      </c>
      <c r="CJ18" s="4">
        <v>0</v>
      </c>
      <c r="CK18" s="4">
        <v>0</v>
      </c>
      <c r="CL18" s="4">
        <v>0</v>
      </c>
      <c r="CM18" s="4">
        <v>0</v>
      </c>
      <c r="CO18" s="4">
        <v>0</v>
      </c>
      <c r="CP18" s="4">
        <v>3736.03</v>
      </c>
      <c r="CQ18" s="4">
        <v>3736.03</v>
      </c>
      <c r="CS18" s="4">
        <v>3736.03</v>
      </c>
      <c r="CT18" s="4">
        <f t="shared" si="1"/>
        <v>63.9699999999998</v>
      </c>
      <c r="CU18" s="38">
        <f t="shared" si="2"/>
        <v>0.98316578947368427</v>
      </c>
      <c r="CV18" s="38"/>
    </row>
    <row r="19" spans="1:100" s="4" customFormat="1" outlineLevel="1" x14ac:dyDescent="0.2">
      <c r="A19" s="4" t="s">
        <v>142</v>
      </c>
      <c r="B19" s="11" t="s">
        <v>143</v>
      </c>
      <c r="C19" s="4" t="s">
        <v>144</v>
      </c>
      <c r="D19" s="4">
        <v>0</v>
      </c>
      <c r="E19" s="4">
        <v>0</v>
      </c>
      <c r="F19" s="4">
        <v>1104.3600000000001</v>
      </c>
      <c r="G19" s="4">
        <v>0</v>
      </c>
      <c r="H19" s="4">
        <v>1104.3600000000001</v>
      </c>
      <c r="J19" s="4">
        <v>0</v>
      </c>
      <c r="K19" s="4">
        <v>0</v>
      </c>
      <c r="L19" s="4">
        <v>0</v>
      </c>
      <c r="N19" s="4">
        <v>1104.3600000000001</v>
      </c>
      <c r="P19" s="54">
        <v>-31815</v>
      </c>
      <c r="Q19" s="54">
        <v>0</v>
      </c>
      <c r="R19" s="4">
        <f t="shared" si="0"/>
        <v>31815</v>
      </c>
      <c r="S19" s="54"/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54">
        <v>0</v>
      </c>
      <c r="CJ19" s="4">
        <v>0</v>
      </c>
      <c r="CK19" s="4">
        <v>0</v>
      </c>
      <c r="CL19" s="4">
        <v>240</v>
      </c>
      <c r="CM19" s="4">
        <v>240</v>
      </c>
      <c r="CO19" s="4">
        <v>0</v>
      </c>
      <c r="CP19" s="4">
        <v>0</v>
      </c>
      <c r="CQ19" s="4">
        <v>0</v>
      </c>
      <c r="CS19" s="4">
        <v>240</v>
      </c>
      <c r="CT19" s="4">
        <f t="shared" si="1"/>
        <v>31575</v>
      </c>
      <c r="CU19" s="38">
        <f t="shared" si="2"/>
        <v>7.5436115040075436E-3</v>
      </c>
      <c r="CV19" s="38"/>
    </row>
    <row r="20" spans="1:100" s="4" customFormat="1" hidden="1" outlineLevel="1" x14ac:dyDescent="0.2">
      <c r="A20" s="4" t="s">
        <v>145</v>
      </c>
      <c r="B20" s="55" t="s">
        <v>146</v>
      </c>
      <c r="C20" s="2" t="s">
        <v>147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/>
      <c r="J20" s="2">
        <v>0</v>
      </c>
      <c r="K20" s="2">
        <v>0</v>
      </c>
      <c r="L20" s="2">
        <v>0</v>
      </c>
      <c r="M20" s="2"/>
      <c r="N20" s="2">
        <v>0</v>
      </c>
      <c r="P20" s="54">
        <v>0</v>
      </c>
      <c r="Q20" s="54">
        <v>0</v>
      </c>
      <c r="R20" s="4">
        <f t="shared" si="0"/>
        <v>0</v>
      </c>
      <c r="S20" s="54"/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54">
        <v>0</v>
      </c>
      <c r="CJ20" s="4">
        <v>0</v>
      </c>
      <c r="CK20" s="4">
        <v>0</v>
      </c>
      <c r="CL20" s="4">
        <v>0</v>
      </c>
      <c r="CM20" s="4">
        <v>0</v>
      </c>
      <c r="CO20" s="4">
        <v>0</v>
      </c>
      <c r="CP20" s="4">
        <v>0</v>
      </c>
      <c r="CQ20" s="4">
        <v>0</v>
      </c>
      <c r="CS20" s="4">
        <v>0</v>
      </c>
      <c r="CT20" s="4">
        <f t="shared" si="1"/>
        <v>0</v>
      </c>
      <c r="CU20" s="38" t="str">
        <f t="shared" si="2"/>
        <v>n/a</v>
      </c>
      <c r="CV20" s="38"/>
    </row>
    <row r="21" spans="1:100" s="4" customFormat="1" outlineLevel="1" x14ac:dyDescent="0.2">
      <c r="A21" s="4" t="s">
        <v>148</v>
      </c>
      <c r="B21" s="11" t="s">
        <v>149</v>
      </c>
      <c r="C21" s="4" t="s">
        <v>150</v>
      </c>
      <c r="D21" s="4">
        <v>0</v>
      </c>
      <c r="E21" s="4">
        <v>0</v>
      </c>
      <c r="F21" s="4">
        <v>1622.77</v>
      </c>
      <c r="G21" s="4">
        <v>0</v>
      </c>
      <c r="H21" s="4">
        <v>1622.77</v>
      </c>
      <c r="J21" s="4">
        <v>210643.63</v>
      </c>
      <c r="K21" s="4">
        <v>0</v>
      </c>
      <c r="L21" s="4">
        <v>210643.63</v>
      </c>
      <c r="N21" s="4">
        <v>212266.4</v>
      </c>
      <c r="P21" s="54">
        <v>-210392</v>
      </c>
      <c r="Q21" s="54">
        <v>0</v>
      </c>
      <c r="R21" s="4">
        <f t="shared" si="0"/>
        <v>210392</v>
      </c>
      <c r="S21" s="54"/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54">
        <v>0</v>
      </c>
      <c r="CJ21" s="4">
        <v>0</v>
      </c>
      <c r="CK21" s="4">
        <v>0</v>
      </c>
      <c r="CL21" s="4">
        <v>0</v>
      </c>
      <c r="CM21" s="4">
        <v>0</v>
      </c>
      <c r="CO21" s="4">
        <v>50082.97</v>
      </c>
      <c r="CP21" s="4">
        <v>0</v>
      </c>
      <c r="CQ21" s="4">
        <v>50082.97</v>
      </c>
      <c r="CS21" s="4">
        <v>50082.97</v>
      </c>
      <c r="CT21" s="4">
        <f t="shared" si="1"/>
        <v>160309.03</v>
      </c>
      <c r="CU21" s="38">
        <f t="shared" si="2"/>
        <v>0.23804598083577322</v>
      </c>
      <c r="CV21" s="38"/>
    </row>
    <row r="22" spans="1:100" s="4" customFormat="1" outlineLevel="1" x14ac:dyDescent="0.2">
      <c r="A22" s="4" t="s">
        <v>151</v>
      </c>
      <c r="B22" s="11" t="s">
        <v>152</v>
      </c>
      <c r="C22" s="4" t="s">
        <v>153</v>
      </c>
      <c r="D22" s="4">
        <v>0</v>
      </c>
      <c r="E22" s="4">
        <v>0</v>
      </c>
      <c r="F22" s="4">
        <v>81270</v>
      </c>
      <c r="G22" s="4">
        <v>0</v>
      </c>
      <c r="H22" s="4">
        <v>81270</v>
      </c>
      <c r="J22" s="4">
        <v>0</v>
      </c>
      <c r="K22" s="4">
        <v>0</v>
      </c>
      <c r="L22" s="4">
        <v>0</v>
      </c>
      <c r="N22" s="4">
        <v>81270</v>
      </c>
      <c r="P22" s="54">
        <v>-80000</v>
      </c>
      <c r="Q22" s="54">
        <v>0</v>
      </c>
      <c r="R22" s="4">
        <f t="shared" si="0"/>
        <v>80000</v>
      </c>
      <c r="S22" s="54"/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54">
        <v>0</v>
      </c>
      <c r="CJ22" s="4">
        <v>0</v>
      </c>
      <c r="CK22" s="4">
        <v>0</v>
      </c>
      <c r="CL22" s="4">
        <v>0</v>
      </c>
      <c r="CM22" s="4">
        <v>0</v>
      </c>
      <c r="CO22" s="4">
        <v>0</v>
      </c>
      <c r="CP22" s="4">
        <v>0</v>
      </c>
      <c r="CQ22" s="4">
        <v>0</v>
      </c>
      <c r="CS22" s="4">
        <v>0</v>
      </c>
      <c r="CT22" s="4">
        <f t="shared" si="1"/>
        <v>80000</v>
      </c>
      <c r="CU22" s="38">
        <f t="shared" si="2"/>
        <v>0</v>
      </c>
      <c r="CV22" s="38"/>
    </row>
    <row r="23" spans="1:100" s="4" customFormat="1" outlineLevel="1" x14ac:dyDescent="0.2">
      <c r="A23" s="4" t="s">
        <v>154</v>
      </c>
      <c r="B23" s="11" t="s">
        <v>155</v>
      </c>
      <c r="C23" s="4" t="s">
        <v>156</v>
      </c>
      <c r="D23" s="4">
        <v>0</v>
      </c>
      <c r="E23" s="4">
        <v>0</v>
      </c>
      <c r="F23" s="4">
        <v>12203.35</v>
      </c>
      <c r="G23" s="4">
        <v>0</v>
      </c>
      <c r="H23" s="4">
        <v>12203.35</v>
      </c>
      <c r="J23" s="4">
        <v>0</v>
      </c>
      <c r="K23" s="4">
        <v>0</v>
      </c>
      <c r="L23" s="4">
        <v>0</v>
      </c>
      <c r="N23" s="4">
        <v>12203.35</v>
      </c>
      <c r="P23" s="54">
        <v>0</v>
      </c>
      <c r="Q23" s="54">
        <v>0</v>
      </c>
      <c r="R23" s="4">
        <f t="shared" si="0"/>
        <v>0</v>
      </c>
      <c r="S23" s="54"/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54">
        <v>0</v>
      </c>
      <c r="CJ23" s="4">
        <v>0</v>
      </c>
      <c r="CK23" s="4">
        <v>0</v>
      </c>
      <c r="CL23" s="4">
        <v>0</v>
      </c>
      <c r="CM23" s="4">
        <v>0</v>
      </c>
      <c r="CO23" s="4">
        <v>0</v>
      </c>
      <c r="CP23" s="4">
        <v>0</v>
      </c>
      <c r="CQ23" s="4">
        <v>0</v>
      </c>
      <c r="CS23" s="4">
        <v>0</v>
      </c>
      <c r="CT23" s="4">
        <f t="shared" si="1"/>
        <v>0</v>
      </c>
      <c r="CU23" s="38" t="str">
        <f t="shared" si="2"/>
        <v>n/a</v>
      </c>
      <c r="CV23" s="38"/>
    </row>
    <row r="24" spans="1:100" s="4" customFormat="1" outlineLevel="1" x14ac:dyDescent="0.2">
      <c r="A24" s="4" t="s">
        <v>157</v>
      </c>
      <c r="B24" s="11" t="s">
        <v>158</v>
      </c>
      <c r="C24" s="4" t="s">
        <v>333</v>
      </c>
      <c r="D24" s="4">
        <v>0</v>
      </c>
      <c r="E24" s="4">
        <v>0</v>
      </c>
      <c r="F24" s="4">
        <v>5572004.0600000005</v>
      </c>
      <c r="G24" s="4">
        <v>0</v>
      </c>
      <c r="H24" s="4">
        <v>5572004.0600000005</v>
      </c>
      <c r="J24" s="4">
        <v>0</v>
      </c>
      <c r="K24" s="4">
        <v>463492.11</v>
      </c>
      <c r="L24" s="4">
        <v>463492.11</v>
      </c>
      <c r="N24" s="4">
        <v>5572004.0599999996</v>
      </c>
      <c r="P24" s="54">
        <v>-6134629</v>
      </c>
      <c r="Q24" s="54">
        <v>0</v>
      </c>
      <c r="R24" s="4">
        <f t="shared" si="0"/>
        <v>6134629</v>
      </c>
      <c r="S24" s="54"/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54">
        <v>0</v>
      </c>
      <c r="CJ24" s="4">
        <v>0</v>
      </c>
      <c r="CK24" s="4">
        <v>0</v>
      </c>
      <c r="CL24" s="4">
        <v>1532597.88</v>
      </c>
      <c r="CM24" s="4">
        <v>1532597.88</v>
      </c>
      <c r="CO24" s="4">
        <v>0</v>
      </c>
      <c r="CP24" s="4">
        <v>104609.69</v>
      </c>
      <c r="CQ24" s="4">
        <v>0</v>
      </c>
      <c r="CS24" s="4">
        <v>1532597.88</v>
      </c>
      <c r="CT24" s="4">
        <f t="shared" si="1"/>
        <v>4602031.12</v>
      </c>
      <c r="CU24" s="38">
        <f t="shared" si="2"/>
        <v>0.24982731311054016</v>
      </c>
      <c r="CV24" s="38"/>
    </row>
    <row r="25" spans="1:100" s="4" customFormat="1" outlineLevel="1" x14ac:dyDescent="0.2">
      <c r="B25" s="11" t="s">
        <v>158</v>
      </c>
      <c r="C25" s="4" t="s">
        <v>334</v>
      </c>
      <c r="N25" s="4">
        <v>463492.11</v>
      </c>
      <c r="P25" s="54"/>
      <c r="Q25" s="54"/>
      <c r="R25" s="4">
        <v>464799.16</v>
      </c>
      <c r="S25" s="54"/>
      <c r="CH25" s="54">
        <v>0</v>
      </c>
      <c r="CM25" s="4">
        <v>0</v>
      </c>
      <c r="CQ25" s="4">
        <v>104609.69</v>
      </c>
      <c r="CS25" s="4">
        <v>104609.69</v>
      </c>
      <c r="CT25" s="4">
        <f t="shared" si="1"/>
        <v>360189.47</v>
      </c>
      <c r="CU25" s="38">
        <f t="shared" si="2"/>
        <v>0.22506428367899806</v>
      </c>
      <c r="CV25" s="38"/>
    </row>
    <row r="26" spans="1:100" s="4" customFormat="1" outlineLevel="1" x14ac:dyDescent="0.2">
      <c r="A26" s="4" t="s">
        <v>160</v>
      </c>
      <c r="B26" s="11" t="s">
        <v>161</v>
      </c>
      <c r="C26" s="4" t="s">
        <v>162</v>
      </c>
      <c r="D26" s="4">
        <v>0</v>
      </c>
      <c r="E26" s="4">
        <v>0</v>
      </c>
      <c r="F26" s="4">
        <v>60986.950000000004</v>
      </c>
      <c r="G26" s="4">
        <v>0</v>
      </c>
      <c r="H26" s="4">
        <v>60986.950000000004</v>
      </c>
      <c r="J26" s="4">
        <v>0</v>
      </c>
      <c r="K26" s="4">
        <v>0</v>
      </c>
      <c r="L26" s="4">
        <v>0</v>
      </c>
      <c r="N26" s="4">
        <v>60986.950000000004</v>
      </c>
      <c r="P26" s="54">
        <v>-54800</v>
      </c>
      <c r="Q26" s="54">
        <v>0</v>
      </c>
      <c r="R26" s="4">
        <f t="shared" si="0"/>
        <v>54800</v>
      </c>
      <c r="S26" s="54"/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54">
        <v>0</v>
      </c>
      <c r="CJ26" s="4">
        <v>-5.25</v>
      </c>
      <c r="CK26" s="4">
        <v>0</v>
      </c>
      <c r="CL26" s="4">
        <v>51910.42</v>
      </c>
      <c r="CM26" s="4">
        <v>51905.17</v>
      </c>
      <c r="CO26" s="4">
        <v>0</v>
      </c>
      <c r="CP26" s="4">
        <v>0</v>
      </c>
      <c r="CQ26" s="4">
        <v>0</v>
      </c>
      <c r="CS26" s="4">
        <v>51905.17</v>
      </c>
      <c r="CT26" s="4">
        <f t="shared" si="1"/>
        <v>2894.8300000000017</v>
      </c>
      <c r="CU26" s="38">
        <f t="shared" si="2"/>
        <v>0.94717463503649635</v>
      </c>
      <c r="CV26" s="38"/>
    </row>
    <row r="27" spans="1:100" s="4" customFormat="1" outlineLevel="1" x14ac:dyDescent="0.2">
      <c r="A27" s="4" t="s">
        <v>163</v>
      </c>
      <c r="B27" s="11" t="s">
        <v>164</v>
      </c>
      <c r="C27" s="4" t="s">
        <v>165</v>
      </c>
      <c r="D27" s="4">
        <v>0</v>
      </c>
      <c r="E27" s="4">
        <v>143259.80000000002</v>
      </c>
      <c r="F27" s="4">
        <v>0</v>
      </c>
      <c r="G27" s="4">
        <v>0</v>
      </c>
      <c r="H27" s="4">
        <v>143259.80000000002</v>
      </c>
      <c r="J27" s="4">
        <v>0</v>
      </c>
      <c r="K27" s="4">
        <v>0</v>
      </c>
      <c r="L27" s="4">
        <v>0</v>
      </c>
      <c r="N27" s="4">
        <v>143259.80000000002</v>
      </c>
      <c r="P27" s="54">
        <v>-145000</v>
      </c>
      <c r="Q27" s="54">
        <v>0</v>
      </c>
      <c r="R27" s="4">
        <f t="shared" si="0"/>
        <v>145000</v>
      </c>
      <c r="S27" s="54"/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54">
        <v>0</v>
      </c>
      <c r="CJ27" s="4">
        <v>0</v>
      </c>
      <c r="CK27" s="4">
        <v>72162.5</v>
      </c>
      <c r="CL27" s="4">
        <v>0</v>
      </c>
      <c r="CM27" s="4">
        <v>72162.5</v>
      </c>
      <c r="CO27" s="4">
        <v>0</v>
      </c>
      <c r="CP27" s="4">
        <v>0</v>
      </c>
      <c r="CQ27" s="4">
        <v>0</v>
      </c>
      <c r="CS27" s="4">
        <v>72162.5</v>
      </c>
      <c r="CT27" s="4">
        <f t="shared" si="1"/>
        <v>72837.5</v>
      </c>
      <c r="CU27" s="38">
        <f t="shared" si="2"/>
        <v>0.49767241379310345</v>
      </c>
      <c r="CV27" s="38"/>
    </row>
    <row r="28" spans="1:100" s="4" customFormat="1" outlineLevel="1" x14ac:dyDescent="0.2">
      <c r="A28" s="4" t="s">
        <v>166</v>
      </c>
      <c r="B28" s="11" t="s">
        <v>167</v>
      </c>
      <c r="C28" s="4" t="s">
        <v>168</v>
      </c>
      <c r="D28" s="4">
        <v>0</v>
      </c>
      <c r="E28" s="4">
        <v>0</v>
      </c>
      <c r="F28" s="4">
        <v>127275</v>
      </c>
      <c r="G28" s="4">
        <v>0</v>
      </c>
      <c r="H28" s="4">
        <v>127275</v>
      </c>
      <c r="J28" s="4">
        <v>0</v>
      </c>
      <c r="K28" s="4">
        <v>0</v>
      </c>
      <c r="L28" s="4">
        <v>0</v>
      </c>
      <c r="N28" s="4">
        <v>127275</v>
      </c>
      <c r="P28" s="54">
        <v>0</v>
      </c>
      <c r="Q28" s="54">
        <v>0</v>
      </c>
      <c r="R28" s="4">
        <f t="shared" si="0"/>
        <v>0</v>
      </c>
      <c r="S28" s="54"/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54">
        <v>0</v>
      </c>
      <c r="CJ28" s="4">
        <v>0</v>
      </c>
      <c r="CK28" s="4">
        <v>0</v>
      </c>
      <c r="CL28" s="4">
        <v>0</v>
      </c>
      <c r="CM28" s="4">
        <v>0</v>
      </c>
      <c r="CO28" s="4">
        <v>0</v>
      </c>
      <c r="CP28" s="4">
        <v>0</v>
      </c>
      <c r="CQ28" s="4">
        <v>0</v>
      </c>
      <c r="CS28" s="4">
        <v>0</v>
      </c>
      <c r="CT28" s="4">
        <f t="shared" si="1"/>
        <v>0</v>
      </c>
      <c r="CU28" s="38" t="str">
        <f t="shared" si="2"/>
        <v>n/a</v>
      </c>
      <c r="CV28" s="38"/>
    </row>
    <row r="29" spans="1:100" s="4" customFormat="1" outlineLevel="1" x14ac:dyDescent="0.2">
      <c r="A29" s="4" t="s">
        <v>169</v>
      </c>
      <c r="B29" s="11" t="s">
        <v>170</v>
      </c>
      <c r="C29" s="4" t="s">
        <v>171</v>
      </c>
      <c r="D29" s="4">
        <v>50</v>
      </c>
      <c r="E29" s="4">
        <v>0</v>
      </c>
      <c r="F29" s="4">
        <v>15286</v>
      </c>
      <c r="G29" s="4">
        <v>0</v>
      </c>
      <c r="H29" s="4">
        <v>15336</v>
      </c>
      <c r="J29" s="4">
        <v>0</v>
      </c>
      <c r="K29" s="4">
        <v>0</v>
      </c>
      <c r="L29" s="4">
        <v>0</v>
      </c>
      <c r="N29" s="4">
        <v>15336</v>
      </c>
      <c r="P29" s="54">
        <v>-18000</v>
      </c>
      <c r="Q29" s="54">
        <v>0</v>
      </c>
      <c r="R29" s="4">
        <f t="shared" si="0"/>
        <v>18000</v>
      </c>
      <c r="S29" s="54"/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54">
        <v>0</v>
      </c>
      <c r="CJ29" s="4">
        <v>0</v>
      </c>
      <c r="CK29" s="4">
        <v>0</v>
      </c>
      <c r="CL29" s="4">
        <v>2670</v>
      </c>
      <c r="CM29" s="4">
        <v>2670</v>
      </c>
      <c r="CO29" s="4">
        <v>0</v>
      </c>
      <c r="CP29" s="4">
        <v>0</v>
      </c>
      <c r="CQ29" s="4">
        <v>0</v>
      </c>
      <c r="CS29" s="4">
        <v>2670</v>
      </c>
      <c r="CT29" s="4">
        <f t="shared" si="1"/>
        <v>15330</v>
      </c>
      <c r="CU29" s="38">
        <f t="shared" si="2"/>
        <v>0.14833333333333334</v>
      </c>
      <c r="CV29" s="38"/>
    </row>
    <row r="30" spans="1:100" s="4" customFormat="1" outlineLevel="1" x14ac:dyDescent="0.2">
      <c r="A30" s="4" t="s">
        <v>172</v>
      </c>
      <c r="B30" s="11" t="s">
        <v>173</v>
      </c>
      <c r="C30" s="4" t="s">
        <v>174</v>
      </c>
      <c r="D30" s="4">
        <v>48513</v>
      </c>
      <c r="E30" s="4">
        <v>0</v>
      </c>
      <c r="F30" s="4">
        <v>0</v>
      </c>
      <c r="G30" s="4">
        <v>0</v>
      </c>
      <c r="H30" s="4">
        <v>48513</v>
      </c>
      <c r="J30" s="4">
        <v>0</v>
      </c>
      <c r="K30" s="4">
        <v>0</v>
      </c>
      <c r="L30" s="4">
        <v>0</v>
      </c>
      <c r="N30" s="4">
        <v>48513</v>
      </c>
      <c r="P30" s="54">
        <v>-48810</v>
      </c>
      <c r="Q30" s="54">
        <v>0</v>
      </c>
      <c r="R30" s="4">
        <f t="shared" si="0"/>
        <v>48810</v>
      </c>
      <c r="S30" s="54"/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54">
        <v>0</v>
      </c>
      <c r="CJ30" s="4">
        <v>28269.55</v>
      </c>
      <c r="CK30" s="4">
        <v>0</v>
      </c>
      <c r="CL30" s="4">
        <v>0</v>
      </c>
      <c r="CM30" s="4">
        <v>28269.55</v>
      </c>
      <c r="CO30" s="4">
        <v>0</v>
      </c>
      <c r="CP30" s="4">
        <v>0</v>
      </c>
      <c r="CQ30" s="4">
        <v>0</v>
      </c>
      <c r="CS30" s="4">
        <v>28269.55</v>
      </c>
      <c r="CT30" s="4">
        <f t="shared" si="1"/>
        <v>20540.45</v>
      </c>
      <c r="CU30" s="38">
        <f t="shared" si="2"/>
        <v>0.57917537389879126</v>
      </c>
      <c r="CV30" s="38"/>
    </row>
    <row r="31" spans="1:100" s="4" customFormat="1" outlineLevel="1" x14ac:dyDescent="0.2">
      <c r="A31" s="4" t="s">
        <v>175</v>
      </c>
      <c r="B31" s="11" t="s">
        <v>176</v>
      </c>
      <c r="C31" s="4" t="s">
        <v>177</v>
      </c>
      <c r="D31" s="4">
        <v>21078.25</v>
      </c>
      <c r="E31" s="4">
        <v>0</v>
      </c>
      <c r="F31" s="4">
        <v>0</v>
      </c>
      <c r="G31" s="4">
        <v>0</v>
      </c>
      <c r="H31" s="4">
        <v>21078.25</v>
      </c>
      <c r="J31" s="4">
        <v>0</v>
      </c>
      <c r="K31" s="4">
        <v>0</v>
      </c>
      <c r="L31" s="4">
        <v>0</v>
      </c>
      <c r="N31" s="4">
        <v>21078.25</v>
      </c>
      <c r="P31" s="54">
        <v>-11500</v>
      </c>
      <c r="Q31" s="54">
        <v>0</v>
      </c>
      <c r="R31" s="4">
        <f t="shared" si="0"/>
        <v>11500</v>
      </c>
      <c r="S31" s="54"/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54">
        <v>0</v>
      </c>
      <c r="CJ31" s="4">
        <v>5165.5</v>
      </c>
      <c r="CK31" s="4">
        <v>0</v>
      </c>
      <c r="CL31" s="4">
        <v>0</v>
      </c>
      <c r="CM31" s="4">
        <v>5165.5</v>
      </c>
      <c r="CO31" s="4">
        <v>0</v>
      </c>
      <c r="CP31" s="4">
        <v>0</v>
      </c>
      <c r="CQ31" s="4">
        <v>0</v>
      </c>
      <c r="CS31" s="4">
        <v>5165.5</v>
      </c>
      <c r="CT31" s="4">
        <f t="shared" si="1"/>
        <v>6334.5</v>
      </c>
      <c r="CU31" s="38">
        <f t="shared" si="2"/>
        <v>0.44917391304347826</v>
      </c>
      <c r="CV31" s="38"/>
    </row>
    <row r="32" spans="1:100" s="4" customFormat="1" outlineLevel="1" x14ac:dyDescent="0.2">
      <c r="A32" s="4" t="s">
        <v>178</v>
      </c>
      <c r="B32" s="11" t="s">
        <v>179</v>
      </c>
      <c r="C32" s="4" t="s">
        <v>180</v>
      </c>
      <c r="D32" s="4">
        <v>0</v>
      </c>
      <c r="E32" s="4">
        <v>0</v>
      </c>
      <c r="F32" s="4">
        <v>7355.6900000000005</v>
      </c>
      <c r="G32" s="4">
        <v>1199</v>
      </c>
      <c r="H32" s="4">
        <v>8554.69</v>
      </c>
      <c r="J32" s="4">
        <v>0</v>
      </c>
      <c r="K32" s="4">
        <v>0</v>
      </c>
      <c r="L32" s="4">
        <v>0</v>
      </c>
      <c r="N32" s="4">
        <v>8554.69</v>
      </c>
      <c r="P32" s="54">
        <v>-6500</v>
      </c>
      <c r="Q32" s="54">
        <v>0</v>
      </c>
      <c r="R32" s="4">
        <f t="shared" si="0"/>
        <v>6500</v>
      </c>
      <c r="S32" s="54"/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54">
        <v>0</v>
      </c>
      <c r="CJ32" s="4">
        <v>250</v>
      </c>
      <c r="CK32" s="4">
        <v>0</v>
      </c>
      <c r="CL32" s="4">
        <v>79</v>
      </c>
      <c r="CM32" s="4">
        <v>329</v>
      </c>
      <c r="CO32" s="4">
        <v>0</v>
      </c>
      <c r="CP32" s="4">
        <v>0</v>
      </c>
      <c r="CQ32" s="4">
        <v>0</v>
      </c>
      <c r="CS32" s="4">
        <v>329</v>
      </c>
      <c r="CT32" s="4">
        <f t="shared" si="1"/>
        <v>6171</v>
      </c>
      <c r="CU32" s="38">
        <f t="shared" si="2"/>
        <v>5.0615384615384618E-2</v>
      </c>
      <c r="CV32" s="38"/>
    </row>
    <row r="33" spans="1:100" s="4" customFormat="1" outlineLevel="1" x14ac:dyDescent="0.2">
      <c r="A33" s="4" t="s">
        <v>181</v>
      </c>
      <c r="B33" s="11" t="s">
        <v>182</v>
      </c>
      <c r="C33" s="4" t="s">
        <v>183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J33" s="4">
        <v>0</v>
      </c>
      <c r="K33" s="4">
        <v>0</v>
      </c>
      <c r="L33" s="4">
        <v>0</v>
      </c>
      <c r="N33" s="4">
        <v>0</v>
      </c>
      <c r="P33" s="54">
        <v>-600</v>
      </c>
      <c r="Q33" s="54">
        <v>0</v>
      </c>
      <c r="R33" s="4">
        <f t="shared" si="0"/>
        <v>600</v>
      </c>
      <c r="S33" s="54"/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54">
        <v>0</v>
      </c>
      <c r="CJ33" s="4">
        <v>0</v>
      </c>
      <c r="CK33" s="4">
        <v>0</v>
      </c>
      <c r="CL33" s="4">
        <v>0</v>
      </c>
      <c r="CM33" s="4">
        <v>0</v>
      </c>
      <c r="CO33" s="4">
        <v>0</v>
      </c>
      <c r="CP33" s="4">
        <v>0</v>
      </c>
      <c r="CQ33" s="4">
        <v>0</v>
      </c>
      <c r="CS33" s="4">
        <v>0</v>
      </c>
      <c r="CT33" s="4">
        <f t="shared" si="1"/>
        <v>600</v>
      </c>
      <c r="CU33" s="38">
        <f t="shared" si="2"/>
        <v>0</v>
      </c>
      <c r="CV33" s="38"/>
    </row>
    <row r="34" spans="1:100" s="4" customFormat="1" outlineLevel="1" x14ac:dyDescent="0.2">
      <c r="A34" s="4" t="s">
        <v>184</v>
      </c>
      <c r="B34" s="11" t="s">
        <v>185</v>
      </c>
      <c r="C34" s="4" t="s">
        <v>335</v>
      </c>
      <c r="D34" s="4">
        <v>0</v>
      </c>
      <c r="E34" s="4">
        <v>0</v>
      </c>
      <c r="F34" s="4">
        <v>-252848.48</v>
      </c>
      <c r="G34" s="4">
        <v>0</v>
      </c>
      <c r="H34" s="4">
        <v>-252848.48</v>
      </c>
      <c r="J34" s="4">
        <v>-210643.63</v>
      </c>
      <c r="K34" s="4">
        <v>0</v>
      </c>
      <c r="L34" s="4">
        <v>-210643.63</v>
      </c>
      <c r="N34" s="4">
        <v>-463492.11</v>
      </c>
      <c r="P34" s="54">
        <v>0</v>
      </c>
      <c r="Q34" s="54">
        <v>0</v>
      </c>
      <c r="R34" s="4">
        <v>-464799.16</v>
      </c>
      <c r="S34" s="54"/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54">
        <v>0</v>
      </c>
      <c r="CJ34" s="4">
        <v>0</v>
      </c>
      <c r="CK34" s="4">
        <v>0</v>
      </c>
      <c r="CL34" s="4">
        <v>-54526.720000000001</v>
      </c>
      <c r="CM34" s="4">
        <v>-54526.720000000001</v>
      </c>
      <c r="CO34" s="4">
        <v>-50082.97</v>
      </c>
      <c r="CP34" s="4">
        <v>0</v>
      </c>
      <c r="CQ34" s="4">
        <v>-50082.97</v>
      </c>
      <c r="CS34" s="4">
        <v>-104609.69</v>
      </c>
      <c r="CT34" s="4">
        <f t="shared" si="1"/>
        <v>-360189.47</v>
      </c>
      <c r="CU34" s="38">
        <f t="shared" si="2"/>
        <v>0.22506428367899806</v>
      </c>
      <c r="CV34" s="38"/>
    </row>
    <row r="35" spans="1:100" s="4" customFormat="1" x14ac:dyDescent="0.2">
      <c r="A35" s="5" t="s">
        <v>26</v>
      </c>
      <c r="B35" s="11"/>
      <c r="C35" s="2" t="s">
        <v>6</v>
      </c>
      <c r="D35" s="5">
        <v>93609.72</v>
      </c>
      <c r="E35" s="5">
        <v>143559.80000000002</v>
      </c>
      <c r="F35" s="5">
        <v>6899157.5500000007</v>
      </c>
      <c r="G35" s="5">
        <v>1199</v>
      </c>
      <c r="H35" s="5">
        <v>7137526.0700000012</v>
      </c>
      <c r="I35" s="7"/>
      <c r="J35" s="5">
        <v>0</v>
      </c>
      <c r="K35" s="5">
        <v>477220.85</v>
      </c>
      <c r="L35" s="5">
        <v>477220.85</v>
      </c>
      <c r="M35" s="7"/>
      <c r="N35" s="5">
        <v>7614746.9199999999</v>
      </c>
      <c r="O35" s="5"/>
      <c r="P35" s="5">
        <v>-8080208</v>
      </c>
      <c r="Q35" s="5">
        <v>0</v>
      </c>
      <c r="R35" s="5">
        <f>-1*(P35+Q35)</f>
        <v>8080208</v>
      </c>
      <c r="S35" s="7"/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7"/>
      <c r="CJ35" s="5">
        <v>41708.949999999997</v>
      </c>
      <c r="CK35" s="5">
        <v>72162.5</v>
      </c>
      <c r="CL35" s="5">
        <v>1791701.24</v>
      </c>
      <c r="CM35" s="5">
        <v>1905572.6899999997</v>
      </c>
      <c r="CN35" s="2"/>
      <c r="CO35" s="5">
        <v>0</v>
      </c>
      <c r="CP35" s="5">
        <v>108345.72</v>
      </c>
      <c r="CQ35" s="5">
        <v>108345.72</v>
      </c>
      <c r="CS35" s="5">
        <v>2013918.4100000001</v>
      </c>
      <c r="CT35" s="5">
        <f>R35-CS35</f>
        <v>6066289.5899999999</v>
      </c>
      <c r="CU35" s="40">
        <f>IF(R35=0,"n/a",CS35/(R35))</f>
        <v>0.24924091186761529</v>
      </c>
      <c r="CV35" s="37"/>
    </row>
    <row r="36" spans="1:100" s="4" customFormat="1" x14ac:dyDescent="0.2">
      <c r="B36" s="11"/>
      <c r="H36" s="7"/>
      <c r="I36" s="7"/>
      <c r="L36" s="7"/>
      <c r="M36" s="7"/>
      <c r="N36" s="7"/>
      <c r="O36" s="7"/>
      <c r="P36" s="7"/>
      <c r="Q36" s="7"/>
      <c r="R36" s="7"/>
      <c r="S36" s="7"/>
      <c r="CH36" s="7"/>
      <c r="CI36" s="7"/>
      <c r="CM36" s="7"/>
      <c r="CQ36" s="7"/>
      <c r="CU36" s="38"/>
      <c r="CV36" s="38"/>
    </row>
    <row r="37" spans="1:100" s="4" customFormat="1" x14ac:dyDescent="0.2">
      <c r="A37" s="5" t="s">
        <v>2</v>
      </c>
      <c r="B37" s="11"/>
      <c r="C37" s="2" t="s">
        <v>9</v>
      </c>
      <c r="D37" s="5">
        <f t="shared" ref="D37:G37" si="3">D11+D35</f>
        <v>93609.72</v>
      </c>
      <c r="E37" s="5">
        <f t="shared" si="3"/>
        <v>143559.80000000002</v>
      </c>
      <c r="F37" s="5">
        <f t="shared" si="3"/>
        <v>6899157.5500000007</v>
      </c>
      <c r="G37" s="5">
        <f t="shared" si="3"/>
        <v>1199</v>
      </c>
      <c r="H37" s="5">
        <f>H11+H35</f>
        <v>10024556.710000001</v>
      </c>
      <c r="I37" s="7"/>
      <c r="J37" s="5">
        <f t="shared" ref="J37:K37" si="4">J11+J35</f>
        <v>0</v>
      </c>
      <c r="K37" s="5">
        <f t="shared" si="4"/>
        <v>477220.85</v>
      </c>
      <c r="L37" s="5">
        <f>L11+L35</f>
        <v>477220.85</v>
      </c>
      <c r="M37" s="7"/>
      <c r="N37" s="5">
        <f>N11+N35</f>
        <v>10501777.560000001</v>
      </c>
      <c r="O37" s="5"/>
      <c r="P37" s="5"/>
      <c r="Q37" s="5"/>
      <c r="R37" s="5">
        <f>R11+R35</f>
        <v>8080208</v>
      </c>
      <c r="S37" s="7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7"/>
      <c r="CJ37" s="5">
        <f t="shared" ref="CJ37:CL37" si="5">CJ11+CJ35</f>
        <v>94044.5</v>
      </c>
      <c r="CK37" s="5">
        <f t="shared" si="5"/>
        <v>184430.01</v>
      </c>
      <c r="CL37" s="5">
        <f t="shared" si="5"/>
        <v>3713812.91</v>
      </c>
      <c r="CM37" s="5">
        <f>CM11+CM35</f>
        <v>3992287.42</v>
      </c>
      <c r="CN37" s="2"/>
      <c r="CO37" s="5">
        <f t="shared" ref="CO37:CP37" si="6">CO11+CO35</f>
        <v>0</v>
      </c>
      <c r="CP37" s="5">
        <f t="shared" si="6"/>
        <v>906216.02</v>
      </c>
      <c r="CQ37" s="5">
        <f>CQ11+CQ35</f>
        <v>906216.02</v>
      </c>
      <c r="CS37" s="5">
        <f>CS11+CS35</f>
        <v>4898503.4400000004</v>
      </c>
      <c r="CT37" s="5">
        <f>CT11+CT35</f>
        <v>6066289.5899999999</v>
      </c>
      <c r="CU37" s="40">
        <f>IF(R37=0,"n/a",CS37/(R37))</f>
        <v>0.60623481969771076</v>
      </c>
      <c r="CV37" s="37"/>
    </row>
    <row r="38" spans="1:100" s="4" customFormat="1" x14ac:dyDescent="0.2">
      <c r="B38" s="11"/>
      <c r="H38" s="6"/>
      <c r="I38" s="7"/>
      <c r="L38" s="6"/>
      <c r="M38" s="7"/>
      <c r="N38" s="7"/>
      <c r="O38" s="7"/>
      <c r="P38" s="7"/>
      <c r="Q38" s="7"/>
      <c r="R38" s="7"/>
      <c r="S38" s="7"/>
      <c r="CH38" s="7"/>
      <c r="CI38" s="7"/>
      <c r="CM38" s="6"/>
      <c r="CQ38" s="6"/>
      <c r="CU38" s="38"/>
      <c r="CV38" s="38"/>
    </row>
    <row r="39" spans="1:100" s="4" customFormat="1" hidden="1" outlineLevel="1" x14ac:dyDescent="0.2">
      <c r="A39" s="4" t="s">
        <v>58</v>
      </c>
      <c r="B39" s="11" t="s">
        <v>186</v>
      </c>
      <c r="C39" s="4" t="s">
        <v>187</v>
      </c>
      <c r="D39" s="4">
        <v>0</v>
      </c>
      <c r="E39" s="4">
        <v>0</v>
      </c>
      <c r="F39" s="4">
        <v>112283.57</v>
      </c>
      <c r="G39" s="4">
        <v>0</v>
      </c>
      <c r="H39" s="4">
        <v>112283.57</v>
      </c>
      <c r="J39" s="4">
        <v>0</v>
      </c>
      <c r="K39" s="4">
        <v>0</v>
      </c>
      <c r="L39" s="4">
        <v>0</v>
      </c>
      <c r="N39" s="4">
        <v>0</v>
      </c>
      <c r="P39" s="54">
        <v>0</v>
      </c>
      <c r="Q39" s="54">
        <v>0</v>
      </c>
      <c r="S39" s="54"/>
      <c r="T39" s="4">
        <v>118813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54">
        <v>0</v>
      </c>
      <c r="CJ39" s="4">
        <v>0</v>
      </c>
      <c r="CK39" s="4">
        <v>0</v>
      </c>
      <c r="CL39" s="4">
        <v>29235.68</v>
      </c>
      <c r="CM39" s="4">
        <v>0</v>
      </c>
      <c r="CO39" s="4">
        <v>0</v>
      </c>
      <c r="CP39" s="4">
        <v>0</v>
      </c>
      <c r="CQ39" s="4">
        <v>0</v>
      </c>
      <c r="CS39" s="4">
        <v>0</v>
      </c>
      <c r="CT39" s="4">
        <f t="shared" ref="CT39:CT61" si="7">CH39-CS39</f>
        <v>0</v>
      </c>
      <c r="CU39" s="38" t="str">
        <f t="shared" ref="CU39:CU61" si="8">IF(CH39=0,"n/a",CS39/(CH39))</f>
        <v>n/a</v>
      </c>
      <c r="CV39" s="38"/>
    </row>
    <row r="40" spans="1:100" s="4" customFormat="1" hidden="1" outlineLevel="1" x14ac:dyDescent="0.2">
      <c r="A40" s="4" t="s">
        <v>59</v>
      </c>
      <c r="B40" s="11" t="s">
        <v>188</v>
      </c>
      <c r="C40" s="4" t="s">
        <v>189</v>
      </c>
      <c r="D40" s="4">
        <v>0</v>
      </c>
      <c r="E40" s="4">
        <v>0</v>
      </c>
      <c r="F40" s="4">
        <v>162083.56</v>
      </c>
      <c r="G40" s="4">
        <v>0</v>
      </c>
      <c r="H40" s="4">
        <v>162083.56</v>
      </c>
      <c r="J40" s="4">
        <v>0</v>
      </c>
      <c r="K40" s="4">
        <v>0</v>
      </c>
      <c r="L40" s="4">
        <v>0</v>
      </c>
      <c r="N40" s="4">
        <v>0</v>
      </c>
      <c r="P40" s="54">
        <v>0</v>
      </c>
      <c r="Q40" s="54">
        <v>0</v>
      </c>
      <c r="S40" s="54"/>
      <c r="T40" s="4">
        <v>0</v>
      </c>
      <c r="U40" s="4">
        <v>111503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54">
        <v>0</v>
      </c>
      <c r="CJ40" s="4">
        <v>0</v>
      </c>
      <c r="CK40" s="4">
        <v>0</v>
      </c>
      <c r="CL40" s="4">
        <v>29583.3</v>
      </c>
      <c r="CM40" s="4">
        <v>0</v>
      </c>
      <c r="CO40" s="4">
        <v>0</v>
      </c>
      <c r="CP40" s="4">
        <v>0</v>
      </c>
      <c r="CQ40" s="4">
        <v>0</v>
      </c>
      <c r="CS40" s="4">
        <v>0</v>
      </c>
      <c r="CT40" s="4">
        <f t="shared" si="7"/>
        <v>0</v>
      </c>
      <c r="CU40" s="38" t="str">
        <f t="shared" si="8"/>
        <v>n/a</v>
      </c>
      <c r="CV40" s="38"/>
    </row>
    <row r="41" spans="1:100" s="4" customFormat="1" hidden="1" outlineLevel="1" x14ac:dyDescent="0.2">
      <c r="A41" s="4" t="s">
        <v>60</v>
      </c>
      <c r="B41" s="11" t="s">
        <v>190</v>
      </c>
      <c r="C41" s="4" t="s">
        <v>191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J41" s="4">
        <v>0</v>
      </c>
      <c r="K41" s="4">
        <v>0</v>
      </c>
      <c r="L41" s="4">
        <v>0</v>
      </c>
      <c r="N41" s="4">
        <v>0</v>
      </c>
      <c r="P41" s="54">
        <v>0</v>
      </c>
      <c r="Q41" s="54">
        <v>0</v>
      </c>
      <c r="S41" s="54"/>
      <c r="T41" s="4">
        <v>0</v>
      </c>
      <c r="U41" s="4">
        <v>0</v>
      </c>
      <c r="V41" s="4">
        <v>62500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54">
        <v>0</v>
      </c>
      <c r="CJ41" s="4">
        <v>0</v>
      </c>
      <c r="CK41" s="4">
        <v>0</v>
      </c>
      <c r="CL41" s="4">
        <v>10583.82</v>
      </c>
      <c r="CM41" s="4">
        <v>0</v>
      </c>
      <c r="CO41" s="4">
        <v>0</v>
      </c>
      <c r="CP41" s="4">
        <v>0</v>
      </c>
      <c r="CQ41" s="4">
        <v>0</v>
      </c>
      <c r="CS41" s="4">
        <v>0</v>
      </c>
      <c r="CT41" s="4">
        <f t="shared" si="7"/>
        <v>0</v>
      </c>
      <c r="CU41" s="38" t="str">
        <f t="shared" si="8"/>
        <v>n/a</v>
      </c>
      <c r="CV41" s="38"/>
    </row>
    <row r="42" spans="1:100" s="4" customFormat="1" outlineLevel="1" x14ac:dyDescent="0.2">
      <c r="B42" s="11" t="s">
        <v>336</v>
      </c>
      <c r="C42" s="4" t="s">
        <v>337</v>
      </c>
      <c r="N42" s="4">
        <v>274367.13</v>
      </c>
      <c r="P42" s="54"/>
      <c r="Q42" s="54"/>
      <c r="S42" s="54"/>
      <c r="CH42" s="54">
        <v>292816</v>
      </c>
      <c r="CM42" s="4">
        <v>69402.8</v>
      </c>
      <c r="CQ42" s="4">
        <v>0</v>
      </c>
      <c r="CS42" s="4">
        <v>69402.8</v>
      </c>
      <c r="CT42" s="4">
        <f t="shared" si="7"/>
        <v>223413.2</v>
      </c>
      <c r="CU42" s="38">
        <f t="shared" si="8"/>
        <v>0.23701846893612372</v>
      </c>
      <c r="CV42" s="38"/>
    </row>
    <row r="43" spans="1:100" s="4" customFormat="1" outlineLevel="1" x14ac:dyDescent="0.2">
      <c r="A43" s="4" t="s">
        <v>61</v>
      </c>
      <c r="B43" s="11" t="s">
        <v>192</v>
      </c>
      <c r="C43" s="4" t="s">
        <v>193</v>
      </c>
      <c r="D43" s="4">
        <v>5833.31</v>
      </c>
      <c r="E43" s="4">
        <v>51843.56</v>
      </c>
      <c r="F43" s="4">
        <v>2021985.35</v>
      </c>
      <c r="G43" s="4">
        <v>0</v>
      </c>
      <c r="H43" s="4">
        <v>2079662.2200000002</v>
      </c>
      <c r="J43" s="4">
        <v>0</v>
      </c>
      <c r="K43" s="4">
        <v>0</v>
      </c>
      <c r="L43" s="4">
        <v>0</v>
      </c>
      <c r="N43" s="4">
        <v>2079662.22</v>
      </c>
      <c r="P43" s="54">
        <v>0</v>
      </c>
      <c r="Q43" s="54">
        <v>0</v>
      </c>
      <c r="S43" s="54"/>
      <c r="T43" s="4">
        <v>0</v>
      </c>
      <c r="U43" s="4">
        <v>0</v>
      </c>
      <c r="V43" s="4">
        <v>0</v>
      </c>
      <c r="W43" s="4">
        <v>2579143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54">
        <v>2579143</v>
      </c>
      <c r="CJ43" s="4">
        <v>0</v>
      </c>
      <c r="CK43" s="4">
        <v>15480.68</v>
      </c>
      <c r="CL43" s="4">
        <v>568041.28</v>
      </c>
      <c r="CM43" s="4">
        <v>583521.96000000008</v>
      </c>
      <c r="CO43" s="4">
        <v>0</v>
      </c>
      <c r="CP43" s="4">
        <v>0</v>
      </c>
      <c r="CQ43" s="4">
        <v>0</v>
      </c>
      <c r="CS43" s="4">
        <v>583521.96</v>
      </c>
      <c r="CT43" s="4">
        <f t="shared" si="7"/>
        <v>1995621.04</v>
      </c>
      <c r="CU43" s="38">
        <f t="shared" si="8"/>
        <v>0.2262464547332195</v>
      </c>
      <c r="CV43" s="38"/>
    </row>
    <row r="44" spans="1:100" s="4" customFormat="1" outlineLevel="1" x14ac:dyDescent="0.2">
      <c r="A44" s="4" t="s">
        <v>62</v>
      </c>
      <c r="B44" s="11" t="s">
        <v>194</v>
      </c>
      <c r="C44" s="4" t="s">
        <v>195</v>
      </c>
      <c r="D44" s="4">
        <v>1800</v>
      </c>
      <c r="E44" s="4">
        <v>0</v>
      </c>
      <c r="F44" s="4">
        <v>29815</v>
      </c>
      <c r="G44" s="4">
        <v>0</v>
      </c>
      <c r="H44" s="4">
        <v>31615</v>
      </c>
      <c r="J44" s="4">
        <v>0</v>
      </c>
      <c r="K44" s="4">
        <v>0</v>
      </c>
      <c r="L44" s="4">
        <v>0</v>
      </c>
      <c r="N44" s="4">
        <v>31615</v>
      </c>
      <c r="P44" s="54">
        <v>0</v>
      </c>
      <c r="Q44" s="54">
        <v>0</v>
      </c>
      <c r="S44" s="54"/>
      <c r="T44" s="4">
        <v>0</v>
      </c>
      <c r="U44" s="4">
        <v>0</v>
      </c>
      <c r="V44" s="4">
        <v>0</v>
      </c>
      <c r="W44" s="4">
        <v>0</v>
      </c>
      <c r="X44" s="4">
        <v>40000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54">
        <v>40000</v>
      </c>
      <c r="CJ44" s="4">
        <v>0</v>
      </c>
      <c r="CK44" s="4">
        <v>0</v>
      </c>
      <c r="CL44" s="4">
        <v>1450</v>
      </c>
      <c r="CM44" s="4">
        <v>1450</v>
      </c>
      <c r="CO44" s="4">
        <v>0</v>
      </c>
      <c r="CP44" s="4">
        <v>0</v>
      </c>
      <c r="CQ44" s="4">
        <v>0</v>
      </c>
      <c r="CS44" s="4">
        <v>1450</v>
      </c>
      <c r="CT44" s="4">
        <f t="shared" si="7"/>
        <v>38550</v>
      </c>
      <c r="CU44" s="38">
        <f t="shared" si="8"/>
        <v>3.6249999999999998E-2</v>
      </c>
      <c r="CV44" s="38"/>
    </row>
    <row r="45" spans="1:100" s="4" customFormat="1" outlineLevel="1" x14ac:dyDescent="0.2">
      <c r="A45" s="4" t="s">
        <v>63</v>
      </c>
      <c r="B45" s="11" t="s">
        <v>196</v>
      </c>
      <c r="C45" s="4" t="s">
        <v>197</v>
      </c>
      <c r="D45" s="4">
        <v>0</v>
      </c>
      <c r="E45" s="4">
        <v>0</v>
      </c>
      <c r="F45" s="4">
        <v>21836.18</v>
      </c>
      <c r="G45" s="4">
        <v>0</v>
      </c>
      <c r="H45" s="4">
        <v>21836.18</v>
      </c>
      <c r="J45" s="4">
        <v>0</v>
      </c>
      <c r="K45" s="4">
        <v>0</v>
      </c>
      <c r="L45" s="4">
        <v>0</v>
      </c>
      <c r="N45" s="4">
        <v>21836.18</v>
      </c>
      <c r="P45" s="54">
        <v>0</v>
      </c>
      <c r="Q45" s="54">
        <v>0</v>
      </c>
      <c r="S45" s="54"/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24356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54">
        <v>24356</v>
      </c>
      <c r="CJ45" s="4">
        <v>0</v>
      </c>
      <c r="CK45" s="4">
        <v>0</v>
      </c>
      <c r="CL45" s="4">
        <v>3076.41</v>
      </c>
      <c r="CM45" s="4">
        <v>3076.41</v>
      </c>
      <c r="CO45" s="4">
        <v>0</v>
      </c>
      <c r="CP45" s="4">
        <v>0</v>
      </c>
      <c r="CQ45" s="4">
        <v>0</v>
      </c>
      <c r="CS45" s="4">
        <v>3076.41</v>
      </c>
      <c r="CT45" s="4">
        <f t="shared" si="7"/>
        <v>21279.59</v>
      </c>
      <c r="CU45" s="38">
        <f t="shared" si="8"/>
        <v>0.12631014944982755</v>
      </c>
      <c r="CV45" s="38"/>
    </row>
    <row r="46" spans="1:100" s="4" customFormat="1" outlineLevel="1" x14ac:dyDescent="0.2">
      <c r="A46" s="4" t="s">
        <v>64</v>
      </c>
      <c r="B46" s="11" t="s">
        <v>198</v>
      </c>
      <c r="C46" s="4" t="s">
        <v>199</v>
      </c>
      <c r="D46" s="4">
        <v>0</v>
      </c>
      <c r="E46" s="4">
        <v>0</v>
      </c>
      <c r="F46" s="4">
        <v>50000</v>
      </c>
      <c r="G46" s="4">
        <v>0</v>
      </c>
      <c r="H46" s="4">
        <v>50000</v>
      </c>
      <c r="J46" s="4">
        <v>0</v>
      </c>
      <c r="K46" s="4">
        <v>0</v>
      </c>
      <c r="L46" s="4">
        <v>0</v>
      </c>
      <c r="N46" s="4">
        <v>50000</v>
      </c>
      <c r="P46" s="54">
        <v>0</v>
      </c>
      <c r="Q46" s="54">
        <v>0</v>
      </c>
      <c r="S46" s="54"/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56003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54">
        <v>56003</v>
      </c>
      <c r="CJ46" s="4">
        <v>0</v>
      </c>
      <c r="CK46" s="4">
        <v>0</v>
      </c>
      <c r="CL46" s="4">
        <v>13333.37</v>
      </c>
      <c r="CM46" s="4">
        <v>13333.37</v>
      </c>
      <c r="CO46" s="4">
        <v>0</v>
      </c>
      <c r="CP46" s="4">
        <v>0</v>
      </c>
      <c r="CQ46" s="4">
        <v>0</v>
      </c>
      <c r="CS46" s="4">
        <v>13333.37</v>
      </c>
      <c r="CT46" s="4">
        <f t="shared" si="7"/>
        <v>42669.63</v>
      </c>
      <c r="CU46" s="38">
        <f t="shared" si="8"/>
        <v>0.23808313840329984</v>
      </c>
      <c r="CV46" s="38"/>
    </row>
    <row r="47" spans="1:100" s="4" customFormat="1" outlineLevel="1" x14ac:dyDescent="0.2">
      <c r="A47" s="4" t="s">
        <v>65</v>
      </c>
      <c r="B47" s="11" t="s">
        <v>200</v>
      </c>
      <c r="C47" s="4" t="s">
        <v>201</v>
      </c>
      <c r="D47" s="4">
        <v>0</v>
      </c>
      <c r="E47" s="4">
        <v>0</v>
      </c>
      <c r="F47" s="4">
        <v>41503.72</v>
      </c>
      <c r="G47" s="4">
        <v>0</v>
      </c>
      <c r="H47" s="4">
        <v>41503.72</v>
      </c>
      <c r="J47" s="4">
        <v>0</v>
      </c>
      <c r="K47" s="4">
        <v>0</v>
      </c>
      <c r="L47" s="4">
        <v>0</v>
      </c>
      <c r="N47" s="4">
        <v>41503.72</v>
      </c>
      <c r="P47" s="54">
        <v>0</v>
      </c>
      <c r="Q47" s="54">
        <v>0</v>
      </c>
      <c r="S47" s="54"/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45002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54">
        <v>45002</v>
      </c>
      <c r="CJ47" s="4">
        <v>0</v>
      </c>
      <c r="CK47" s="4">
        <v>0</v>
      </c>
      <c r="CL47" s="4">
        <v>12922.28</v>
      </c>
      <c r="CM47" s="4">
        <v>12922.28</v>
      </c>
      <c r="CO47" s="4">
        <v>0</v>
      </c>
      <c r="CP47" s="4">
        <v>0</v>
      </c>
      <c r="CQ47" s="4">
        <v>0</v>
      </c>
      <c r="CS47" s="4">
        <v>12922.28</v>
      </c>
      <c r="CT47" s="4">
        <f t="shared" si="7"/>
        <v>32079.72</v>
      </c>
      <c r="CU47" s="38">
        <f t="shared" si="8"/>
        <v>0.28714901559930672</v>
      </c>
      <c r="CV47" s="38"/>
    </row>
    <row r="48" spans="1:100" s="4" customFormat="1" outlineLevel="1" x14ac:dyDescent="0.2">
      <c r="A48" s="4" t="s">
        <v>66</v>
      </c>
      <c r="B48" s="11" t="s">
        <v>202</v>
      </c>
      <c r="C48" s="4" t="s">
        <v>203</v>
      </c>
      <c r="D48" s="4">
        <v>0</v>
      </c>
      <c r="E48" s="4">
        <v>0</v>
      </c>
      <c r="F48" s="4">
        <v>76543.56</v>
      </c>
      <c r="G48" s="4">
        <v>0</v>
      </c>
      <c r="H48" s="4">
        <v>76543.56</v>
      </c>
      <c r="J48" s="4">
        <v>0</v>
      </c>
      <c r="K48" s="4">
        <v>0</v>
      </c>
      <c r="L48" s="4">
        <v>0</v>
      </c>
      <c r="N48" s="4">
        <v>76543.56</v>
      </c>
      <c r="P48" s="54">
        <v>0</v>
      </c>
      <c r="Q48" s="54">
        <v>0</v>
      </c>
      <c r="S48" s="54"/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91178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54">
        <v>91178</v>
      </c>
      <c r="CJ48" s="4">
        <v>0</v>
      </c>
      <c r="CK48" s="4">
        <v>0</v>
      </c>
      <c r="CL48" s="4">
        <v>22443.15</v>
      </c>
      <c r="CM48" s="4">
        <v>22443.15</v>
      </c>
      <c r="CO48" s="4">
        <v>0</v>
      </c>
      <c r="CP48" s="4">
        <v>0</v>
      </c>
      <c r="CQ48" s="4">
        <v>0</v>
      </c>
      <c r="CS48" s="4">
        <v>22443.15</v>
      </c>
      <c r="CT48" s="4">
        <f t="shared" si="7"/>
        <v>68734.850000000006</v>
      </c>
      <c r="CU48" s="38">
        <f t="shared" si="8"/>
        <v>0.2461465485095089</v>
      </c>
      <c r="CV48" s="38"/>
    </row>
    <row r="49" spans="1:100" s="4" customFormat="1" outlineLevel="1" x14ac:dyDescent="0.2">
      <c r="A49" s="4" t="s">
        <v>67</v>
      </c>
      <c r="B49" s="11" t="s">
        <v>204</v>
      </c>
      <c r="C49" s="4" t="s">
        <v>205</v>
      </c>
      <c r="D49" s="4">
        <v>0</v>
      </c>
      <c r="E49" s="4">
        <v>0</v>
      </c>
      <c r="F49" s="4">
        <v>31776.73</v>
      </c>
      <c r="G49" s="4">
        <v>0</v>
      </c>
      <c r="H49" s="4">
        <v>31776.73</v>
      </c>
      <c r="J49" s="4">
        <v>0</v>
      </c>
      <c r="K49" s="4">
        <v>0</v>
      </c>
      <c r="L49" s="4">
        <v>0</v>
      </c>
      <c r="N49" s="4">
        <v>31776.73</v>
      </c>
      <c r="P49" s="54">
        <v>0</v>
      </c>
      <c r="Q49" s="54">
        <v>0</v>
      </c>
      <c r="S49" s="54"/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38075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54">
        <v>38075</v>
      </c>
      <c r="CJ49" s="4">
        <v>0</v>
      </c>
      <c r="CK49" s="4">
        <v>0</v>
      </c>
      <c r="CL49" s="4">
        <v>3672.13</v>
      </c>
      <c r="CM49" s="4">
        <v>3672.13</v>
      </c>
      <c r="CO49" s="4">
        <v>0</v>
      </c>
      <c r="CP49" s="4">
        <v>0</v>
      </c>
      <c r="CQ49" s="4">
        <v>0</v>
      </c>
      <c r="CS49" s="4">
        <v>3672.13</v>
      </c>
      <c r="CT49" s="4">
        <f t="shared" si="7"/>
        <v>34402.870000000003</v>
      </c>
      <c r="CU49" s="38">
        <f t="shared" si="8"/>
        <v>9.6444648719632306E-2</v>
      </c>
      <c r="CV49" s="38"/>
    </row>
    <row r="50" spans="1:100" s="4" customFormat="1" outlineLevel="1" x14ac:dyDescent="0.2">
      <c r="A50" s="4" t="s">
        <v>68</v>
      </c>
      <c r="B50" s="11" t="s">
        <v>206</v>
      </c>
      <c r="C50" s="4" t="s">
        <v>207</v>
      </c>
      <c r="D50" s="4">
        <v>0</v>
      </c>
      <c r="E50" s="4">
        <v>0</v>
      </c>
      <c r="F50" s="4">
        <v>28477.45</v>
      </c>
      <c r="G50" s="4">
        <v>0</v>
      </c>
      <c r="H50" s="4">
        <v>28477.45</v>
      </c>
      <c r="J50" s="4">
        <v>0</v>
      </c>
      <c r="K50" s="4">
        <v>0</v>
      </c>
      <c r="L50" s="4">
        <v>0</v>
      </c>
      <c r="N50" s="4">
        <v>28477.45</v>
      </c>
      <c r="P50" s="54">
        <v>0</v>
      </c>
      <c r="Q50" s="54">
        <v>0</v>
      </c>
      <c r="S50" s="54"/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30256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54">
        <v>30256</v>
      </c>
      <c r="CJ50" s="4">
        <v>0</v>
      </c>
      <c r="CK50" s="4">
        <v>0</v>
      </c>
      <c r="CL50" s="4">
        <v>7388.72</v>
      </c>
      <c r="CM50" s="4">
        <v>7388.72</v>
      </c>
      <c r="CO50" s="4">
        <v>0</v>
      </c>
      <c r="CP50" s="4">
        <v>0</v>
      </c>
      <c r="CQ50" s="4">
        <v>0</v>
      </c>
      <c r="CS50" s="4">
        <v>7388.72</v>
      </c>
      <c r="CT50" s="4">
        <f t="shared" si="7"/>
        <v>22867.279999999999</v>
      </c>
      <c r="CU50" s="38">
        <f t="shared" si="8"/>
        <v>0.2442067689053411</v>
      </c>
      <c r="CV50" s="38"/>
    </row>
    <row r="51" spans="1:100" s="4" customFormat="1" outlineLevel="1" x14ac:dyDescent="0.2">
      <c r="A51" s="4" t="s">
        <v>69</v>
      </c>
      <c r="B51" s="11" t="s">
        <v>208</v>
      </c>
      <c r="C51" s="4" t="s">
        <v>209</v>
      </c>
      <c r="D51" s="4">
        <v>0</v>
      </c>
      <c r="E51" s="4">
        <v>0</v>
      </c>
      <c r="F51" s="4">
        <v>24114.45</v>
      </c>
      <c r="G51" s="4">
        <v>0</v>
      </c>
      <c r="H51" s="4">
        <v>24114.45</v>
      </c>
      <c r="J51" s="4">
        <v>0</v>
      </c>
      <c r="K51" s="4">
        <v>0</v>
      </c>
      <c r="L51" s="4">
        <v>0</v>
      </c>
      <c r="N51" s="4">
        <v>24114.45</v>
      </c>
      <c r="P51" s="54">
        <v>0</v>
      </c>
      <c r="Q51" s="54">
        <v>0</v>
      </c>
      <c r="S51" s="54"/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32586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54">
        <v>32586</v>
      </c>
      <c r="CJ51" s="4">
        <v>0</v>
      </c>
      <c r="CK51" s="4">
        <v>0</v>
      </c>
      <c r="CL51" s="4">
        <v>3760.9700000000003</v>
      </c>
      <c r="CM51" s="4">
        <v>3760.9700000000003</v>
      </c>
      <c r="CO51" s="4">
        <v>0</v>
      </c>
      <c r="CP51" s="4">
        <v>0</v>
      </c>
      <c r="CQ51" s="4">
        <v>0</v>
      </c>
      <c r="CS51" s="4">
        <v>3760.9700000000003</v>
      </c>
      <c r="CT51" s="4">
        <f t="shared" si="7"/>
        <v>28825.03</v>
      </c>
      <c r="CU51" s="38">
        <f t="shared" si="8"/>
        <v>0.11541674338673051</v>
      </c>
      <c r="CV51" s="38"/>
    </row>
    <row r="52" spans="1:100" s="4" customFormat="1" outlineLevel="1" x14ac:dyDescent="0.2">
      <c r="A52" s="4" t="s">
        <v>70</v>
      </c>
      <c r="B52" s="11" t="s">
        <v>210</v>
      </c>
      <c r="C52" s="4" t="s">
        <v>211</v>
      </c>
      <c r="D52" s="4">
        <v>0</v>
      </c>
      <c r="E52" s="4">
        <v>0</v>
      </c>
      <c r="F52" s="4">
        <v>52929.56</v>
      </c>
      <c r="G52" s="4">
        <v>0</v>
      </c>
      <c r="H52" s="4">
        <v>52929.56</v>
      </c>
      <c r="J52" s="4">
        <v>0</v>
      </c>
      <c r="K52" s="4">
        <v>0</v>
      </c>
      <c r="L52" s="4">
        <v>0</v>
      </c>
      <c r="N52" s="4">
        <v>52929.56</v>
      </c>
      <c r="P52" s="54">
        <v>0</v>
      </c>
      <c r="Q52" s="54">
        <v>0</v>
      </c>
      <c r="S52" s="54"/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53803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54">
        <v>53803</v>
      </c>
      <c r="CJ52" s="4">
        <v>0</v>
      </c>
      <c r="CK52" s="4">
        <v>0</v>
      </c>
      <c r="CL52" s="4">
        <v>13954.51</v>
      </c>
      <c r="CM52" s="4">
        <v>13954.51</v>
      </c>
      <c r="CO52" s="4">
        <v>0</v>
      </c>
      <c r="CP52" s="4">
        <v>0</v>
      </c>
      <c r="CQ52" s="4">
        <v>0</v>
      </c>
      <c r="CS52" s="4">
        <v>13954.51</v>
      </c>
      <c r="CT52" s="4">
        <f t="shared" si="7"/>
        <v>39848.49</v>
      </c>
      <c r="CU52" s="38">
        <f t="shared" si="8"/>
        <v>0.25936304667026</v>
      </c>
      <c r="CV52" s="38"/>
    </row>
    <row r="53" spans="1:100" s="4" customFormat="1" outlineLevel="1" x14ac:dyDescent="0.2">
      <c r="A53" s="4" t="s">
        <v>71</v>
      </c>
      <c r="B53" s="11" t="s">
        <v>212</v>
      </c>
      <c r="C53" s="4" t="s">
        <v>213</v>
      </c>
      <c r="D53" s="4">
        <v>0</v>
      </c>
      <c r="E53" s="4">
        <v>0</v>
      </c>
      <c r="F53" s="4">
        <v>44835.21</v>
      </c>
      <c r="G53" s="4">
        <v>0</v>
      </c>
      <c r="H53" s="4">
        <v>44835.21</v>
      </c>
      <c r="J53" s="4">
        <v>0</v>
      </c>
      <c r="K53" s="4">
        <v>0</v>
      </c>
      <c r="L53" s="4">
        <v>0</v>
      </c>
      <c r="N53" s="4">
        <v>44835.21</v>
      </c>
      <c r="P53" s="54">
        <v>0</v>
      </c>
      <c r="Q53" s="54">
        <v>0</v>
      </c>
      <c r="S53" s="54"/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56527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54">
        <v>56527</v>
      </c>
      <c r="CJ53" s="4">
        <v>0</v>
      </c>
      <c r="CK53" s="4">
        <v>0</v>
      </c>
      <c r="CL53" s="4">
        <v>4848.43</v>
      </c>
      <c r="CM53" s="4">
        <v>4848.43</v>
      </c>
      <c r="CO53" s="4">
        <v>0</v>
      </c>
      <c r="CP53" s="4">
        <v>0</v>
      </c>
      <c r="CQ53" s="4">
        <v>0</v>
      </c>
      <c r="CS53" s="4">
        <v>4848.43</v>
      </c>
      <c r="CT53" s="4">
        <f t="shared" si="7"/>
        <v>51678.57</v>
      </c>
      <c r="CU53" s="38">
        <f t="shared" si="8"/>
        <v>8.5771931997098733E-2</v>
      </c>
      <c r="CV53" s="38"/>
    </row>
    <row r="54" spans="1:100" s="4" customFormat="1" outlineLevel="1" x14ac:dyDescent="0.2">
      <c r="A54" s="4" t="s">
        <v>72</v>
      </c>
      <c r="B54" s="11" t="s">
        <v>214</v>
      </c>
      <c r="C54" s="4" t="s">
        <v>215</v>
      </c>
      <c r="D54" s="4">
        <v>0</v>
      </c>
      <c r="E54" s="4">
        <v>0</v>
      </c>
      <c r="F54" s="4">
        <v>160511.53</v>
      </c>
      <c r="G54" s="4">
        <v>0</v>
      </c>
      <c r="H54" s="4">
        <v>160511.53</v>
      </c>
      <c r="J54" s="4">
        <v>0</v>
      </c>
      <c r="K54" s="4">
        <v>0</v>
      </c>
      <c r="L54" s="4">
        <v>0</v>
      </c>
      <c r="N54" s="4">
        <v>160511.53</v>
      </c>
      <c r="P54" s="54">
        <v>0</v>
      </c>
      <c r="Q54" s="54">
        <v>0</v>
      </c>
      <c r="S54" s="54"/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171609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54">
        <v>171609</v>
      </c>
      <c r="CJ54" s="4">
        <v>0</v>
      </c>
      <c r="CK54" s="4">
        <v>0</v>
      </c>
      <c r="CL54" s="4">
        <v>39033.15</v>
      </c>
      <c r="CM54" s="4">
        <v>39033.15</v>
      </c>
      <c r="CO54" s="4">
        <v>0</v>
      </c>
      <c r="CP54" s="4">
        <v>0</v>
      </c>
      <c r="CQ54" s="4">
        <v>0</v>
      </c>
      <c r="CS54" s="4">
        <v>39033.15</v>
      </c>
      <c r="CT54" s="4">
        <f t="shared" si="7"/>
        <v>132575.85</v>
      </c>
      <c r="CU54" s="38">
        <f t="shared" si="8"/>
        <v>0.22745397968638009</v>
      </c>
      <c r="CV54" s="38"/>
    </row>
    <row r="55" spans="1:100" s="4" customFormat="1" outlineLevel="1" x14ac:dyDescent="0.2">
      <c r="A55" s="4" t="s">
        <v>73</v>
      </c>
      <c r="B55" s="11" t="s">
        <v>216</v>
      </c>
      <c r="C55" s="4" t="s">
        <v>217</v>
      </c>
      <c r="D55" s="4">
        <v>1500</v>
      </c>
      <c r="E55" s="4">
        <v>43521.86</v>
      </c>
      <c r="F55" s="4">
        <v>451431.19</v>
      </c>
      <c r="G55" s="4">
        <v>0</v>
      </c>
      <c r="H55" s="4">
        <v>496453.05</v>
      </c>
      <c r="J55" s="4">
        <v>0</v>
      </c>
      <c r="K55" s="4">
        <v>0</v>
      </c>
      <c r="L55" s="4">
        <v>0</v>
      </c>
      <c r="N55" s="4">
        <v>496453.05</v>
      </c>
      <c r="P55" s="54">
        <v>0</v>
      </c>
      <c r="Q55" s="54">
        <v>0</v>
      </c>
      <c r="S55" s="54"/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600951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54">
        <v>600951</v>
      </c>
      <c r="CJ55" s="4">
        <v>0</v>
      </c>
      <c r="CK55" s="4">
        <v>12032.47</v>
      </c>
      <c r="CL55" s="4">
        <v>79834.930000000008</v>
      </c>
      <c r="CM55" s="4">
        <v>91867.400000000009</v>
      </c>
      <c r="CO55" s="4">
        <v>0</v>
      </c>
      <c r="CP55" s="4">
        <v>0</v>
      </c>
      <c r="CQ55" s="4">
        <v>0</v>
      </c>
      <c r="CS55" s="4">
        <v>91867.400000000009</v>
      </c>
      <c r="CT55" s="4">
        <f t="shared" si="7"/>
        <v>509083.6</v>
      </c>
      <c r="CU55" s="38">
        <f t="shared" si="8"/>
        <v>0.15287003432892202</v>
      </c>
      <c r="CV55" s="38"/>
    </row>
    <row r="56" spans="1:100" s="4" customFormat="1" outlineLevel="1" x14ac:dyDescent="0.2">
      <c r="A56" s="4" t="s">
        <v>74</v>
      </c>
      <c r="B56" s="11" t="s">
        <v>218</v>
      </c>
      <c r="C56" s="4" t="s">
        <v>219</v>
      </c>
      <c r="D56" s="4">
        <v>0</v>
      </c>
      <c r="E56" s="4">
        <v>0</v>
      </c>
      <c r="F56" s="4">
        <v>21069.56</v>
      </c>
      <c r="G56" s="4">
        <v>0</v>
      </c>
      <c r="H56" s="4">
        <v>21069.56</v>
      </c>
      <c r="J56" s="4">
        <v>0</v>
      </c>
      <c r="K56" s="4">
        <v>0</v>
      </c>
      <c r="L56" s="4">
        <v>0</v>
      </c>
      <c r="N56" s="4">
        <v>21069.56</v>
      </c>
      <c r="P56" s="54">
        <v>0</v>
      </c>
      <c r="Q56" s="54">
        <v>0</v>
      </c>
      <c r="S56" s="54"/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22605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54">
        <v>22605</v>
      </c>
      <c r="CJ56" s="4">
        <v>0</v>
      </c>
      <c r="CK56" s="4">
        <v>0</v>
      </c>
      <c r="CL56" s="4">
        <v>5788.81</v>
      </c>
      <c r="CM56" s="4">
        <v>5788.81</v>
      </c>
      <c r="CO56" s="4">
        <v>0</v>
      </c>
      <c r="CP56" s="4">
        <v>0</v>
      </c>
      <c r="CQ56" s="4">
        <v>0</v>
      </c>
      <c r="CS56" s="4">
        <v>5788.81</v>
      </c>
      <c r="CT56" s="4">
        <f t="shared" si="7"/>
        <v>16816.189999999999</v>
      </c>
      <c r="CU56" s="38">
        <f t="shared" si="8"/>
        <v>0.25608537934085379</v>
      </c>
      <c r="CV56" s="38"/>
    </row>
    <row r="57" spans="1:100" s="4" customFormat="1" outlineLevel="1" x14ac:dyDescent="0.2">
      <c r="A57" s="4" t="s">
        <v>75</v>
      </c>
      <c r="B57" s="11" t="s">
        <v>220</v>
      </c>
      <c r="C57" s="4" t="s">
        <v>221</v>
      </c>
      <c r="D57" s="4">
        <v>0</v>
      </c>
      <c r="E57" s="4">
        <v>0</v>
      </c>
      <c r="F57" s="4">
        <v>134652.64000000001</v>
      </c>
      <c r="G57" s="4">
        <v>0</v>
      </c>
      <c r="H57" s="4">
        <v>134652.64000000001</v>
      </c>
      <c r="J57" s="4">
        <v>0</v>
      </c>
      <c r="K57" s="4">
        <v>0</v>
      </c>
      <c r="L57" s="4">
        <v>0</v>
      </c>
      <c r="N57" s="4">
        <v>134652.64000000001</v>
      </c>
      <c r="P57" s="54">
        <v>0</v>
      </c>
      <c r="Q57" s="54">
        <v>0</v>
      </c>
      <c r="S57" s="54"/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167718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54">
        <v>167718</v>
      </c>
      <c r="CJ57" s="4">
        <v>0</v>
      </c>
      <c r="CK57" s="4">
        <v>0</v>
      </c>
      <c r="CL57" s="4">
        <v>34878.410000000003</v>
      </c>
      <c r="CM57" s="4">
        <v>34878.410000000003</v>
      </c>
      <c r="CO57" s="4">
        <v>0</v>
      </c>
      <c r="CP57" s="4">
        <v>0</v>
      </c>
      <c r="CQ57" s="4">
        <v>0</v>
      </c>
      <c r="CS57" s="4">
        <v>34878.410000000003</v>
      </c>
      <c r="CT57" s="4">
        <f t="shared" si="7"/>
        <v>132839.59</v>
      </c>
      <c r="CU57" s="38">
        <f t="shared" si="8"/>
        <v>0.20795865679295009</v>
      </c>
      <c r="CV57" s="38"/>
    </row>
    <row r="58" spans="1:100" s="4" customFormat="1" outlineLevel="1" x14ac:dyDescent="0.2">
      <c r="A58" s="4" t="s">
        <v>76</v>
      </c>
      <c r="B58" s="11" t="s">
        <v>222</v>
      </c>
      <c r="C58" s="4" t="s">
        <v>223</v>
      </c>
      <c r="D58" s="4">
        <v>0</v>
      </c>
      <c r="E58" s="4">
        <v>1561.5</v>
      </c>
      <c r="F58" s="4">
        <v>14916</v>
      </c>
      <c r="G58" s="4">
        <v>0</v>
      </c>
      <c r="H58" s="4">
        <v>16477.5</v>
      </c>
      <c r="J58" s="4">
        <v>0</v>
      </c>
      <c r="K58" s="4">
        <v>0</v>
      </c>
      <c r="L58" s="4">
        <v>0</v>
      </c>
      <c r="N58" s="4">
        <v>16477.5</v>
      </c>
      <c r="P58" s="54">
        <v>0</v>
      </c>
      <c r="Q58" s="54">
        <v>0</v>
      </c>
      <c r="S58" s="54"/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22000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54">
        <v>22000</v>
      </c>
      <c r="CJ58" s="4">
        <v>0</v>
      </c>
      <c r="CK58" s="4">
        <v>0</v>
      </c>
      <c r="CL58" s="4">
        <v>100</v>
      </c>
      <c r="CM58" s="4">
        <v>100</v>
      </c>
      <c r="CO58" s="4">
        <v>0</v>
      </c>
      <c r="CP58" s="4">
        <v>0</v>
      </c>
      <c r="CQ58" s="4">
        <v>0</v>
      </c>
      <c r="CS58" s="4">
        <v>100</v>
      </c>
      <c r="CT58" s="4">
        <f t="shared" si="7"/>
        <v>21900</v>
      </c>
      <c r="CU58" s="38">
        <f t="shared" si="8"/>
        <v>4.5454545454545452E-3</v>
      </c>
      <c r="CV58" s="38"/>
    </row>
    <row r="59" spans="1:100" s="4" customFormat="1" outlineLevel="1" x14ac:dyDescent="0.2">
      <c r="A59" s="4" t="s">
        <v>77</v>
      </c>
      <c r="B59" s="11" t="s">
        <v>224</v>
      </c>
      <c r="C59" s="4" t="s">
        <v>225</v>
      </c>
      <c r="D59" s="4">
        <v>10051</v>
      </c>
      <c r="E59" s="4">
        <v>3000</v>
      </c>
      <c r="F59" s="4">
        <v>94077.400000000009</v>
      </c>
      <c r="G59" s="4">
        <v>0</v>
      </c>
      <c r="H59" s="4">
        <v>107128.40000000001</v>
      </c>
      <c r="J59" s="4">
        <v>0</v>
      </c>
      <c r="K59" s="4">
        <v>0</v>
      </c>
      <c r="L59" s="4">
        <v>0</v>
      </c>
      <c r="N59" s="4">
        <v>107128.40000000001</v>
      </c>
      <c r="P59" s="54">
        <v>0</v>
      </c>
      <c r="Q59" s="54">
        <v>0</v>
      </c>
      <c r="S59" s="54"/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15000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54">
        <v>15000</v>
      </c>
      <c r="CJ59" s="4">
        <v>0</v>
      </c>
      <c r="CK59" s="4">
        <v>0</v>
      </c>
      <c r="CL59" s="4">
        <v>0</v>
      </c>
      <c r="CM59" s="4">
        <v>0</v>
      </c>
      <c r="CO59" s="4">
        <v>0</v>
      </c>
      <c r="CP59" s="4">
        <v>0</v>
      </c>
      <c r="CQ59" s="4">
        <v>0</v>
      </c>
      <c r="CS59" s="4">
        <v>0</v>
      </c>
      <c r="CT59" s="4">
        <f t="shared" si="7"/>
        <v>15000</v>
      </c>
      <c r="CU59" s="38">
        <f t="shared" si="8"/>
        <v>0</v>
      </c>
      <c r="CV59" s="38"/>
    </row>
    <row r="60" spans="1:100" s="4" customFormat="1" outlineLevel="1" x14ac:dyDescent="0.2">
      <c r="A60" s="4" t="s">
        <v>78</v>
      </c>
      <c r="B60" s="11" t="s">
        <v>226</v>
      </c>
      <c r="C60" s="4" t="s">
        <v>227</v>
      </c>
      <c r="D60" s="4">
        <v>250</v>
      </c>
      <c r="E60" s="4">
        <v>3520</v>
      </c>
      <c r="F60" s="4">
        <v>67040</v>
      </c>
      <c r="G60" s="4">
        <v>0</v>
      </c>
      <c r="H60" s="4">
        <v>70810</v>
      </c>
      <c r="J60" s="4">
        <v>0</v>
      </c>
      <c r="K60" s="4">
        <v>0</v>
      </c>
      <c r="L60" s="4">
        <v>0</v>
      </c>
      <c r="N60" s="4">
        <v>70810</v>
      </c>
      <c r="P60" s="54">
        <v>0</v>
      </c>
      <c r="Q60" s="54">
        <v>0</v>
      </c>
      <c r="S60" s="54"/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1750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54">
        <v>1750</v>
      </c>
      <c r="CJ60" s="4">
        <v>0</v>
      </c>
      <c r="CK60" s="4">
        <v>0</v>
      </c>
      <c r="CL60" s="4">
        <v>0</v>
      </c>
      <c r="CM60" s="4">
        <v>0</v>
      </c>
      <c r="CO60" s="4">
        <v>0</v>
      </c>
      <c r="CP60" s="4">
        <v>0</v>
      </c>
      <c r="CQ60" s="4">
        <v>0</v>
      </c>
      <c r="CS60" s="4">
        <v>0</v>
      </c>
      <c r="CT60" s="4">
        <f t="shared" si="7"/>
        <v>1750</v>
      </c>
      <c r="CU60" s="38">
        <f t="shared" si="8"/>
        <v>0</v>
      </c>
      <c r="CV60" s="38"/>
    </row>
    <row r="61" spans="1:100" s="4" customFormat="1" outlineLevel="1" x14ac:dyDescent="0.2">
      <c r="A61" s="4" t="s">
        <v>79</v>
      </c>
      <c r="B61" s="11" t="s">
        <v>228</v>
      </c>
      <c r="C61" s="4" t="s">
        <v>229</v>
      </c>
      <c r="D61" s="4">
        <v>0</v>
      </c>
      <c r="E61" s="4">
        <v>0</v>
      </c>
      <c r="F61" s="4">
        <v>6000</v>
      </c>
      <c r="G61" s="4">
        <v>0</v>
      </c>
      <c r="H61" s="4">
        <v>6000</v>
      </c>
      <c r="J61" s="4">
        <v>0</v>
      </c>
      <c r="K61" s="4">
        <v>0</v>
      </c>
      <c r="L61" s="4">
        <v>0</v>
      </c>
      <c r="N61" s="4">
        <v>6000</v>
      </c>
      <c r="P61" s="54">
        <v>0</v>
      </c>
      <c r="Q61" s="54">
        <v>0</v>
      </c>
      <c r="S61" s="54"/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1750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54">
        <v>1750</v>
      </c>
      <c r="CJ61" s="4">
        <v>0</v>
      </c>
      <c r="CK61" s="4">
        <v>0</v>
      </c>
      <c r="CL61" s="4">
        <v>0</v>
      </c>
      <c r="CM61" s="4">
        <v>0</v>
      </c>
      <c r="CO61" s="4">
        <v>0</v>
      </c>
      <c r="CP61" s="4">
        <v>0</v>
      </c>
      <c r="CQ61" s="4">
        <v>0</v>
      </c>
      <c r="CS61" s="4">
        <v>0</v>
      </c>
      <c r="CT61" s="4">
        <f t="shared" si="7"/>
        <v>1750</v>
      </c>
      <c r="CU61" s="38">
        <f t="shared" si="8"/>
        <v>0</v>
      </c>
      <c r="CV61" s="38"/>
    </row>
    <row r="62" spans="1:100" s="4" customFormat="1" x14ac:dyDescent="0.2">
      <c r="A62" s="6" t="s">
        <v>19</v>
      </c>
      <c r="B62" s="11"/>
      <c r="C62" s="2" t="s">
        <v>12</v>
      </c>
      <c r="D62" s="6">
        <v>19434.310000000001</v>
      </c>
      <c r="E62" s="6">
        <v>103446.92</v>
      </c>
      <c r="F62" s="6">
        <v>3647882.6600000006</v>
      </c>
      <c r="G62" s="6">
        <v>0</v>
      </c>
      <c r="H62" s="6">
        <v>3770763.8900000006</v>
      </c>
      <c r="I62" s="7"/>
      <c r="J62" s="6">
        <v>0</v>
      </c>
      <c r="K62" s="6">
        <v>0</v>
      </c>
      <c r="L62" s="6">
        <v>0</v>
      </c>
      <c r="M62" s="7"/>
      <c r="N62" s="6">
        <v>3770763.8899999997</v>
      </c>
      <c r="O62" s="6"/>
      <c r="P62" s="6">
        <v>0</v>
      </c>
      <c r="Q62" s="6">
        <v>0</v>
      </c>
      <c r="R62" s="6"/>
      <c r="S62" s="7"/>
      <c r="T62" s="6">
        <v>118813</v>
      </c>
      <c r="U62" s="6">
        <v>111503</v>
      </c>
      <c r="V62" s="6">
        <v>62500</v>
      </c>
      <c r="W62" s="6">
        <v>2579143</v>
      </c>
      <c r="X62" s="6">
        <v>40000</v>
      </c>
      <c r="Y62" s="6">
        <v>24356</v>
      </c>
      <c r="Z62" s="6">
        <v>56003</v>
      </c>
      <c r="AA62" s="6">
        <v>45002</v>
      </c>
      <c r="AB62" s="6">
        <v>91178</v>
      </c>
      <c r="AC62" s="6">
        <v>38075</v>
      </c>
      <c r="AD62" s="6">
        <v>30256</v>
      </c>
      <c r="AE62" s="6">
        <v>32586</v>
      </c>
      <c r="AF62" s="6">
        <v>53803</v>
      </c>
      <c r="AG62" s="6">
        <v>56527</v>
      </c>
      <c r="AH62" s="6">
        <v>171609</v>
      </c>
      <c r="AI62" s="6">
        <v>600951</v>
      </c>
      <c r="AJ62" s="6">
        <v>22605</v>
      </c>
      <c r="AK62" s="6">
        <v>167718</v>
      </c>
      <c r="AL62" s="6">
        <v>22000</v>
      </c>
      <c r="AM62" s="6">
        <v>15000</v>
      </c>
      <c r="AN62" s="6">
        <v>1750</v>
      </c>
      <c r="AO62" s="6">
        <v>1750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4343128</v>
      </c>
      <c r="CI62" s="7"/>
      <c r="CJ62" s="6">
        <v>0</v>
      </c>
      <c r="CK62" s="6">
        <v>27513.15</v>
      </c>
      <c r="CL62" s="6">
        <v>883929.35000000033</v>
      </c>
      <c r="CM62" s="6">
        <v>911442.50000000023</v>
      </c>
      <c r="CN62" s="2"/>
      <c r="CO62" s="6">
        <v>0</v>
      </c>
      <c r="CP62" s="6">
        <v>0</v>
      </c>
      <c r="CQ62" s="6">
        <v>0</v>
      </c>
      <c r="CS62" s="6">
        <v>911442.5</v>
      </c>
      <c r="CT62" s="6">
        <f>CH62-CS62</f>
        <v>3431685.5</v>
      </c>
      <c r="CU62" s="39">
        <f>IF(CH62=0,"n/a",CS62/(CH62))</f>
        <v>0.20985853974370547</v>
      </c>
      <c r="CV62" s="37"/>
    </row>
    <row r="63" spans="1:100" s="4" customFormat="1" x14ac:dyDescent="0.2">
      <c r="B63" s="11"/>
      <c r="H63" s="7"/>
      <c r="I63" s="7"/>
      <c r="L63" s="7"/>
      <c r="M63" s="7"/>
      <c r="N63" s="7"/>
      <c r="O63" s="7"/>
      <c r="P63" s="7"/>
      <c r="Q63" s="7"/>
      <c r="R63" s="7"/>
      <c r="S63" s="7"/>
      <c r="CH63" s="7"/>
      <c r="CI63" s="7"/>
      <c r="CM63" s="7"/>
      <c r="CQ63" s="7"/>
      <c r="CU63" s="38"/>
      <c r="CV63" s="38"/>
    </row>
    <row r="64" spans="1:100" s="4" customFormat="1" outlineLevel="1" x14ac:dyDescent="0.2">
      <c r="A64" s="4" t="s">
        <v>80</v>
      </c>
      <c r="B64" s="11" t="s">
        <v>230</v>
      </c>
      <c r="C64" s="4" t="s">
        <v>231</v>
      </c>
      <c r="D64" s="4">
        <v>5517.85</v>
      </c>
      <c r="E64" s="4">
        <v>25572.84</v>
      </c>
      <c r="F64" s="4">
        <v>945130.12</v>
      </c>
      <c r="G64" s="4">
        <v>0</v>
      </c>
      <c r="H64" s="4">
        <v>976220.81</v>
      </c>
      <c r="J64" s="4">
        <v>0</v>
      </c>
      <c r="K64" s="4">
        <v>0</v>
      </c>
      <c r="L64" s="4">
        <v>0</v>
      </c>
      <c r="N64" s="4">
        <v>976220.81</v>
      </c>
      <c r="P64" s="54">
        <v>0</v>
      </c>
      <c r="Q64" s="54">
        <v>0</v>
      </c>
      <c r="S64" s="54"/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1294829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0</v>
      </c>
      <c r="CG64" s="4">
        <v>0</v>
      </c>
      <c r="CH64" s="54">
        <v>1294829</v>
      </c>
      <c r="CJ64" s="4">
        <v>0</v>
      </c>
      <c r="CK64" s="4">
        <v>6980.14</v>
      </c>
      <c r="CL64" s="4">
        <v>240482.13</v>
      </c>
      <c r="CM64" s="4">
        <v>247462.27000000002</v>
      </c>
      <c r="CO64" s="4">
        <v>0</v>
      </c>
      <c r="CP64" s="4">
        <v>0</v>
      </c>
      <c r="CQ64" s="4">
        <v>0</v>
      </c>
      <c r="CS64" s="4">
        <v>247462.27000000002</v>
      </c>
      <c r="CT64" s="4">
        <f>CH64-CS64</f>
        <v>1047366.73</v>
      </c>
      <c r="CU64" s="38">
        <f>IF(CH64=0,"n/a",CS64/(CH64))</f>
        <v>0.19111579212390209</v>
      </c>
      <c r="CV64" s="38"/>
    </row>
    <row r="65" spans="1:100" s="4" customFormat="1" x14ac:dyDescent="0.2">
      <c r="A65" s="6" t="s">
        <v>23</v>
      </c>
      <c r="B65" s="11"/>
      <c r="C65" s="2" t="s">
        <v>21</v>
      </c>
      <c r="D65" s="6">
        <v>5517.85</v>
      </c>
      <c r="E65" s="6">
        <v>25572.84</v>
      </c>
      <c r="F65" s="6">
        <v>945130.12</v>
      </c>
      <c r="G65" s="6">
        <v>0</v>
      </c>
      <c r="H65" s="6">
        <v>976220.81</v>
      </c>
      <c r="I65" s="7"/>
      <c r="J65" s="6">
        <v>0</v>
      </c>
      <c r="K65" s="6">
        <v>0</v>
      </c>
      <c r="L65" s="6">
        <v>0</v>
      </c>
      <c r="M65" s="7"/>
      <c r="N65" s="6">
        <v>976220.81</v>
      </c>
      <c r="O65" s="6"/>
      <c r="P65" s="6">
        <v>0</v>
      </c>
      <c r="Q65" s="6">
        <v>0</v>
      </c>
      <c r="R65" s="6"/>
      <c r="S65" s="7"/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1294829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1294829</v>
      </c>
      <c r="CI65" s="7"/>
      <c r="CJ65" s="6">
        <v>0</v>
      </c>
      <c r="CK65" s="6">
        <v>6980.14</v>
      </c>
      <c r="CL65" s="6">
        <v>240482.13</v>
      </c>
      <c r="CM65" s="6">
        <v>247462.27000000002</v>
      </c>
      <c r="CN65" s="2"/>
      <c r="CO65" s="6">
        <v>0</v>
      </c>
      <c r="CP65" s="6">
        <v>0</v>
      </c>
      <c r="CQ65" s="6">
        <v>0</v>
      </c>
      <c r="CS65" s="6">
        <v>247462.27000000002</v>
      </c>
      <c r="CT65" s="6">
        <f>CH65-CS65</f>
        <v>1047366.73</v>
      </c>
      <c r="CU65" s="39">
        <f>IF(CH65=0,"n/a",CS65/(CH65))</f>
        <v>0.19111579212390209</v>
      </c>
      <c r="CV65" s="37"/>
    </row>
    <row r="66" spans="1:100" s="4" customFormat="1" x14ac:dyDescent="0.2">
      <c r="B66" s="11"/>
      <c r="H66" s="7"/>
      <c r="I66" s="7"/>
      <c r="L66" s="7"/>
      <c r="M66" s="7"/>
      <c r="N66" s="7"/>
      <c r="O66" s="7"/>
      <c r="P66" s="7"/>
      <c r="Q66" s="7"/>
      <c r="R66" s="7"/>
      <c r="S66" s="7"/>
      <c r="CH66" s="7"/>
      <c r="CI66" s="7"/>
      <c r="CM66" s="7"/>
      <c r="CQ66" s="7"/>
      <c r="CU66" s="38"/>
      <c r="CV66" s="38"/>
    </row>
    <row r="67" spans="1:100" s="4" customFormat="1" x14ac:dyDescent="0.2">
      <c r="A67" s="5" t="s">
        <v>2</v>
      </c>
      <c r="B67" s="11"/>
      <c r="C67" s="2" t="s">
        <v>22</v>
      </c>
      <c r="D67" s="5">
        <f t="shared" ref="D67:G67" si="9">D62+D65</f>
        <v>24952.160000000003</v>
      </c>
      <c r="E67" s="5">
        <f t="shared" si="9"/>
        <v>129019.76</v>
      </c>
      <c r="F67" s="5">
        <f t="shared" si="9"/>
        <v>4593012.78</v>
      </c>
      <c r="G67" s="5">
        <f t="shared" si="9"/>
        <v>0</v>
      </c>
      <c r="H67" s="5">
        <f>H62+H65</f>
        <v>4746984.7000000011</v>
      </c>
      <c r="I67" s="7"/>
      <c r="J67" s="5">
        <f t="shared" ref="J67:K67" si="10">J62+J65</f>
        <v>0</v>
      </c>
      <c r="K67" s="5">
        <f t="shared" si="10"/>
        <v>0</v>
      </c>
      <c r="L67" s="5">
        <f>L62+L65</f>
        <v>0</v>
      </c>
      <c r="M67" s="7"/>
      <c r="N67" s="5">
        <f>N62+N65</f>
        <v>4746984.6999999993</v>
      </c>
      <c r="O67" s="5"/>
      <c r="P67" s="5"/>
      <c r="Q67" s="5"/>
      <c r="R67" s="5"/>
      <c r="S67" s="7"/>
      <c r="T67" s="5">
        <f t="shared" ref="T67:AY67" si="11">T62+T65</f>
        <v>118813</v>
      </c>
      <c r="U67" s="5">
        <f t="shared" si="11"/>
        <v>111503</v>
      </c>
      <c r="V67" s="5">
        <f t="shared" si="11"/>
        <v>62500</v>
      </c>
      <c r="W67" s="5">
        <f t="shared" si="11"/>
        <v>2579143</v>
      </c>
      <c r="X67" s="5">
        <f t="shared" si="11"/>
        <v>40000</v>
      </c>
      <c r="Y67" s="5">
        <f t="shared" si="11"/>
        <v>24356</v>
      </c>
      <c r="Z67" s="5">
        <f t="shared" si="11"/>
        <v>56003</v>
      </c>
      <c r="AA67" s="5">
        <f t="shared" si="11"/>
        <v>45002</v>
      </c>
      <c r="AB67" s="5">
        <f t="shared" si="11"/>
        <v>91178</v>
      </c>
      <c r="AC67" s="5">
        <f t="shared" si="11"/>
        <v>38075</v>
      </c>
      <c r="AD67" s="5">
        <f t="shared" si="11"/>
        <v>30256</v>
      </c>
      <c r="AE67" s="5">
        <f t="shared" si="11"/>
        <v>32586</v>
      </c>
      <c r="AF67" s="5">
        <f t="shared" si="11"/>
        <v>53803</v>
      </c>
      <c r="AG67" s="5">
        <f t="shared" si="11"/>
        <v>56527</v>
      </c>
      <c r="AH67" s="5">
        <f t="shared" si="11"/>
        <v>171609</v>
      </c>
      <c r="AI67" s="5">
        <f t="shared" si="11"/>
        <v>600951</v>
      </c>
      <c r="AJ67" s="5">
        <f t="shared" si="11"/>
        <v>22605</v>
      </c>
      <c r="AK67" s="5">
        <f t="shared" si="11"/>
        <v>167718</v>
      </c>
      <c r="AL67" s="5">
        <f t="shared" si="11"/>
        <v>22000</v>
      </c>
      <c r="AM67" s="5">
        <f t="shared" si="11"/>
        <v>15000</v>
      </c>
      <c r="AN67" s="5">
        <f t="shared" si="11"/>
        <v>1750</v>
      </c>
      <c r="AO67" s="5">
        <f t="shared" si="11"/>
        <v>1750</v>
      </c>
      <c r="AP67" s="5">
        <f t="shared" si="11"/>
        <v>1294829</v>
      </c>
      <c r="AQ67" s="5">
        <f t="shared" si="11"/>
        <v>0</v>
      </c>
      <c r="AR67" s="5">
        <f t="shared" si="11"/>
        <v>0</v>
      </c>
      <c r="AS67" s="5">
        <f t="shared" si="11"/>
        <v>0</v>
      </c>
      <c r="AT67" s="5">
        <f t="shared" si="11"/>
        <v>0</v>
      </c>
      <c r="AU67" s="5">
        <f t="shared" si="11"/>
        <v>0</v>
      </c>
      <c r="AV67" s="5">
        <f t="shared" si="11"/>
        <v>0</v>
      </c>
      <c r="AW67" s="5">
        <f t="shared" si="11"/>
        <v>0</v>
      </c>
      <c r="AX67" s="5">
        <f t="shared" si="11"/>
        <v>0</v>
      </c>
      <c r="AY67" s="5">
        <f t="shared" si="11"/>
        <v>0</v>
      </c>
      <c r="AZ67" s="5">
        <f t="shared" ref="AZ67:CG67" si="12">AZ62+AZ65</f>
        <v>0</v>
      </c>
      <c r="BA67" s="5">
        <f t="shared" si="12"/>
        <v>0</v>
      </c>
      <c r="BB67" s="5">
        <f t="shared" si="12"/>
        <v>0</v>
      </c>
      <c r="BC67" s="5">
        <f t="shared" si="12"/>
        <v>0</v>
      </c>
      <c r="BD67" s="5">
        <f t="shared" si="12"/>
        <v>0</v>
      </c>
      <c r="BE67" s="5">
        <f t="shared" si="12"/>
        <v>0</v>
      </c>
      <c r="BF67" s="5">
        <f t="shared" si="12"/>
        <v>0</v>
      </c>
      <c r="BG67" s="5">
        <f t="shared" si="12"/>
        <v>0</v>
      </c>
      <c r="BH67" s="5">
        <f t="shared" si="12"/>
        <v>0</v>
      </c>
      <c r="BI67" s="5">
        <f t="shared" si="12"/>
        <v>0</v>
      </c>
      <c r="BJ67" s="5">
        <f t="shared" si="12"/>
        <v>0</v>
      </c>
      <c r="BK67" s="5">
        <f t="shared" si="12"/>
        <v>0</v>
      </c>
      <c r="BL67" s="5">
        <f t="shared" si="12"/>
        <v>0</v>
      </c>
      <c r="BM67" s="5">
        <f t="shared" si="12"/>
        <v>0</v>
      </c>
      <c r="BN67" s="5">
        <f t="shared" si="12"/>
        <v>0</v>
      </c>
      <c r="BO67" s="5">
        <f t="shared" si="12"/>
        <v>0</v>
      </c>
      <c r="BP67" s="5">
        <f t="shared" si="12"/>
        <v>0</v>
      </c>
      <c r="BQ67" s="5">
        <f t="shared" si="12"/>
        <v>0</v>
      </c>
      <c r="BR67" s="5">
        <f t="shared" si="12"/>
        <v>0</v>
      </c>
      <c r="BS67" s="5">
        <f t="shared" si="12"/>
        <v>0</v>
      </c>
      <c r="BT67" s="5">
        <f t="shared" si="12"/>
        <v>0</v>
      </c>
      <c r="BU67" s="5">
        <f t="shared" si="12"/>
        <v>0</v>
      </c>
      <c r="BV67" s="5">
        <f t="shared" si="12"/>
        <v>0</v>
      </c>
      <c r="BW67" s="5">
        <f t="shared" si="12"/>
        <v>0</v>
      </c>
      <c r="BX67" s="5">
        <f t="shared" si="12"/>
        <v>0</v>
      </c>
      <c r="BY67" s="5">
        <f t="shared" si="12"/>
        <v>0</v>
      </c>
      <c r="BZ67" s="5">
        <f t="shared" si="12"/>
        <v>0</v>
      </c>
      <c r="CA67" s="5">
        <f t="shared" si="12"/>
        <v>0</v>
      </c>
      <c r="CB67" s="5">
        <f t="shared" si="12"/>
        <v>0</v>
      </c>
      <c r="CC67" s="5">
        <f t="shared" si="12"/>
        <v>0</v>
      </c>
      <c r="CD67" s="5">
        <f t="shared" si="12"/>
        <v>0</v>
      </c>
      <c r="CE67" s="5">
        <f t="shared" si="12"/>
        <v>0</v>
      </c>
      <c r="CF67" s="5">
        <f t="shared" si="12"/>
        <v>0</v>
      </c>
      <c r="CG67" s="5">
        <f t="shared" si="12"/>
        <v>0</v>
      </c>
      <c r="CH67" s="5">
        <f>CH62+CH65</f>
        <v>5637957</v>
      </c>
      <c r="CI67" s="7"/>
      <c r="CJ67" s="5">
        <f t="shared" ref="CJ67:CL67" si="13">CJ62+CJ65</f>
        <v>0</v>
      </c>
      <c r="CK67" s="5">
        <f t="shared" si="13"/>
        <v>34493.29</v>
      </c>
      <c r="CL67" s="5">
        <f t="shared" si="13"/>
        <v>1124411.4800000004</v>
      </c>
      <c r="CM67" s="5">
        <f>CM62+CM65</f>
        <v>1158904.7700000003</v>
      </c>
      <c r="CN67" s="2"/>
      <c r="CO67" s="5">
        <f t="shared" ref="CO67:CP67" si="14">CO62+CO65</f>
        <v>0</v>
      </c>
      <c r="CP67" s="5">
        <f t="shared" si="14"/>
        <v>0</v>
      </c>
      <c r="CQ67" s="5">
        <f>CQ62+CQ65</f>
        <v>0</v>
      </c>
      <c r="CS67" s="5">
        <f>CS62+CS65</f>
        <v>1158904.77</v>
      </c>
      <c r="CT67" s="5">
        <f>CT62+CT65</f>
        <v>4479052.2300000004</v>
      </c>
      <c r="CU67" s="40">
        <f>IF(CH67=0,"n/a",CS67/(CH67))</f>
        <v>0.20555402781539484</v>
      </c>
      <c r="CV67" s="37"/>
    </row>
    <row r="68" spans="1:100" s="4" customFormat="1" x14ac:dyDescent="0.2">
      <c r="B68" s="11"/>
      <c r="H68" s="7"/>
      <c r="I68" s="7"/>
      <c r="L68" s="7"/>
      <c r="M68" s="7"/>
      <c r="N68" s="7"/>
      <c r="O68" s="7"/>
      <c r="P68" s="7"/>
      <c r="Q68" s="7"/>
      <c r="R68" s="7"/>
      <c r="S68" s="7"/>
      <c r="CH68" s="7"/>
      <c r="CI68" s="7"/>
      <c r="CM68" s="7"/>
      <c r="CQ68" s="7"/>
      <c r="CU68" s="38"/>
      <c r="CV68" s="38"/>
    </row>
    <row r="69" spans="1:100" s="4" customFormat="1" outlineLevel="1" x14ac:dyDescent="0.2">
      <c r="A69" s="4" t="s">
        <v>81</v>
      </c>
      <c r="B69" s="11" t="s">
        <v>232</v>
      </c>
      <c r="C69" s="4" t="s">
        <v>233</v>
      </c>
      <c r="D69" s="4">
        <v>0</v>
      </c>
      <c r="E69" s="4">
        <v>0</v>
      </c>
      <c r="F69" s="4">
        <v>1188.8399999999999</v>
      </c>
      <c r="G69" s="4">
        <v>0</v>
      </c>
      <c r="H69" s="4">
        <v>1188.8399999999999</v>
      </c>
      <c r="J69" s="4">
        <v>0</v>
      </c>
      <c r="K69" s="4">
        <v>0</v>
      </c>
      <c r="L69" s="4">
        <v>0</v>
      </c>
      <c r="N69" s="4">
        <v>1188.8399999999999</v>
      </c>
      <c r="P69" s="54">
        <v>0</v>
      </c>
      <c r="Q69" s="54">
        <v>0</v>
      </c>
      <c r="S69" s="54"/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1100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4">
        <v>0</v>
      </c>
      <c r="CH69" s="54">
        <v>1100</v>
      </c>
      <c r="CJ69" s="4">
        <v>0</v>
      </c>
      <c r="CK69" s="4">
        <v>0</v>
      </c>
      <c r="CL69" s="4">
        <v>0</v>
      </c>
      <c r="CM69" s="4">
        <v>0</v>
      </c>
      <c r="CO69" s="4">
        <v>0</v>
      </c>
      <c r="CP69" s="4">
        <v>0</v>
      </c>
      <c r="CQ69" s="4">
        <v>0</v>
      </c>
      <c r="CS69" s="4">
        <v>0</v>
      </c>
      <c r="CT69" s="4">
        <f t="shared" ref="CT69:CT95" si="15">CH69-CS69</f>
        <v>1100</v>
      </c>
      <c r="CU69" s="38">
        <f t="shared" ref="CU69:CU95" si="16">IF(CH69=0,"n/a",CS69/(CH69))</f>
        <v>0</v>
      </c>
      <c r="CV69" s="38"/>
    </row>
    <row r="70" spans="1:100" s="4" customFormat="1" outlineLevel="1" x14ac:dyDescent="0.2">
      <c r="A70" s="4" t="s">
        <v>82</v>
      </c>
      <c r="B70" s="11" t="s">
        <v>234</v>
      </c>
      <c r="C70" s="4" t="s">
        <v>235</v>
      </c>
      <c r="D70" s="4">
        <v>0</v>
      </c>
      <c r="E70" s="4">
        <v>0</v>
      </c>
      <c r="F70" s="4">
        <v>13828.66</v>
      </c>
      <c r="G70" s="4">
        <v>0</v>
      </c>
      <c r="H70" s="4">
        <v>13828.66</v>
      </c>
      <c r="J70" s="4">
        <v>0</v>
      </c>
      <c r="K70" s="4">
        <v>0</v>
      </c>
      <c r="L70" s="4">
        <v>0</v>
      </c>
      <c r="N70" s="4">
        <v>13828.66</v>
      </c>
      <c r="P70" s="54">
        <v>0</v>
      </c>
      <c r="Q70" s="54">
        <v>0</v>
      </c>
      <c r="S70" s="54"/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18000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54">
        <v>18000</v>
      </c>
      <c r="CJ70" s="4">
        <v>0</v>
      </c>
      <c r="CK70" s="4">
        <v>25</v>
      </c>
      <c r="CL70" s="4">
        <v>5738.06</v>
      </c>
      <c r="CM70" s="4">
        <v>5763.06</v>
      </c>
      <c r="CO70" s="4">
        <v>0</v>
      </c>
      <c r="CP70" s="4">
        <v>0</v>
      </c>
      <c r="CQ70" s="4">
        <v>0</v>
      </c>
      <c r="CS70" s="4">
        <v>5763.06</v>
      </c>
      <c r="CT70" s="4">
        <f t="shared" si="15"/>
        <v>12236.939999999999</v>
      </c>
      <c r="CU70" s="38">
        <f t="shared" si="16"/>
        <v>0.32017000000000001</v>
      </c>
      <c r="CV70" s="38"/>
    </row>
    <row r="71" spans="1:100" s="4" customFormat="1" outlineLevel="1" x14ac:dyDescent="0.2">
      <c r="A71" s="4" t="s">
        <v>83</v>
      </c>
      <c r="B71" s="11" t="s">
        <v>236</v>
      </c>
      <c r="C71" s="4" t="s">
        <v>237</v>
      </c>
      <c r="D71" s="4">
        <v>72</v>
      </c>
      <c r="E71" s="4">
        <v>269.5</v>
      </c>
      <c r="F71" s="4">
        <v>1251.4000000000001</v>
      </c>
      <c r="G71" s="4">
        <v>0</v>
      </c>
      <c r="H71" s="4">
        <v>1592.9</v>
      </c>
      <c r="J71" s="4">
        <v>0</v>
      </c>
      <c r="K71" s="4">
        <v>0</v>
      </c>
      <c r="L71" s="4">
        <v>0</v>
      </c>
      <c r="N71" s="4">
        <v>1592.9</v>
      </c>
      <c r="P71" s="54">
        <v>0</v>
      </c>
      <c r="Q71" s="54">
        <v>0</v>
      </c>
      <c r="S71" s="54"/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1500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54">
        <v>1500</v>
      </c>
      <c r="CJ71" s="4">
        <v>114.4</v>
      </c>
      <c r="CK71" s="4">
        <v>84.5</v>
      </c>
      <c r="CL71" s="4">
        <v>699</v>
      </c>
      <c r="CM71" s="4">
        <v>897.9</v>
      </c>
      <c r="CO71" s="4">
        <v>0</v>
      </c>
      <c r="CP71" s="4">
        <v>0</v>
      </c>
      <c r="CQ71" s="4">
        <v>0</v>
      </c>
      <c r="CS71" s="4">
        <v>897.9</v>
      </c>
      <c r="CT71" s="4">
        <f t="shared" si="15"/>
        <v>602.1</v>
      </c>
      <c r="CU71" s="38">
        <f t="shared" si="16"/>
        <v>0.59860000000000002</v>
      </c>
      <c r="CV71" s="38"/>
    </row>
    <row r="72" spans="1:100" s="4" customFormat="1" outlineLevel="1" x14ac:dyDescent="0.2">
      <c r="A72" s="4" t="s">
        <v>84</v>
      </c>
      <c r="B72" s="11" t="s">
        <v>238</v>
      </c>
      <c r="C72" s="4" t="s">
        <v>239</v>
      </c>
      <c r="D72" s="4">
        <v>4720.91</v>
      </c>
      <c r="E72" s="4">
        <v>403.85</v>
      </c>
      <c r="F72" s="4">
        <v>58.980000000000004</v>
      </c>
      <c r="G72" s="4">
        <v>0</v>
      </c>
      <c r="H72" s="4">
        <v>5183.74</v>
      </c>
      <c r="J72" s="4">
        <v>0</v>
      </c>
      <c r="K72" s="4">
        <v>0</v>
      </c>
      <c r="L72" s="4">
        <v>0</v>
      </c>
      <c r="N72" s="4">
        <v>5183.74</v>
      </c>
      <c r="P72" s="54">
        <v>0</v>
      </c>
      <c r="Q72" s="54">
        <v>0</v>
      </c>
      <c r="S72" s="54"/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7805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54">
        <v>7805</v>
      </c>
      <c r="CJ72" s="4">
        <v>3243.2000000000003</v>
      </c>
      <c r="CK72" s="4">
        <v>0</v>
      </c>
      <c r="CL72" s="4">
        <v>0</v>
      </c>
      <c r="CM72" s="4">
        <v>3243.2000000000003</v>
      </c>
      <c r="CO72" s="4">
        <v>0</v>
      </c>
      <c r="CP72" s="4">
        <v>0</v>
      </c>
      <c r="CQ72" s="4">
        <v>0</v>
      </c>
      <c r="CS72" s="4">
        <v>3243.2000000000003</v>
      </c>
      <c r="CT72" s="4">
        <f t="shared" si="15"/>
        <v>4561.7999999999993</v>
      </c>
      <c r="CU72" s="38">
        <f t="shared" si="16"/>
        <v>0.41552850736707242</v>
      </c>
      <c r="CV72" s="38"/>
    </row>
    <row r="73" spans="1:100" s="4" customFormat="1" outlineLevel="1" x14ac:dyDescent="0.2">
      <c r="A73" s="4" t="s">
        <v>85</v>
      </c>
      <c r="B73" s="11" t="s">
        <v>240</v>
      </c>
      <c r="C73" s="4" t="s">
        <v>241</v>
      </c>
      <c r="D73" s="4">
        <v>10090.950000000001</v>
      </c>
      <c r="E73" s="4">
        <v>0</v>
      </c>
      <c r="F73" s="4">
        <v>0</v>
      </c>
      <c r="G73" s="4">
        <v>0</v>
      </c>
      <c r="H73" s="4">
        <v>10090.950000000001</v>
      </c>
      <c r="J73" s="4">
        <v>0</v>
      </c>
      <c r="K73" s="4">
        <v>0</v>
      </c>
      <c r="L73" s="4">
        <v>0</v>
      </c>
      <c r="N73" s="4">
        <v>10090.950000000001</v>
      </c>
      <c r="P73" s="54">
        <v>0</v>
      </c>
      <c r="Q73" s="54">
        <v>0</v>
      </c>
      <c r="S73" s="54"/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10500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54">
        <v>10500</v>
      </c>
      <c r="CJ73" s="4">
        <v>464.6</v>
      </c>
      <c r="CK73" s="4">
        <v>0</v>
      </c>
      <c r="CL73" s="4">
        <v>0</v>
      </c>
      <c r="CM73" s="4">
        <v>464.6</v>
      </c>
      <c r="CO73" s="4">
        <v>0</v>
      </c>
      <c r="CP73" s="4">
        <v>0</v>
      </c>
      <c r="CQ73" s="4">
        <v>0</v>
      </c>
      <c r="CS73" s="4">
        <v>464.6</v>
      </c>
      <c r="CT73" s="4">
        <f t="shared" si="15"/>
        <v>10035.4</v>
      </c>
      <c r="CU73" s="38">
        <f t="shared" si="16"/>
        <v>4.424761904761905E-2</v>
      </c>
      <c r="CV73" s="38"/>
    </row>
    <row r="74" spans="1:100" s="4" customFormat="1" outlineLevel="1" x14ac:dyDescent="0.2">
      <c r="A74" s="4" t="s">
        <v>86</v>
      </c>
      <c r="B74" s="11" t="s">
        <v>242</v>
      </c>
      <c r="C74" s="4" t="s">
        <v>243</v>
      </c>
      <c r="D74" s="4">
        <v>41282.18</v>
      </c>
      <c r="E74" s="4">
        <v>0</v>
      </c>
      <c r="F74" s="4">
        <v>0</v>
      </c>
      <c r="G74" s="4">
        <v>0</v>
      </c>
      <c r="H74" s="4">
        <v>41282.18</v>
      </c>
      <c r="J74" s="4">
        <v>0</v>
      </c>
      <c r="K74" s="4">
        <v>0</v>
      </c>
      <c r="L74" s="4">
        <v>0</v>
      </c>
      <c r="N74" s="4">
        <v>41282.18</v>
      </c>
      <c r="P74" s="54">
        <v>0</v>
      </c>
      <c r="Q74" s="54">
        <v>0</v>
      </c>
      <c r="S74" s="54"/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49000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54">
        <v>49000</v>
      </c>
      <c r="CJ74" s="4">
        <v>19527.78</v>
      </c>
      <c r="CK74" s="4">
        <v>0</v>
      </c>
      <c r="CL74" s="4">
        <v>0</v>
      </c>
      <c r="CM74" s="4">
        <v>19527.78</v>
      </c>
      <c r="CO74" s="4">
        <v>0</v>
      </c>
      <c r="CP74" s="4">
        <v>0</v>
      </c>
      <c r="CQ74" s="4">
        <v>0</v>
      </c>
      <c r="CS74" s="4">
        <v>19527.78</v>
      </c>
      <c r="CT74" s="4">
        <f t="shared" si="15"/>
        <v>29472.22</v>
      </c>
      <c r="CU74" s="38">
        <f t="shared" si="16"/>
        <v>0.39852612244897956</v>
      </c>
      <c r="CV74" s="38"/>
    </row>
    <row r="75" spans="1:100" s="4" customFormat="1" outlineLevel="1" x14ac:dyDescent="0.2">
      <c r="A75" s="4" t="s">
        <v>87</v>
      </c>
      <c r="B75" s="11" t="s">
        <v>244</v>
      </c>
      <c r="C75" s="4" t="s">
        <v>245</v>
      </c>
      <c r="D75" s="4">
        <v>0</v>
      </c>
      <c r="E75" s="4">
        <v>0</v>
      </c>
      <c r="F75" s="4">
        <v>7123</v>
      </c>
      <c r="G75" s="4">
        <v>0</v>
      </c>
      <c r="H75" s="4">
        <v>7123</v>
      </c>
      <c r="J75" s="4">
        <v>0</v>
      </c>
      <c r="K75" s="4">
        <v>0</v>
      </c>
      <c r="L75" s="4">
        <v>0</v>
      </c>
      <c r="N75" s="4">
        <v>7123</v>
      </c>
      <c r="P75" s="54">
        <v>0</v>
      </c>
      <c r="Q75" s="54">
        <v>0</v>
      </c>
      <c r="S75" s="54"/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5000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54">
        <v>5000</v>
      </c>
      <c r="CJ75" s="4">
        <v>0</v>
      </c>
      <c r="CK75" s="4">
        <v>0</v>
      </c>
      <c r="CL75" s="4">
        <v>0</v>
      </c>
      <c r="CM75" s="4">
        <v>0</v>
      </c>
      <c r="CO75" s="4">
        <v>0</v>
      </c>
      <c r="CP75" s="4">
        <v>0</v>
      </c>
      <c r="CQ75" s="4">
        <v>0</v>
      </c>
      <c r="CS75" s="4">
        <v>0</v>
      </c>
      <c r="CT75" s="4">
        <f t="shared" si="15"/>
        <v>5000</v>
      </c>
      <c r="CU75" s="38">
        <f t="shared" si="16"/>
        <v>0</v>
      </c>
      <c r="CV75" s="38"/>
    </row>
    <row r="76" spans="1:100" s="4" customFormat="1" outlineLevel="1" x14ac:dyDescent="0.2">
      <c r="A76" s="4" t="s">
        <v>88</v>
      </c>
      <c r="B76" s="11" t="s">
        <v>246</v>
      </c>
      <c r="C76" s="4" t="s">
        <v>247</v>
      </c>
      <c r="D76" s="4">
        <v>0</v>
      </c>
      <c r="E76" s="4">
        <v>0</v>
      </c>
      <c r="F76" s="4">
        <v>880</v>
      </c>
      <c r="G76" s="4">
        <v>0</v>
      </c>
      <c r="H76" s="4">
        <v>880</v>
      </c>
      <c r="J76" s="4">
        <v>0</v>
      </c>
      <c r="K76" s="4">
        <v>0</v>
      </c>
      <c r="L76" s="4">
        <v>0</v>
      </c>
      <c r="N76" s="4">
        <v>880</v>
      </c>
      <c r="P76" s="54">
        <v>0</v>
      </c>
      <c r="Q76" s="54">
        <v>0</v>
      </c>
      <c r="S76" s="54"/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1100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54">
        <v>1100</v>
      </c>
      <c r="CJ76" s="4">
        <v>0</v>
      </c>
      <c r="CK76" s="4">
        <v>0</v>
      </c>
      <c r="CL76" s="4">
        <v>0</v>
      </c>
      <c r="CM76" s="4">
        <v>0</v>
      </c>
      <c r="CO76" s="4">
        <v>0</v>
      </c>
      <c r="CP76" s="4">
        <v>0</v>
      </c>
      <c r="CQ76" s="4">
        <v>0</v>
      </c>
      <c r="CS76" s="4">
        <v>0</v>
      </c>
      <c r="CT76" s="4">
        <f t="shared" si="15"/>
        <v>1100</v>
      </c>
      <c r="CU76" s="38">
        <f t="shared" si="16"/>
        <v>0</v>
      </c>
      <c r="CV76" s="38"/>
    </row>
    <row r="77" spans="1:100" s="4" customFormat="1" outlineLevel="1" x14ac:dyDescent="0.2">
      <c r="A77" s="4" t="s">
        <v>89</v>
      </c>
      <c r="B77" s="11" t="s">
        <v>248</v>
      </c>
      <c r="C77" s="4" t="s">
        <v>249</v>
      </c>
      <c r="D77" s="4">
        <v>4181.5</v>
      </c>
      <c r="E77" s="4">
        <v>0</v>
      </c>
      <c r="F77" s="4">
        <v>118058.08</v>
      </c>
      <c r="G77" s="4">
        <v>0</v>
      </c>
      <c r="H77" s="4">
        <v>122239.58</v>
      </c>
      <c r="J77" s="4">
        <v>0</v>
      </c>
      <c r="K77" s="4">
        <v>0</v>
      </c>
      <c r="L77" s="4">
        <v>0</v>
      </c>
      <c r="N77" s="4">
        <v>122239.58</v>
      </c>
      <c r="P77" s="54">
        <v>0</v>
      </c>
      <c r="Q77" s="54">
        <v>0</v>
      </c>
      <c r="S77" s="54"/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140000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54">
        <v>140000</v>
      </c>
      <c r="CJ77" s="4">
        <v>1084</v>
      </c>
      <c r="CK77" s="4">
        <v>0</v>
      </c>
      <c r="CL77" s="4">
        <v>11615.550000000001</v>
      </c>
      <c r="CM77" s="4">
        <v>12699.550000000001</v>
      </c>
      <c r="CO77" s="4">
        <v>0</v>
      </c>
      <c r="CP77" s="4">
        <v>0</v>
      </c>
      <c r="CQ77" s="4">
        <v>0</v>
      </c>
      <c r="CS77" s="4">
        <v>12699.550000000001</v>
      </c>
      <c r="CT77" s="4">
        <f t="shared" si="15"/>
        <v>127300.45</v>
      </c>
      <c r="CU77" s="38">
        <f t="shared" si="16"/>
        <v>9.0711071428571433E-2</v>
      </c>
      <c r="CV77" s="38"/>
    </row>
    <row r="78" spans="1:100" s="4" customFormat="1" outlineLevel="1" x14ac:dyDescent="0.2">
      <c r="A78" s="4" t="s">
        <v>90</v>
      </c>
      <c r="B78" s="11" t="s">
        <v>250</v>
      </c>
      <c r="C78" s="4" t="s">
        <v>251</v>
      </c>
      <c r="D78" s="4">
        <v>0</v>
      </c>
      <c r="E78" s="4">
        <v>0</v>
      </c>
      <c r="F78" s="4">
        <v>1097.99</v>
      </c>
      <c r="G78" s="4">
        <v>0</v>
      </c>
      <c r="H78" s="4">
        <v>1097.99</v>
      </c>
      <c r="J78" s="4">
        <v>0</v>
      </c>
      <c r="K78" s="4">
        <v>0</v>
      </c>
      <c r="L78" s="4">
        <v>0</v>
      </c>
      <c r="N78" s="4">
        <v>1097.99</v>
      </c>
      <c r="P78" s="54">
        <v>0</v>
      </c>
      <c r="Q78" s="54">
        <v>0</v>
      </c>
      <c r="S78" s="54"/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1500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54">
        <v>1500</v>
      </c>
      <c r="CJ78" s="4">
        <v>0</v>
      </c>
      <c r="CK78" s="4">
        <v>0</v>
      </c>
      <c r="CL78" s="4">
        <v>0</v>
      </c>
      <c r="CM78" s="4">
        <v>0</v>
      </c>
      <c r="CO78" s="4">
        <v>0</v>
      </c>
      <c r="CP78" s="4">
        <v>0</v>
      </c>
      <c r="CQ78" s="4">
        <v>0</v>
      </c>
      <c r="CS78" s="4">
        <v>0</v>
      </c>
      <c r="CT78" s="4">
        <f t="shared" si="15"/>
        <v>1500</v>
      </c>
      <c r="CU78" s="38">
        <f t="shared" si="16"/>
        <v>0</v>
      </c>
      <c r="CV78" s="38"/>
    </row>
    <row r="79" spans="1:100" s="4" customFormat="1" outlineLevel="1" x14ac:dyDescent="0.2">
      <c r="A79" s="4" t="s">
        <v>91</v>
      </c>
      <c r="B79" s="11" t="s">
        <v>252</v>
      </c>
      <c r="C79" s="4" t="s">
        <v>253</v>
      </c>
      <c r="D79" s="4">
        <v>0</v>
      </c>
      <c r="E79" s="4">
        <v>0</v>
      </c>
      <c r="F79" s="4">
        <v>6918.6100000000006</v>
      </c>
      <c r="G79" s="4">
        <v>0</v>
      </c>
      <c r="H79" s="4">
        <v>6918.6100000000006</v>
      </c>
      <c r="J79" s="4">
        <v>0</v>
      </c>
      <c r="K79" s="4">
        <v>0</v>
      </c>
      <c r="L79" s="4">
        <v>0</v>
      </c>
      <c r="N79" s="4">
        <v>6918.6100000000006</v>
      </c>
      <c r="P79" s="54">
        <v>0</v>
      </c>
      <c r="Q79" s="54">
        <v>0</v>
      </c>
      <c r="S79" s="54"/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11600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54">
        <v>11600</v>
      </c>
      <c r="CJ79" s="4">
        <v>0</v>
      </c>
      <c r="CK79" s="4">
        <v>0</v>
      </c>
      <c r="CL79" s="4">
        <v>2718.2000000000003</v>
      </c>
      <c r="CM79" s="4">
        <v>2718.2000000000003</v>
      </c>
      <c r="CO79" s="4">
        <v>0</v>
      </c>
      <c r="CP79" s="4">
        <v>0</v>
      </c>
      <c r="CQ79" s="4">
        <v>0</v>
      </c>
      <c r="CS79" s="4">
        <v>2718.2000000000003</v>
      </c>
      <c r="CT79" s="4">
        <f t="shared" si="15"/>
        <v>8881.7999999999993</v>
      </c>
      <c r="CU79" s="38">
        <f t="shared" si="16"/>
        <v>0.23432758620689659</v>
      </c>
      <c r="CV79" s="38"/>
    </row>
    <row r="80" spans="1:100" s="4" customFormat="1" outlineLevel="1" x14ac:dyDescent="0.2">
      <c r="A80" s="4" t="s">
        <v>92</v>
      </c>
      <c r="B80" s="11" t="s">
        <v>254</v>
      </c>
      <c r="C80" s="4" t="s">
        <v>255</v>
      </c>
      <c r="D80" s="4">
        <v>0</v>
      </c>
      <c r="E80" s="4">
        <v>323.17</v>
      </c>
      <c r="F80" s="4">
        <v>52225.06</v>
      </c>
      <c r="G80" s="4">
        <v>0</v>
      </c>
      <c r="H80" s="4">
        <v>52548.229999999996</v>
      </c>
      <c r="J80" s="4">
        <v>0</v>
      </c>
      <c r="K80" s="4">
        <v>0</v>
      </c>
      <c r="L80" s="4">
        <v>0</v>
      </c>
      <c r="N80" s="4">
        <v>52548.23</v>
      </c>
      <c r="P80" s="54">
        <v>0</v>
      </c>
      <c r="Q80" s="54">
        <v>0</v>
      </c>
      <c r="S80" s="54"/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37500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54">
        <v>37500</v>
      </c>
      <c r="CJ80" s="4">
        <v>0</v>
      </c>
      <c r="CK80" s="4">
        <v>299</v>
      </c>
      <c r="CL80" s="4">
        <v>22190.25</v>
      </c>
      <c r="CM80" s="4">
        <v>22489.25</v>
      </c>
      <c r="CO80" s="4">
        <v>0</v>
      </c>
      <c r="CP80" s="4">
        <v>0</v>
      </c>
      <c r="CQ80" s="4">
        <v>0</v>
      </c>
      <c r="CS80" s="4">
        <v>22489.25</v>
      </c>
      <c r="CT80" s="4">
        <f t="shared" si="15"/>
        <v>15010.75</v>
      </c>
      <c r="CU80" s="38">
        <f t="shared" si="16"/>
        <v>0.59971333333333332</v>
      </c>
      <c r="CV80" s="38"/>
    </row>
    <row r="81" spans="1:100" s="4" customFormat="1" outlineLevel="1" x14ac:dyDescent="0.2">
      <c r="A81" s="4" t="s">
        <v>93</v>
      </c>
      <c r="B81" s="11" t="s">
        <v>256</v>
      </c>
      <c r="C81" s="4" t="s">
        <v>257</v>
      </c>
      <c r="D81" s="4">
        <v>0</v>
      </c>
      <c r="E81" s="4">
        <v>0</v>
      </c>
      <c r="F81" s="4">
        <v>24040.850000000002</v>
      </c>
      <c r="G81" s="4">
        <v>0</v>
      </c>
      <c r="H81" s="4">
        <v>24040.850000000002</v>
      </c>
      <c r="J81" s="4">
        <v>0</v>
      </c>
      <c r="K81" s="4">
        <v>0</v>
      </c>
      <c r="L81" s="4">
        <v>0</v>
      </c>
      <c r="N81" s="4">
        <v>24040.850000000002</v>
      </c>
      <c r="P81" s="54">
        <v>0</v>
      </c>
      <c r="Q81" s="54">
        <v>0</v>
      </c>
      <c r="S81" s="54"/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80000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54">
        <v>80000</v>
      </c>
      <c r="CJ81" s="4">
        <v>0</v>
      </c>
      <c r="CK81" s="4">
        <v>0</v>
      </c>
      <c r="CL81" s="4">
        <v>2273.5</v>
      </c>
      <c r="CM81" s="4">
        <v>2273.5</v>
      </c>
      <c r="CO81" s="4">
        <v>0</v>
      </c>
      <c r="CP81" s="4">
        <v>0</v>
      </c>
      <c r="CQ81" s="4">
        <v>0</v>
      </c>
      <c r="CS81" s="4">
        <v>2273.5</v>
      </c>
      <c r="CT81" s="4">
        <f t="shared" si="15"/>
        <v>77726.5</v>
      </c>
      <c r="CU81" s="38">
        <f t="shared" si="16"/>
        <v>2.841875E-2</v>
      </c>
      <c r="CV81" s="38"/>
    </row>
    <row r="82" spans="1:100" s="4" customFormat="1" outlineLevel="1" x14ac:dyDescent="0.2">
      <c r="A82" s="4" t="s">
        <v>94</v>
      </c>
      <c r="B82" s="11" t="s">
        <v>258</v>
      </c>
      <c r="C82" s="4" t="s">
        <v>259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J82" s="4">
        <v>0</v>
      </c>
      <c r="K82" s="4">
        <v>0</v>
      </c>
      <c r="L82" s="4">
        <v>0</v>
      </c>
      <c r="N82" s="4">
        <v>0</v>
      </c>
      <c r="P82" s="54">
        <v>0</v>
      </c>
      <c r="Q82" s="54">
        <v>0</v>
      </c>
      <c r="S82" s="54"/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500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54">
        <v>500</v>
      </c>
      <c r="CJ82" s="4">
        <v>0</v>
      </c>
      <c r="CK82" s="4">
        <v>0</v>
      </c>
      <c r="CL82" s="4">
        <v>0</v>
      </c>
      <c r="CM82" s="4">
        <v>0</v>
      </c>
      <c r="CO82" s="4">
        <v>0</v>
      </c>
      <c r="CP82" s="4">
        <v>0</v>
      </c>
      <c r="CQ82" s="4">
        <v>0</v>
      </c>
      <c r="CS82" s="4">
        <v>0</v>
      </c>
      <c r="CT82" s="4">
        <f t="shared" si="15"/>
        <v>500</v>
      </c>
      <c r="CU82" s="38">
        <f t="shared" si="16"/>
        <v>0</v>
      </c>
      <c r="CV82" s="38"/>
    </row>
    <row r="83" spans="1:100" s="4" customFormat="1" outlineLevel="1" x14ac:dyDescent="0.2">
      <c r="A83" s="4" t="s">
        <v>95</v>
      </c>
      <c r="B83" s="11" t="s">
        <v>260</v>
      </c>
      <c r="C83" s="4" t="s">
        <v>261</v>
      </c>
      <c r="D83" s="4">
        <v>0</v>
      </c>
      <c r="E83" s="4">
        <v>0</v>
      </c>
      <c r="F83" s="4">
        <v>18957.36</v>
      </c>
      <c r="G83" s="4">
        <v>0</v>
      </c>
      <c r="H83" s="4">
        <v>18957.36</v>
      </c>
      <c r="J83" s="4">
        <v>0</v>
      </c>
      <c r="K83" s="4">
        <v>0</v>
      </c>
      <c r="L83" s="4">
        <v>0</v>
      </c>
      <c r="N83" s="4">
        <v>18957.36</v>
      </c>
      <c r="P83" s="54">
        <v>0</v>
      </c>
      <c r="Q83" s="54">
        <v>0</v>
      </c>
      <c r="S83" s="54"/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18000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54">
        <v>18000</v>
      </c>
      <c r="CJ83" s="4">
        <v>0</v>
      </c>
      <c r="CK83" s="4">
        <v>0</v>
      </c>
      <c r="CL83" s="4">
        <v>832.08</v>
      </c>
      <c r="CM83" s="4">
        <v>832.08</v>
      </c>
      <c r="CO83" s="4">
        <v>0</v>
      </c>
      <c r="CP83" s="4">
        <v>0</v>
      </c>
      <c r="CQ83" s="4">
        <v>0</v>
      </c>
      <c r="CS83" s="4">
        <v>832.08</v>
      </c>
      <c r="CT83" s="4">
        <f t="shared" si="15"/>
        <v>17167.919999999998</v>
      </c>
      <c r="CU83" s="38">
        <f t="shared" si="16"/>
        <v>4.6226666666666666E-2</v>
      </c>
      <c r="CV83" s="38"/>
    </row>
    <row r="84" spans="1:100" s="4" customFormat="1" outlineLevel="1" x14ac:dyDescent="0.2">
      <c r="A84" s="4" t="s">
        <v>96</v>
      </c>
      <c r="B84" s="11" t="s">
        <v>262</v>
      </c>
      <c r="C84" s="4" t="s">
        <v>263</v>
      </c>
      <c r="D84" s="4">
        <v>0</v>
      </c>
      <c r="E84" s="4">
        <v>0</v>
      </c>
      <c r="F84" s="4">
        <v>53306.73</v>
      </c>
      <c r="G84" s="4">
        <v>0</v>
      </c>
      <c r="H84" s="4">
        <v>53306.73</v>
      </c>
      <c r="J84" s="4">
        <v>0</v>
      </c>
      <c r="K84" s="4">
        <v>0</v>
      </c>
      <c r="L84" s="4">
        <v>0</v>
      </c>
      <c r="N84" s="4">
        <v>53306.73</v>
      </c>
      <c r="P84" s="54">
        <v>0</v>
      </c>
      <c r="Q84" s="54">
        <v>0</v>
      </c>
      <c r="S84" s="54"/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53500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54">
        <v>53500</v>
      </c>
      <c r="CJ84" s="4">
        <v>0</v>
      </c>
      <c r="CK84" s="4">
        <v>0</v>
      </c>
      <c r="CL84" s="4">
        <v>12139.65</v>
      </c>
      <c r="CM84" s="4">
        <v>12139.65</v>
      </c>
      <c r="CO84" s="4">
        <v>0</v>
      </c>
      <c r="CP84" s="4">
        <v>0</v>
      </c>
      <c r="CQ84" s="4">
        <v>0</v>
      </c>
      <c r="CS84" s="4">
        <v>12139.65</v>
      </c>
      <c r="CT84" s="4">
        <f t="shared" si="15"/>
        <v>41360.35</v>
      </c>
      <c r="CU84" s="38">
        <f t="shared" si="16"/>
        <v>0.22690934579439251</v>
      </c>
      <c r="CV84" s="38"/>
    </row>
    <row r="85" spans="1:100" s="4" customFormat="1" outlineLevel="1" x14ac:dyDescent="0.2">
      <c r="A85" s="4" t="s">
        <v>97</v>
      </c>
      <c r="B85" s="11" t="s">
        <v>264</v>
      </c>
      <c r="C85" s="4" t="s">
        <v>265</v>
      </c>
      <c r="D85" s="4">
        <v>0</v>
      </c>
      <c r="E85" s="4">
        <v>0</v>
      </c>
      <c r="F85" s="4">
        <v>12127.7</v>
      </c>
      <c r="G85" s="4">
        <v>0</v>
      </c>
      <c r="H85" s="4">
        <v>12127.7</v>
      </c>
      <c r="J85" s="4">
        <v>0</v>
      </c>
      <c r="K85" s="4">
        <v>0</v>
      </c>
      <c r="L85" s="4">
        <v>0</v>
      </c>
      <c r="N85" s="4">
        <v>12127.7</v>
      </c>
      <c r="P85" s="54">
        <v>0</v>
      </c>
      <c r="Q85" s="54">
        <v>0</v>
      </c>
      <c r="S85" s="54"/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13770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54">
        <v>13770</v>
      </c>
      <c r="CJ85" s="4">
        <v>0</v>
      </c>
      <c r="CK85" s="4">
        <v>0</v>
      </c>
      <c r="CL85" s="4">
        <v>3734.77</v>
      </c>
      <c r="CM85" s="4">
        <v>3734.77</v>
      </c>
      <c r="CO85" s="4">
        <v>0</v>
      </c>
      <c r="CP85" s="4">
        <v>0</v>
      </c>
      <c r="CQ85" s="4">
        <v>0</v>
      </c>
      <c r="CS85" s="4">
        <v>3734.77</v>
      </c>
      <c r="CT85" s="4">
        <f t="shared" si="15"/>
        <v>10035.23</v>
      </c>
      <c r="CU85" s="38">
        <f t="shared" si="16"/>
        <v>0.27122512708787216</v>
      </c>
      <c r="CV85" s="38"/>
    </row>
    <row r="86" spans="1:100" s="4" customFormat="1" outlineLevel="1" x14ac:dyDescent="0.2">
      <c r="A86" s="4" t="s">
        <v>98</v>
      </c>
      <c r="B86" s="11" t="s">
        <v>266</v>
      </c>
      <c r="C86" s="4" t="s">
        <v>267</v>
      </c>
      <c r="D86" s="4">
        <v>0</v>
      </c>
      <c r="E86" s="4">
        <v>0</v>
      </c>
      <c r="F86" s="4">
        <v>17313.510000000002</v>
      </c>
      <c r="G86" s="4">
        <v>0</v>
      </c>
      <c r="H86" s="4">
        <v>17313.510000000002</v>
      </c>
      <c r="J86" s="4">
        <v>0</v>
      </c>
      <c r="K86" s="4">
        <v>0</v>
      </c>
      <c r="L86" s="4">
        <v>0</v>
      </c>
      <c r="N86" s="4">
        <v>17313.510000000002</v>
      </c>
      <c r="P86" s="54">
        <v>0</v>
      </c>
      <c r="Q86" s="54">
        <v>0</v>
      </c>
      <c r="S86" s="54"/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17775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54">
        <v>17775</v>
      </c>
      <c r="CJ86" s="4">
        <v>0</v>
      </c>
      <c r="CK86" s="4">
        <v>0</v>
      </c>
      <c r="CL86" s="4">
        <v>2656.35</v>
      </c>
      <c r="CM86" s="4">
        <v>2656.35</v>
      </c>
      <c r="CO86" s="4">
        <v>0</v>
      </c>
      <c r="CP86" s="4">
        <v>0</v>
      </c>
      <c r="CQ86" s="4">
        <v>0</v>
      </c>
      <c r="CS86" s="4">
        <v>2656.35</v>
      </c>
      <c r="CT86" s="4">
        <f t="shared" si="15"/>
        <v>15118.65</v>
      </c>
      <c r="CU86" s="38">
        <f t="shared" si="16"/>
        <v>0.14944303797468353</v>
      </c>
      <c r="CV86" s="38"/>
    </row>
    <row r="87" spans="1:100" s="4" customFormat="1" outlineLevel="1" x14ac:dyDescent="0.2">
      <c r="A87" s="4" t="s">
        <v>99</v>
      </c>
      <c r="B87" s="11" t="s">
        <v>268</v>
      </c>
      <c r="C87" s="4" t="s">
        <v>269</v>
      </c>
      <c r="D87" s="4">
        <v>0</v>
      </c>
      <c r="E87" s="4">
        <v>0</v>
      </c>
      <c r="F87" s="4">
        <v>543.66</v>
      </c>
      <c r="G87" s="4">
        <v>0</v>
      </c>
      <c r="H87" s="4">
        <v>543.66</v>
      </c>
      <c r="J87" s="4">
        <v>0</v>
      </c>
      <c r="K87" s="4">
        <v>0</v>
      </c>
      <c r="L87" s="4">
        <v>0</v>
      </c>
      <c r="N87" s="4">
        <v>543.66</v>
      </c>
      <c r="P87" s="54">
        <v>0</v>
      </c>
      <c r="Q87" s="54">
        <v>0</v>
      </c>
      <c r="S87" s="54"/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600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54">
        <v>600</v>
      </c>
      <c r="CJ87" s="4">
        <v>0</v>
      </c>
      <c r="CK87" s="4">
        <v>0</v>
      </c>
      <c r="CL87" s="4">
        <v>0</v>
      </c>
      <c r="CM87" s="4">
        <v>0</v>
      </c>
      <c r="CO87" s="4">
        <v>0</v>
      </c>
      <c r="CP87" s="4">
        <v>0</v>
      </c>
      <c r="CQ87" s="4">
        <v>0</v>
      </c>
      <c r="CS87" s="4">
        <v>0</v>
      </c>
      <c r="CT87" s="4">
        <f t="shared" si="15"/>
        <v>600</v>
      </c>
      <c r="CU87" s="38">
        <f t="shared" si="16"/>
        <v>0</v>
      </c>
      <c r="CV87" s="38"/>
    </row>
    <row r="88" spans="1:100" s="4" customFormat="1" outlineLevel="1" x14ac:dyDescent="0.2">
      <c r="A88" s="4" t="s">
        <v>100</v>
      </c>
      <c r="B88" s="11" t="s">
        <v>270</v>
      </c>
      <c r="C88" s="4" t="s">
        <v>271</v>
      </c>
      <c r="D88" s="4">
        <v>0</v>
      </c>
      <c r="E88" s="4">
        <v>332</v>
      </c>
      <c r="F88" s="4">
        <v>14718.83</v>
      </c>
      <c r="G88" s="4">
        <v>0</v>
      </c>
      <c r="H88" s="4">
        <v>15050.83</v>
      </c>
      <c r="J88" s="4">
        <v>0</v>
      </c>
      <c r="K88" s="4">
        <v>0</v>
      </c>
      <c r="L88" s="4">
        <v>0</v>
      </c>
      <c r="N88" s="4">
        <v>15050.83</v>
      </c>
      <c r="P88" s="54">
        <v>0</v>
      </c>
      <c r="Q88" s="54">
        <v>0</v>
      </c>
      <c r="S88" s="54"/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16650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54">
        <v>16650</v>
      </c>
      <c r="CJ88" s="4">
        <v>0</v>
      </c>
      <c r="CK88" s="4">
        <v>0</v>
      </c>
      <c r="CL88" s="4">
        <v>8887.380000000001</v>
      </c>
      <c r="CM88" s="4">
        <v>8887.380000000001</v>
      </c>
      <c r="CO88" s="4">
        <v>0</v>
      </c>
      <c r="CP88" s="4">
        <v>0</v>
      </c>
      <c r="CQ88" s="4">
        <v>0</v>
      </c>
      <c r="CS88" s="4">
        <v>8887.380000000001</v>
      </c>
      <c r="CT88" s="4">
        <f t="shared" si="15"/>
        <v>7762.619999999999</v>
      </c>
      <c r="CU88" s="38">
        <f t="shared" si="16"/>
        <v>0.53377657657657662</v>
      </c>
      <c r="CV88" s="38"/>
    </row>
    <row r="89" spans="1:100" s="4" customFormat="1" outlineLevel="1" x14ac:dyDescent="0.2">
      <c r="A89" s="4" t="s">
        <v>101</v>
      </c>
      <c r="B89" s="11" t="s">
        <v>272</v>
      </c>
      <c r="C89" s="4" t="s">
        <v>273</v>
      </c>
      <c r="D89" s="4">
        <v>0</v>
      </c>
      <c r="E89" s="4">
        <v>1107.49</v>
      </c>
      <c r="F89" s="4">
        <v>54308.06</v>
      </c>
      <c r="G89" s="4">
        <v>0</v>
      </c>
      <c r="H89" s="4">
        <v>55415.549999999996</v>
      </c>
      <c r="J89" s="4">
        <v>0</v>
      </c>
      <c r="K89" s="4">
        <v>0</v>
      </c>
      <c r="L89" s="4">
        <v>0</v>
      </c>
      <c r="N89" s="4">
        <v>55415.55</v>
      </c>
      <c r="P89" s="54">
        <v>0</v>
      </c>
      <c r="Q89" s="54">
        <v>0</v>
      </c>
      <c r="S89" s="54"/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80500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54">
        <v>80500</v>
      </c>
      <c r="CJ89" s="4">
        <v>0</v>
      </c>
      <c r="CK89" s="4">
        <v>0</v>
      </c>
      <c r="CL89" s="4">
        <v>57793.36</v>
      </c>
      <c r="CM89" s="4">
        <v>57793.36</v>
      </c>
      <c r="CO89" s="4">
        <v>0</v>
      </c>
      <c r="CP89" s="4">
        <v>0</v>
      </c>
      <c r="CQ89" s="4">
        <v>0</v>
      </c>
      <c r="CS89" s="4">
        <v>57793.36</v>
      </c>
      <c r="CT89" s="4">
        <f t="shared" si="15"/>
        <v>22706.639999999999</v>
      </c>
      <c r="CU89" s="38">
        <f t="shared" si="16"/>
        <v>0.71792993788819881</v>
      </c>
      <c r="CV89" s="38"/>
    </row>
    <row r="90" spans="1:100" s="4" customFormat="1" outlineLevel="1" x14ac:dyDescent="0.2">
      <c r="A90" s="4" t="s">
        <v>102</v>
      </c>
      <c r="B90" s="11" t="s">
        <v>274</v>
      </c>
      <c r="C90" s="4" t="s">
        <v>275</v>
      </c>
      <c r="D90" s="4">
        <v>0</v>
      </c>
      <c r="E90" s="4">
        <v>282.31</v>
      </c>
      <c r="F90" s="4">
        <v>10537.39</v>
      </c>
      <c r="G90" s="4">
        <v>0</v>
      </c>
      <c r="H90" s="4">
        <v>10819.699999999999</v>
      </c>
      <c r="J90" s="4">
        <v>0</v>
      </c>
      <c r="K90" s="4">
        <v>0</v>
      </c>
      <c r="L90" s="4">
        <v>0</v>
      </c>
      <c r="N90" s="4">
        <v>10819.7</v>
      </c>
      <c r="P90" s="54">
        <v>0</v>
      </c>
      <c r="Q90" s="54">
        <v>0</v>
      </c>
      <c r="S90" s="54"/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13029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54">
        <v>13029</v>
      </c>
      <c r="CJ90" s="4">
        <v>0</v>
      </c>
      <c r="CK90" s="4">
        <v>0</v>
      </c>
      <c r="CL90" s="4">
        <v>0</v>
      </c>
      <c r="CM90" s="4">
        <v>0</v>
      </c>
      <c r="CO90" s="4">
        <v>0</v>
      </c>
      <c r="CP90" s="4">
        <v>0</v>
      </c>
      <c r="CQ90" s="4">
        <v>0</v>
      </c>
      <c r="CS90" s="4">
        <v>0</v>
      </c>
      <c r="CT90" s="4">
        <f t="shared" si="15"/>
        <v>13029</v>
      </c>
      <c r="CU90" s="38">
        <f t="shared" si="16"/>
        <v>0</v>
      </c>
      <c r="CV90" s="38"/>
    </row>
    <row r="91" spans="1:100" s="4" customFormat="1" outlineLevel="1" x14ac:dyDescent="0.2">
      <c r="A91" s="4" t="s">
        <v>103</v>
      </c>
      <c r="B91" s="11" t="s">
        <v>276</v>
      </c>
      <c r="C91" s="4" t="s">
        <v>338</v>
      </c>
      <c r="D91" s="4">
        <v>0</v>
      </c>
      <c r="E91" s="4">
        <v>0</v>
      </c>
      <c r="F91" s="4">
        <v>452490.8</v>
      </c>
      <c r="G91" s="4">
        <v>0</v>
      </c>
      <c r="H91" s="4">
        <v>452490.8</v>
      </c>
      <c r="J91" s="4">
        <v>0</v>
      </c>
      <c r="K91" s="4">
        <v>160000</v>
      </c>
      <c r="L91" s="4">
        <v>160000</v>
      </c>
      <c r="N91" s="4">
        <v>160000</v>
      </c>
      <c r="P91" s="54">
        <v>0</v>
      </c>
      <c r="Q91" s="54">
        <v>0</v>
      </c>
      <c r="S91" s="54"/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436991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54">
        <v>165000</v>
      </c>
      <c r="CJ91" s="4">
        <v>0</v>
      </c>
      <c r="CK91" s="4">
        <v>0</v>
      </c>
      <c r="CL91" s="4">
        <v>27879.97</v>
      </c>
      <c r="CM91" s="4">
        <v>0</v>
      </c>
      <c r="CO91" s="4">
        <v>0</v>
      </c>
      <c r="CP91" s="4">
        <v>0</v>
      </c>
      <c r="CQ91" s="4">
        <v>0</v>
      </c>
      <c r="CS91" s="4">
        <v>0</v>
      </c>
      <c r="CT91" s="4">
        <f t="shared" si="15"/>
        <v>165000</v>
      </c>
      <c r="CU91" s="38">
        <f t="shared" si="16"/>
        <v>0</v>
      </c>
      <c r="CV91" s="38"/>
    </row>
    <row r="92" spans="1:100" s="4" customFormat="1" outlineLevel="1" x14ac:dyDescent="0.2">
      <c r="B92" s="11" t="s">
        <v>276</v>
      </c>
      <c r="C92" s="4" t="s">
        <v>339</v>
      </c>
      <c r="N92" s="4">
        <v>452490.8</v>
      </c>
      <c r="P92" s="54"/>
      <c r="Q92" s="54"/>
      <c r="S92" s="54"/>
      <c r="CH92" s="54">
        <v>271991</v>
      </c>
      <c r="CM92" s="4">
        <v>27879.97</v>
      </c>
      <c r="CS92" s="4">
        <v>27879.97</v>
      </c>
      <c r="CT92" s="4">
        <f t="shared" si="15"/>
        <v>244111.03</v>
      </c>
      <c r="CU92" s="38">
        <f t="shared" si="16"/>
        <v>0.10250328135857437</v>
      </c>
      <c r="CV92" s="38"/>
    </row>
    <row r="93" spans="1:100" s="4" customFormat="1" outlineLevel="1" x14ac:dyDescent="0.2">
      <c r="A93" s="4" t="s">
        <v>104</v>
      </c>
      <c r="B93" s="11" t="s">
        <v>278</v>
      </c>
      <c r="C93" s="4" t="s">
        <v>340</v>
      </c>
      <c r="D93" s="4">
        <v>0</v>
      </c>
      <c r="E93" s="4">
        <v>0</v>
      </c>
      <c r="F93" s="4">
        <v>47977.760000000002</v>
      </c>
      <c r="G93" s="4">
        <v>0</v>
      </c>
      <c r="H93" s="4">
        <v>47977.760000000002</v>
      </c>
      <c r="J93" s="4">
        <v>0</v>
      </c>
      <c r="K93" s="4">
        <v>307915</v>
      </c>
      <c r="L93" s="4">
        <v>307915</v>
      </c>
      <c r="N93" s="4">
        <v>307915</v>
      </c>
      <c r="P93" s="54">
        <v>0</v>
      </c>
      <c r="Q93" s="54">
        <v>0</v>
      </c>
      <c r="S93" s="54"/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0</v>
      </c>
      <c r="BN93" s="4">
        <v>338153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54">
        <v>300635</v>
      </c>
      <c r="CJ93" s="4">
        <v>0</v>
      </c>
      <c r="CK93" s="4">
        <v>0</v>
      </c>
      <c r="CL93" s="4">
        <v>4997.3900000000003</v>
      </c>
      <c r="CM93" s="4">
        <v>0</v>
      </c>
      <c r="CO93" s="4">
        <v>0</v>
      </c>
      <c r="CP93" s="4">
        <v>150317.5</v>
      </c>
      <c r="CQ93" s="4">
        <v>150317.5</v>
      </c>
      <c r="CS93" s="4">
        <v>150317.5</v>
      </c>
      <c r="CT93" s="4">
        <f t="shared" si="15"/>
        <v>150317.5</v>
      </c>
      <c r="CU93" s="38">
        <f t="shared" si="16"/>
        <v>0.5</v>
      </c>
      <c r="CV93" s="38"/>
    </row>
    <row r="94" spans="1:100" s="4" customFormat="1" outlineLevel="1" x14ac:dyDescent="0.2">
      <c r="B94" s="11" t="s">
        <v>278</v>
      </c>
      <c r="C94" s="4" t="s">
        <v>341</v>
      </c>
      <c r="N94" s="4">
        <v>47977.760000000002</v>
      </c>
      <c r="P94" s="54"/>
      <c r="Q94" s="54"/>
      <c r="S94" s="54"/>
      <c r="CH94" s="54">
        <v>37518</v>
      </c>
      <c r="CM94" s="4">
        <v>4997.3900000000003</v>
      </c>
      <c r="CS94" s="4">
        <v>4997.3900000000003</v>
      </c>
      <c r="CT94" s="4">
        <f t="shared" si="15"/>
        <v>32520.61</v>
      </c>
      <c r="CU94" s="38">
        <f t="shared" si="16"/>
        <v>0.13319979743056667</v>
      </c>
      <c r="CV94" s="38"/>
    </row>
    <row r="95" spans="1:100" s="4" customFormat="1" outlineLevel="1" x14ac:dyDescent="0.2">
      <c r="A95" s="4" t="s">
        <v>123</v>
      </c>
      <c r="B95" s="11" t="s">
        <v>280</v>
      </c>
      <c r="C95" s="4" t="s">
        <v>342</v>
      </c>
      <c r="D95" s="4">
        <v>0</v>
      </c>
      <c r="E95" s="4">
        <v>0</v>
      </c>
      <c r="F95" s="4">
        <v>703688.52</v>
      </c>
      <c r="G95" s="4">
        <v>0</v>
      </c>
      <c r="H95" s="4">
        <v>703688.52</v>
      </c>
      <c r="J95" s="4">
        <v>0</v>
      </c>
      <c r="K95" s="4">
        <v>0</v>
      </c>
      <c r="L95" s="4">
        <v>0</v>
      </c>
      <c r="N95" s="4">
        <v>703688.52</v>
      </c>
      <c r="P95" s="54">
        <v>0</v>
      </c>
      <c r="Q95" s="54">
        <v>0</v>
      </c>
      <c r="S95" s="54"/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754241</v>
      </c>
      <c r="CH95" s="54">
        <v>754241</v>
      </c>
      <c r="CJ95" s="4">
        <v>0</v>
      </c>
      <c r="CK95" s="4">
        <v>0</v>
      </c>
      <c r="CL95" s="4">
        <v>188582.32</v>
      </c>
      <c r="CM95" s="4">
        <v>188582.32</v>
      </c>
      <c r="CO95" s="4">
        <v>0</v>
      </c>
      <c r="CP95" s="4">
        <v>0</v>
      </c>
      <c r="CQ95" s="4">
        <v>0</v>
      </c>
      <c r="CS95" s="4">
        <v>188582.32</v>
      </c>
      <c r="CT95" s="4">
        <f t="shared" si="15"/>
        <v>565658.67999999993</v>
      </c>
      <c r="CU95" s="38">
        <f t="shared" si="16"/>
        <v>0.25002926120431002</v>
      </c>
      <c r="CV95" s="38"/>
    </row>
    <row r="96" spans="1:100" s="4" customFormat="1" x14ac:dyDescent="0.2">
      <c r="A96" s="5" t="s">
        <v>20</v>
      </c>
      <c r="B96" s="11"/>
      <c r="C96" s="2" t="s">
        <v>13</v>
      </c>
      <c r="D96" s="5">
        <v>60347.54</v>
      </c>
      <c r="E96" s="5">
        <v>2718.32</v>
      </c>
      <c r="F96" s="5">
        <v>1612641.79</v>
      </c>
      <c r="G96" s="5">
        <v>0</v>
      </c>
      <c r="H96" s="5">
        <v>1675707.65</v>
      </c>
      <c r="I96" s="7"/>
      <c r="J96" s="5">
        <v>0</v>
      </c>
      <c r="K96" s="5">
        <v>467915</v>
      </c>
      <c r="L96" s="5">
        <v>467915</v>
      </c>
      <c r="M96" s="7"/>
      <c r="N96" s="5">
        <v>2143622.6500000008</v>
      </c>
      <c r="O96" s="5"/>
      <c r="P96" s="5">
        <v>0</v>
      </c>
      <c r="Q96" s="5">
        <v>0</v>
      </c>
      <c r="R96" s="5"/>
      <c r="S96" s="7"/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1100</v>
      </c>
      <c r="AR96" s="5">
        <v>18000</v>
      </c>
      <c r="AS96" s="5">
        <v>1500</v>
      </c>
      <c r="AT96" s="5">
        <v>7805</v>
      </c>
      <c r="AU96" s="5">
        <v>10500</v>
      </c>
      <c r="AV96" s="5">
        <v>49000</v>
      </c>
      <c r="AW96" s="5">
        <v>5000</v>
      </c>
      <c r="AX96" s="5">
        <v>1100</v>
      </c>
      <c r="AY96" s="5">
        <v>140000</v>
      </c>
      <c r="AZ96" s="5">
        <v>1500</v>
      </c>
      <c r="BA96" s="5">
        <v>11600</v>
      </c>
      <c r="BB96" s="5">
        <v>37500</v>
      </c>
      <c r="BC96" s="5">
        <v>80000</v>
      </c>
      <c r="BD96" s="5">
        <v>500</v>
      </c>
      <c r="BE96" s="5">
        <v>18000</v>
      </c>
      <c r="BF96" s="5">
        <v>53500</v>
      </c>
      <c r="BG96" s="5">
        <v>13770</v>
      </c>
      <c r="BH96" s="5">
        <v>17775</v>
      </c>
      <c r="BI96" s="5">
        <v>600</v>
      </c>
      <c r="BJ96" s="5">
        <v>16650</v>
      </c>
      <c r="BK96" s="5">
        <v>80500</v>
      </c>
      <c r="BL96" s="5">
        <v>13029</v>
      </c>
      <c r="BM96" s="5">
        <v>436991</v>
      </c>
      <c r="BN96" s="5">
        <v>338153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754241</v>
      </c>
      <c r="CH96" s="5">
        <v>2108314</v>
      </c>
      <c r="CI96" s="7"/>
      <c r="CJ96" s="5">
        <v>24433.98</v>
      </c>
      <c r="CK96" s="5">
        <v>408.5</v>
      </c>
      <c r="CL96" s="5">
        <v>352737.83</v>
      </c>
      <c r="CM96" s="5">
        <v>377580.31000000006</v>
      </c>
      <c r="CN96" s="2"/>
      <c r="CO96" s="5">
        <v>0</v>
      </c>
      <c r="CP96" s="5">
        <v>150317.5</v>
      </c>
      <c r="CQ96" s="5">
        <v>150317.5</v>
      </c>
      <c r="CS96" s="5">
        <v>527897.81000000006</v>
      </c>
      <c r="CT96" s="5">
        <f>CH96-CS96</f>
        <v>1580416.19</v>
      </c>
      <c r="CU96" s="40">
        <f>IF(CH96=0,"n/a",CS96/(CH96))</f>
        <v>0.2503886090971269</v>
      </c>
      <c r="CV96" s="37"/>
    </row>
    <row r="97" spans="1:99" x14ac:dyDescent="0.2">
      <c r="H97" s="7"/>
      <c r="I97" s="7"/>
      <c r="L97" s="7"/>
      <c r="M97" s="7"/>
      <c r="N97" s="7"/>
      <c r="O97" s="7"/>
      <c r="P97" s="7"/>
      <c r="Q97" s="7"/>
      <c r="R97" s="7"/>
      <c r="S97" s="7"/>
      <c r="CH97" s="7"/>
      <c r="CI97" s="7"/>
      <c r="CM97" s="7"/>
      <c r="CQ97" s="7"/>
    </row>
    <row r="98" spans="1:99" outlineLevel="1" x14ac:dyDescent="0.2">
      <c r="A98" s="3" t="s">
        <v>105</v>
      </c>
      <c r="B98" s="10" t="s">
        <v>281</v>
      </c>
      <c r="C98" s="3" t="s">
        <v>282</v>
      </c>
      <c r="D98" s="3">
        <v>1125</v>
      </c>
      <c r="E98" s="3">
        <v>0</v>
      </c>
      <c r="F98" s="3">
        <v>0</v>
      </c>
      <c r="G98" s="3">
        <v>0</v>
      </c>
      <c r="H98" s="3">
        <v>1125</v>
      </c>
      <c r="J98" s="3">
        <v>0</v>
      </c>
      <c r="K98" s="3">
        <v>0</v>
      </c>
      <c r="L98" s="3">
        <v>0</v>
      </c>
      <c r="N98" s="3">
        <v>1125</v>
      </c>
      <c r="P98" s="29">
        <v>0</v>
      </c>
      <c r="Q98" s="29">
        <v>0</v>
      </c>
      <c r="R98" s="30"/>
      <c r="S98" s="29"/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1561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29">
        <v>1561</v>
      </c>
      <c r="CJ98" s="3">
        <v>0</v>
      </c>
      <c r="CK98" s="3">
        <v>0</v>
      </c>
      <c r="CL98" s="3">
        <v>0</v>
      </c>
      <c r="CM98" s="3">
        <v>0</v>
      </c>
      <c r="CO98" s="3">
        <v>0</v>
      </c>
      <c r="CP98" s="3">
        <v>0</v>
      </c>
      <c r="CQ98" s="3">
        <v>0</v>
      </c>
      <c r="CS98" s="3">
        <v>0</v>
      </c>
      <c r="CT98" s="3">
        <f t="shared" ref="CT98:CT114" si="17">CH98-CS98</f>
        <v>1561</v>
      </c>
      <c r="CU98" s="34">
        <f t="shared" ref="CU98:CU114" si="18">IF(CH98=0,"n/a",CS98/(CH98))</f>
        <v>0</v>
      </c>
    </row>
    <row r="99" spans="1:99" outlineLevel="1" x14ac:dyDescent="0.2">
      <c r="A99" s="3" t="s">
        <v>106</v>
      </c>
      <c r="B99" s="10" t="s">
        <v>283</v>
      </c>
      <c r="C99" s="3" t="s">
        <v>284</v>
      </c>
      <c r="D99" s="3">
        <v>4610.9000000000005</v>
      </c>
      <c r="E99" s="3">
        <v>0</v>
      </c>
      <c r="F99" s="3">
        <v>8740.18</v>
      </c>
      <c r="G99" s="3">
        <v>0</v>
      </c>
      <c r="H99" s="3">
        <v>13351.080000000002</v>
      </c>
      <c r="J99" s="3">
        <v>0</v>
      </c>
      <c r="K99" s="3">
        <v>0</v>
      </c>
      <c r="L99" s="3">
        <v>0</v>
      </c>
      <c r="N99" s="3">
        <v>13351.08</v>
      </c>
      <c r="P99" s="29">
        <v>0</v>
      </c>
      <c r="Q99" s="29">
        <v>0</v>
      </c>
      <c r="R99" s="30"/>
      <c r="S99" s="29"/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17000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29">
        <v>17000</v>
      </c>
      <c r="CJ99" s="3">
        <v>169.35</v>
      </c>
      <c r="CK99" s="3">
        <v>0</v>
      </c>
      <c r="CL99" s="3">
        <v>2264.0100000000002</v>
      </c>
      <c r="CM99" s="3">
        <v>2433.36</v>
      </c>
      <c r="CO99" s="3">
        <v>0</v>
      </c>
      <c r="CP99" s="3">
        <v>0</v>
      </c>
      <c r="CQ99" s="3">
        <v>0</v>
      </c>
      <c r="CS99" s="3">
        <v>2433.36</v>
      </c>
      <c r="CT99" s="3">
        <f t="shared" si="17"/>
        <v>14566.64</v>
      </c>
      <c r="CU99" s="34">
        <f t="shared" si="18"/>
        <v>0.14313882352941176</v>
      </c>
    </row>
    <row r="100" spans="1:99" outlineLevel="1" x14ac:dyDescent="0.2">
      <c r="A100" s="3" t="s">
        <v>107</v>
      </c>
      <c r="B100" s="10" t="s">
        <v>285</v>
      </c>
      <c r="C100" s="3" t="s">
        <v>286</v>
      </c>
      <c r="D100" s="3">
        <v>12428.300000000001</v>
      </c>
      <c r="E100" s="3">
        <v>0</v>
      </c>
      <c r="F100" s="3">
        <v>1912.5</v>
      </c>
      <c r="G100" s="3">
        <v>0</v>
      </c>
      <c r="H100" s="3">
        <v>14340.800000000001</v>
      </c>
      <c r="J100" s="3">
        <v>0</v>
      </c>
      <c r="K100" s="3">
        <v>0</v>
      </c>
      <c r="L100" s="3">
        <v>0</v>
      </c>
      <c r="N100" s="3">
        <v>14340.800000000001</v>
      </c>
      <c r="P100" s="29">
        <v>0</v>
      </c>
      <c r="Q100" s="29">
        <v>0</v>
      </c>
      <c r="R100" s="30"/>
      <c r="S100" s="29"/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18800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29">
        <v>18800</v>
      </c>
      <c r="CJ100" s="3">
        <v>0</v>
      </c>
      <c r="CK100" s="3">
        <v>0</v>
      </c>
      <c r="CL100" s="3">
        <v>0</v>
      </c>
      <c r="CM100" s="3">
        <v>0</v>
      </c>
      <c r="CO100" s="3">
        <v>0</v>
      </c>
      <c r="CP100" s="3">
        <v>0</v>
      </c>
      <c r="CQ100" s="3">
        <v>0</v>
      </c>
      <c r="CS100" s="3">
        <v>0</v>
      </c>
      <c r="CT100" s="3">
        <f t="shared" si="17"/>
        <v>18800</v>
      </c>
      <c r="CU100" s="34">
        <f t="shared" si="18"/>
        <v>0</v>
      </c>
    </row>
    <row r="101" spans="1:99" outlineLevel="1" x14ac:dyDescent="0.2">
      <c r="A101" s="3" t="s">
        <v>108</v>
      </c>
      <c r="B101" s="10" t="s">
        <v>287</v>
      </c>
      <c r="C101" s="3" t="s">
        <v>288</v>
      </c>
      <c r="D101" s="3">
        <v>0</v>
      </c>
      <c r="E101" s="3">
        <v>0</v>
      </c>
      <c r="F101" s="3">
        <v>1402.54</v>
      </c>
      <c r="G101" s="3">
        <v>0</v>
      </c>
      <c r="H101" s="3">
        <v>1402.54</v>
      </c>
      <c r="J101" s="3">
        <v>0</v>
      </c>
      <c r="K101" s="3">
        <v>0</v>
      </c>
      <c r="L101" s="3">
        <v>0</v>
      </c>
      <c r="N101" s="3">
        <v>1402.54</v>
      </c>
      <c r="P101" s="29">
        <v>0</v>
      </c>
      <c r="Q101" s="29">
        <v>0</v>
      </c>
      <c r="R101" s="30"/>
      <c r="S101" s="29"/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3500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29">
        <v>3500</v>
      </c>
      <c r="CJ101" s="3">
        <v>0</v>
      </c>
      <c r="CK101" s="3">
        <v>0</v>
      </c>
      <c r="CL101" s="3">
        <v>410.29</v>
      </c>
      <c r="CM101" s="3">
        <v>410.29</v>
      </c>
      <c r="CO101" s="3">
        <v>0</v>
      </c>
      <c r="CP101" s="3">
        <v>0</v>
      </c>
      <c r="CQ101" s="3">
        <v>0</v>
      </c>
      <c r="CS101" s="3">
        <v>410.29</v>
      </c>
      <c r="CT101" s="3">
        <f t="shared" si="17"/>
        <v>3089.71</v>
      </c>
      <c r="CU101" s="34">
        <f t="shared" si="18"/>
        <v>0.11722571428571429</v>
      </c>
    </row>
    <row r="102" spans="1:99" outlineLevel="1" x14ac:dyDescent="0.2">
      <c r="A102" s="3" t="s">
        <v>109</v>
      </c>
      <c r="B102" s="10" t="s">
        <v>289</v>
      </c>
      <c r="C102" s="3" t="s">
        <v>290</v>
      </c>
      <c r="D102" s="3">
        <v>0</v>
      </c>
      <c r="E102" s="3">
        <v>0</v>
      </c>
      <c r="F102" s="3">
        <v>12185.01</v>
      </c>
      <c r="G102" s="3">
        <v>0</v>
      </c>
      <c r="H102" s="3">
        <v>12185.01</v>
      </c>
      <c r="J102" s="3">
        <v>0</v>
      </c>
      <c r="K102" s="3">
        <v>0</v>
      </c>
      <c r="L102" s="3">
        <v>0</v>
      </c>
      <c r="N102" s="3">
        <v>12185.01</v>
      </c>
      <c r="P102" s="29">
        <v>0</v>
      </c>
      <c r="Q102" s="29">
        <v>0</v>
      </c>
      <c r="R102" s="30"/>
      <c r="S102" s="29"/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9000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29">
        <v>9000</v>
      </c>
      <c r="CJ102" s="3">
        <v>0</v>
      </c>
      <c r="CK102" s="3">
        <v>0</v>
      </c>
      <c r="CL102" s="3">
        <v>5504.9400000000005</v>
      </c>
      <c r="CM102" s="3">
        <v>5504.9400000000005</v>
      </c>
      <c r="CO102" s="3">
        <v>0</v>
      </c>
      <c r="CP102" s="3">
        <v>0</v>
      </c>
      <c r="CQ102" s="3">
        <v>0</v>
      </c>
      <c r="CS102" s="3">
        <v>5504.9400000000005</v>
      </c>
      <c r="CT102" s="3">
        <f t="shared" si="17"/>
        <v>3495.0599999999995</v>
      </c>
      <c r="CU102" s="34">
        <f t="shared" si="18"/>
        <v>0.61166000000000009</v>
      </c>
    </row>
    <row r="103" spans="1:99" outlineLevel="1" x14ac:dyDescent="0.2">
      <c r="A103" s="3" t="s">
        <v>110</v>
      </c>
      <c r="B103" s="10" t="s">
        <v>291</v>
      </c>
      <c r="C103" s="3" t="s">
        <v>292</v>
      </c>
      <c r="D103" s="3">
        <v>0</v>
      </c>
      <c r="E103" s="3">
        <v>0</v>
      </c>
      <c r="F103" s="3">
        <v>438.12</v>
      </c>
      <c r="G103" s="3">
        <v>0</v>
      </c>
      <c r="H103" s="3">
        <v>438.12</v>
      </c>
      <c r="J103" s="3">
        <v>0</v>
      </c>
      <c r="K103" s="3">
        <v>0</v>
      </c>
      <c r="L103" s="3">
        <v>0</v>
      </c>
      <c r="N103" s="3">
        <v>438.12</v>
      </c>
      <c r="P103" s="29">
        <v>0</v>
      </c>
      <c r="Q103" s="29">
        <v>0</v>
      </c>
      <c r="R103" s="30"/>
      <c r="S103" s="29"/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1250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29">
        <v>1250</v>
      </c>
      <c r="CJ103" s="3">
        <v>0</v>
      </c>
      <c r="CK103" s="3">
        <v>0</v>
      </c>
      <c r="CL103" s="3">
        <v>65.75</v>
      </c>
      <c r="CM103" s="3">
        <v>65.75</v>
      </c>
      <c r="CO103" s="3">
        <v>0</v>
      </c>
      <c r="CP103" s="3">
        <v>0</v>
      </c>
      <c r="CQ103" s="3">
        <v>0</v>
      </c>
      <c r="CS103" s="3">
        <v>65.75</v>
      </c>
      <c r="CT103" s="3">
        <f t="shared" si="17"/>
        <v>1184.25</v>
      </c>
      <c r="CU103" s="34">
        <f t="shared" si="18"/>
        <v>5.2600000000000001E-2</v>
      </c>
    </row>
    <row r="104" spans="1:99" outlineLevel="1" x14ac:dyDescent="0.2">
      <c r="A104" s="3" t="s">
        <v>111</v>
      </c>
      <c r="B104" s="10" t="s">
        <v>293</v>
      </c>
      <c r="C104" s="3" t="s">
        <v>294</v>
      </c>
      <c r="D104" s="3">
        <v>0</v>
      </c>
      <c r="E104" s="3">
        <v>0</v>
      </c>
      <c r="F104" s="3">
        <v>16149.95</v>
      </c>
      <c r="G104" s="3">
        <v>0</v>
      </c>
      <c r="H104" s="3">
        <v>16149.95</v>
      </c>
      <c r="J104" s="3">
        <v>0</v>
      </c>
      <c r="K104" s="3">
        <v>0</v>
      </c>
      <c r="L104" s="3">
        <v>0</v>
      </c>
      <c r="N104" s="3">
        <v>16149.95</v>
      </c>
      <c r="P104" s="29">
        <v>0</v>
      </c>
      <c r="Q104" s="29">
        <v>0</v>
      </c>
      <c r="R104" s="30"/>
      <c r="S104" s="29"/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21000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29">
        <v>21000</v>
      </c>
      <c r="CJ104" s="3">
        <v>0</v>
      </c>
      <c r="CK104" s="3">
        <v>0</v>
      </c>
      <c r="CL104" s="3">
        <v>2884.7000000000003</v>
      </c>
      <c r="CM104" s="3">
        <v>2884.7000000000003</v>
      </c>
      <c r="CO104" s="3">
        <v>0</v>
      </c>
      <c r="CP104" s="3">
        <v>0</v>
      </c>
      <c r="CQ104" s="3">
        <v>0</v>
      </c>
      <c r="CS104" s="3">
        <v>2884.7000000000003</v>
      </c>
      <c r="CT104" s="3">
        <f t="shared" si="17"/>
        <v>18115.3</v>
      </c>
      <c r="CU104" s="34">
        <f t="shared" si="18"/>
        <v>0.13736666666666669</v>
      </c>
    </row>
    <row r="105" spans="1:99" outlineLevel="1" x14ac:dyDescent="0.2">
      <c r="A105" s="3" t="s">
        <v>112</v>
      </c>
      <c r="B105" s="10" t="s">
        <v>295</v>
      </c>
      <c r="C105" s="3" t="s">
        <v>296</v>
      </c>
      <c r="D105" s="3">
        <v>235.69</v>
      </c>
      <c r="E105" s="3">
        <v>1498.8</v>
      </c>
      <c r="F105" s="3">
        <v>166037.80000000002</v>
      </c>
      <c r="G105" s="3">
        <v>474.91</v>
      </c>
      <c r="H105" s="3">
        <v>168247.2</v>
      </c>
      <c r="J105" s="3">
        <v>0</v>
      </c>
      <c r="K105" s="3">
        <v>0</v>
      </c>
      <c r="L105" s="3">
        <v>0</v>
      </c>
      <c r="N105" s="3">
        <v>168247.2</v>
      </c>
      <c r="P105" s="29">
        <v>0</v>
      </c>
      <c r="Q105" s="29">
        <v>0</v>
      </c>
      <c r="R105" s="30"/>
      <c r="S105" s="29"/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100000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29">
        <v>100000</v>
      </c>
      <c r="CJ105" s="3">
        <v>0</v>
      </c>
      <c r="CK105" s="3">
        <v>0</v>
      </c>
      <c r="CL105" s="3">
        <v>18532.27</v>
      </c>
      <c r="CM105" s="3">
        <v>18532.27</v>
      </c>
      <c r="CO105" s="3">
        <v>0</v>
      </c>
      <c r="CP105" s="3">
        <v>0</v>
      </c>
      <c r="CQ105" s="3">
        <v>0</v>
      </c>
      <c r="CS105" s="3">
        <v>18532.27</v>
      </c>
      <c r="CT105" s="3">
        <f t="shared" si="17"/>
        <v>81467.73</v>
      </c>
      <c r="CU105" s="34">
        <f t="shared" si="18"/>
        <v>0.18532270000000001</v>
      </c>
    </row>
    <row r="106" spans="1:99" outlineLevel="1" x14ac:dyDescent="0.2">
      <c r="A106" s="3" t="s">
        <v>113</v>
      </c>
      <c r="B106" s="10" t="s">
        <v>297</v>
      </c>
      <c r="C106" s="3" t="s">
        <v>298</v>
      </c>
      <c r="D106" s="3">
        <v>0</v>
      </c>
      <c r="E106" s="3">
        <v>1871.53</v>
      </c>
      <c r="F106" s="3">
        <v>182068.98</v>
      </c>
      <c r="G106" s="3">
        <v>724.09</v>
      </c>
      <c r="H106" s="3">
        <v>184664.6</v>
      </c>
      <c r="J106" s="3">
        <v>0</v>
      </c>
      <c r="K106" s="3">
        <v>0</v>
      </c>
      <c r="L106" s="3">
        <v>0</v>
      </c>
      <c r="N106" s="3">
        <v>184664.6</v>
      </c>
      <c r="P106" s="29">
        <v>0</v>
      </c>
      <c r="Q106" s="29">
        <v>0</v>
      </c>
      <c r="R106" s="30"/>
      <c r="S106" s="29"/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33250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29">
        <v>33250</v>
      </c>
      <c r="CJ106" s="3">
        <v>0</v>
      </c>
      <c r="CK106" s="3">
        <v>161.99</v>
      </c>
      <c r="CL106" s="3">
        <v>6172.25</v>
      </c>
      <c r="CM106" s="3">
        <v>6334.24</v>
      </c>
      <c r="CO106" s="3">
        <v>0</v>
      </c>
      <c r="CP106" s="3">
        <v>0</v>
      </c>
      <c r="CQ106" s="3">
        <v>0</v>
      </c>
      <c r="CS106" s="3">
        <v>6334.24</v>
      </c>
      <c r="CT106" s="3">
        <f t="shared" si="17"/>
        <v>26915.760000000002</v>
      </c>
      <c r="CU106" s="34">
        <f t="shared" si="18"/>
        <v>0.19050345864661652</v>
      </c>
    </row>
    <row r="107" spans="1:99" outlineLevel="1" x14ac:dyDescent="0.2">
      <c r="A107" s="3" t="s">
        <v>114</v>
      </c>
      <c r="B107" s="10" t="s">
        <v>299</v>
      </c>
      <c r="C107" s="3" t="s">
        <v>300</v>
      </c>
      <c r="D107" s="3">
        <v>0</v>
      </c>
      <c r="E107" s="3">
        <v>42.910000000000004</v>
      </c>
      <c r="F107" s="3">
        <v>20321.54</v>
      </c>
      <c r="G107" s="3">
        <v>0</v>
      </c>
      <c r="H107" s="3">
        <v>20364.45</v>
      </c>
      <c r="J107" s="3">
        <v>0</v>
      </c>
      <c r="K107" s="3">
        <v>0</v>
      </c>
      <c r="L107" s="3">
        <v>0</v>
      </c>
      <c r="N107" s="3">
        <v>20364.45</v>
      </c>
      <c r="P107" s="29">
        <v>0</v>
      </c>
      <c r="Q107" s="29">
        <v>0</v>
      </c>
      <c r="R107" s="30"/>
      <c r="S107" s="29"/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26600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29">
        <v>26600</v>
      </c>
      <c r="CJ107" s="3">
        <v>0</v>
      </c>
      <c r="CK107" s="3">
        <v>0</v>
      </c>
      <c r="CL107" s="3">
        <v>3410.2200000000003</v>
      </c>
      <c r="CM107" s="3">
        <v>3410.2200000000003</v>
      </c>
      <c r="CO107" s="3">
        <v>0</v>
      </c>
      <c r="CP107" s="3">
        <v>0</v>
      </c>
      <c r="CQ107" s="3">
        <v>0</v>
      </c>
      <c r="CS107" s="3">
        <v>3410.2200000000003</v>
      </c>
      <c r="CT107" s="3">
        <f t="shared" si="17"/>
        <v>23189.78</v>
      </c>
      <c r="CU107" s="34">
        <f t="shared" si="18"/>
        <v>0.12820375939849624</v>
      </c>
    </row>
    <row r="108" spans="1:99" outlineLevel="1" x14ac:dyDescent="0.2">
      <c r="A108" s="3" t="s">
        <v>115</v>
      </c>
      <c r="B108" s="10" t="s">
        <v>301</v>
      </c>
      <c r="C108" s="3" t="s">
        <v>302</v>
      </c>
      <c r="D108" s="3">
        <v>0</v>
      </c>
      <c r="E108" s="3">
        <v>0</v>
      </c>
      <c r="F108" s="3">
        <v>17762.48</v>
      </c>
      <c r="G108" s="3">
        <v>0</v>
      </c>
      <c r="H108" s="3">
        <v>17762.48</v>
      </c>
      <c r="J108" s="3">
        <v>0</v>
      </c>
      <c r="K108" s="3">
        <v>0</v>
      </c>
      <c r="L108" s="3">
        <v>0</v>
      </c>
      <c r="N108" s="3">
        <v>17762.48</v>
      </c>
      <c r="P108" s="29">
        <v>0</v>
      </c>
      <c r="Q108" s="29">
        <v>0</v>
      </c>
      <c r="R108" s="30"/>
      <c r="S108" s="29"/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19000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29">
        <v>19000</v>
      </c>
      <c r="CJ108" s="3">
        <v>0</v>
      </c>
      <c r="CK108" s="3">
        <v>0</v>
      </c>
      <c r="CL108" s="3">
        <v>4107.6000000000004</v>
      </c>
      <c r="CM108" s="3">
        <v>4107.6000000000004</v>
      </c>
      <c r="CO108" s="3">
        <v>0</v>
      </c>
      <c r="CP108" s="3">
        <v>0</v>
      </c>
      <c r="CQ108" s="3">
        <v>0</v>
      </c>
      <c r="CS108" s="3">
        <v>4107.6000000000004</v>
      </c>
      <c r="CT108" s="3">
        <f t="shared" si="17"/>
        <v>14892.4</v>
      </c>
      <c r="CU108" s="34">
        <f t="shared" si="18"/>
        <v>0.21618947368421054</v>
      </c>
    </row>
    <row r="109" spans="1:99" outlineLevel="1" x14ac:dyDescent="0.2">
      <c r="A109" s="3" t="s">
        <v>116</v>
      </c>
      <c r="B109" s="10" t="s">
        <v>303</v>
      </c>
      <c r="C109" s="3" t="s">
        <v>304</v>
      </c>
      <c r="D109" s="3">
        <v>0</v>
      </c>
      <c r="E109" s="3">
        <v>0</v>
      </c>
      <c r="F109" s="3">
        <v>521.49</v>
      </c>
      <c r="G109" s="3">
        <v>0</v>
      </c>
      <c r="H109" s="3">
        <v>521.49</v>
      </c>
      <c r="J109" s="3">
        <v>0</v>
      </c>
      <c r="K109" s="3">
        <v>0</v>
      </c>
      <c r="L109" s="3">
        <v>0</v>
      </c>
      <c r="N109" s="3">
        <v>521.49</v>
      </c>
      <c r="P109" s="29">
        <v>0</v>
      </c>
      <c r="Q109" s="29">
        <v>0</v>
      </c>
      <c r="R109" s="30"/>
      <c r="S109" s="29"/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3435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29">
        <v>3435</v>
      </c>
      <c r="CJ109" s="3">
        <v>0</v>
      </c>
      <c r="CK109" s="3">
        <v>0</v>
      </c>
      <c r="CL109" s="3">
        <v>0</v>
      </c>
      <c r="CM109" s="3">
        <v>0</v>
      </c>
      <c r="CO109" s="3">
        <v>0</v>
      </c>
      <c r="CP109" s="3">
        <v>0</v>
      </c>
      <c r="CQ109" s="3">
        <v>0</v>
      </c>
      <c r="CS109" s="3">
        <v>0</v>
      </c>
      <c r="CT109" s="3">
        <f t="shared" si="17"/>
        <v>3435</v>
      </c>
      <c r="CU109" s="34">
        <f t="shared" si="18"/>
        <v>0</v>
      </c>
    </row>
    <row r="110" spans="1:99" outlineLevel="1" x14ac:dyDescent="0.2">
      <c r="A110" s="3" t="s">
        <v>117</v>
      </c>
      <c r="B110" s="10" t="s">
        <v>305</v>
      </c>
      <c r="C110" s="3" t="s">
        <v>306</v>
      </c>
      <c r="D110" s="3">
        <v>0</v>
      </c>
      <c r="E110" s="3">
        <v>28.38</v>
      </c>
      <c r="F110" s="3">
        <v>29.98</v>
      </c>
      <c r="G110" s="3">
        <v>0</v>
      </c>
      <c r="H110" s="3">
        <v>58.36</v>
      </c>
      <c r="J110" s="3">
        <v>0</v>
      </c>
      <c r="K110" s="3">
        <v>0</v>
      </c>
      <c r="L110" s="3">
        <v>0</v>
      </c>
      <c r="N110" s="3">
        <v>58.36</v>
      </c>
      <c r="P110" s="29">
        <v>0</v>
      </c>
      <c r="Q110" s="29">
        <v>0</v>
      </c>
      <c r="R110" s="30"/>
      <c r="S110" s="29"/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500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29">
        <v>500</v>
      </c>
      <c r="CJ110" s="3">
        <v>0</v>
      </c>
      <c r="CK110" s="3">
        <v>0</v>
      </c>
      <c r="CL110" s="3">
        <v>0</v>
      </c>
      <c r="CM110" s="3">
        <v>0</v>
      </c>
      <c r="CO110" s="3">
        <v>0</v>
      </c>
      <c r="CP110" s="3">
        <v>0</v>
      </c>
      <c r="CQ110" s="3">
        <v>0</v>
      </c>
      <c r="CS110" s="3">
        <v>0</v>
      </c>
      <c r="CT110" s="3">
        <f t="shared" si="17"/>
        <v>500</v>
      </c>
      <c r="CU110" s="34">
        <f t="shared" si="18"/>
        <v>0</v>
      </c>
    </row>
    <row r="111" spans="1:99" outlineLevel="1" x14ac:dyDescent="0.2">
      <c r="A111" s="3" t="s">
        <v>118</v>
      </c>
      <c r="B111" s="10" t="s">
        <v>307</v>
      </c>
      <c r="C111" s="3" t="s">
        <v>308</v>
      </c>
      <c r="D111" s="3">
        <v>232.07</v>
      </c>
      <c r="E111" s="3">
        <v>1643.1000000000001</v>
      </c>
      <c r="F111" s="3">
        <v>16903.95</v>
      </c>
      <c r="G111" s="3">
        <v>0</v>
      </c>
      <c r="H111" s="3">
        <v>18779.120000000003</v>
      </c>
      <c r="J111" s="3">
        <v>0</v>
      </c>
      <c r="K111" s="3">
        <v>0</v>
      </c>
      <c r="L111" s="3">
        <v>0</v>
      </c>
      <c r="N111" s="3">
        <v>18779.12</v>
      </c>
      <c r="P111" s="29">
        <v>0</v>
      </c>
      <c r="Q111" s="29">
        <v>0</v>
      </c>
      <c r="R111" s="30"/>
      <c r="S111" s="29"/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20500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29">
        <v>20500</v>
      </c>
      <c r="CJ111" s="3">
        <v>173.84</v>
      </c>
      <c r="CK111" s="3">
        <v>0</v>
      </c>
      <c r="CL111" s="3">
        <v>4822.5600000000004</v>
      </c>
      <c r="CM111" s="3">
        <v>4996.4000000000005</v>
      </c>
      <c r="CO111" s="3">
        <v>0</v>
      </c>
      <c r="CP111" s="3">
        <v>0</v>
      </c>
      <c r="CQ111" s="3">
        <v>0</v>
      </c>
      <c r="CS111" s="3">
        <v>4996.4000000000005</v>
      </c>
      <c r="CT111" s="3">
        <f t="shared" si="17"/>
        <v>15503.599999999999</v>
      </c>
      <c r="CU111" s="34">
        <f t="shared" si="18"/>
        <v>0.2437268292682927</v>
      </c>
    </row>
    <row r="112" spans="1:99" outlineLevel="1" x14ac:dyDescent="0.2">
      <c r="A112" s="3" t="s">
        <v>119</v>
      </c>
      <c r="B112" s="10" t="s">
        <v>309</v>
      </c>
      <c r="C112" s="3" t="s">
        <v>310</v>
      </c>
      <c r="D112" s="3">
        <v>0</v>
      </c>
      <c r="E112" s="3">
        <v>0</v>
      </c>
      <c r="F112" s="3">
        <v>4925.8500000000004</v>
      </c>
      <c r="G112" s="3">
        <v>0</v>
      </c>
      <c r="H112" s="3">
        <v>4925.8500000000004</v>
      </c>
      <c r="J112" s="3">
        <v>0</v>
      </c>
      <c r="K112" s="3">
        <v>0</v>
      </c>
      <c r="L112" s="3">
        <v>0</v>
      </c>
      <c r="N112" s="3">
        <v>4925.8500000000004</v>
      </c>
      <c r="P112" s="29">
        <v>0</v>
      </c>
      <c r="Q112" s="29">
        <v>0</v>
      </c>
      <c r="R112" s="30"/>
      <c r="S112" s="29"/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3200</v>
      </c>
      <c r="CD112" s="3">
        <v>0</v>
      </c>
      <c r="CE112" s="3">
        <v>0</v>
      </c>
      <c r="CF112" s="3">
        <v>0</v>
      </c>
      <c r="CG112" s="3">
        <v>0</v>
      </c>
      <c r="CH112" s="29">
        <v>3200</v>
      </c>
      <c r="CJ112" s="3">
        <v>0</v>
      </c>
      <c r="CK112" s="3">
        <v>0</v>
      </c>
      <c r="CL112" s="3">
        <v>933.92000000000007</v>
      </c>
      <c r="CM112" s="3">
        <v>933.92000000000007</v>
      </c>
      <c r="CO112" s="3">
        <v>0</v>
      </c>
      <c r="CP112" s="3">
        <v>0</v>
      </c>
      <c r="CQ112" s="3">
        <v>0</v>
      </c>
      <c r="CS112" s="3">
        <v>933.92000000000007</v>
      </c>
      <c r="CT112" s="3">
        <f t="shared" si="17"/>
        <v>2266.08</v>
      </c>
      <c r="CU112" s="34">
        <f t="shared" si="18"/>
        <v>0.29185</v>
      </c>
    </row>
    <row r="113" spans="1:100" outlineLevel="1" x14ac:dyDescent="0.2">
      <c r="A113" s="3" t="s">
        <v>120</v>
      </c>
      <c r="B113" s="10" t="s">
        <v>311</v>
      </c>
      <c r="C113" s="3" t="s">
        <v>312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J113" s="3">
        <v>0</v>
      </c>
      <c r="K113" s="3">
        <v>0</v>
      </c>
      <c r="L113" s="3">
        <v>0</v>
      </c>
      <c r="N113" s="3">
        <v>0</v>
      </c>
      <c r="P113" s="29">
        <v>0</v>
      </c>
      <c r="Q113" s="29">
        <v>0</v>
      </c>
      <c r="R113" s="30"/>
      <c r="S113" s="29"/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500</v>
      </c>
      <c r="CE113" s="3">
        <v>0</v>
      </c>
      <c r="CF113" s="3">
        <v>0</v>
      </c>
      <c r="CG113" s="3">
        <v>0</v>
      </c>
      <c r="CH113" s="29">
        <v>500</v>
      </c>
      <c r="CJ113" s="3">
        <v>0</v>
      </c>
      <c r="CK113" s="3">
        <v>0</v>
      </c>
      <c r="CL113" s="3">
        <v>0</v>
      </c>
      <c r="CM113" s="3">
        <v>0</v>
      </c>
      <c r="CO113" s="3">
        <v>0</v>
      </c>
      <c r="CP113" s="3">
        <v>0</v>
      </c>
      <c r="CQ113" s="3">
        <v>0</v>
      </c>
      <c r="CS113" s="3">
        <v>0</v>
      </c>
      <c r="CT113" s="3">
        <f t="shared" si="17"/>
        <v>500</v>
      </c>
      <c r="CU113" s="34">
        <f t="shared" si="18"/>
        <v>0</v>
      </c>
    </row>
    <row r="114" spans="1:100" outlineLevel="1" x14ac:dyDescent="0.2">
      <c r="A114" s="3" t="s">
        <v>121</v>
      </c>
      <c r="B114" s="10" t="s">
        <v>313</v>
      </c>
      <c r="C114" s="3" t="s">
        <v>314</v>
      </c>
      <c r="D114" s="3">
        <v>0</v>
      </c>
      <c r="E114" s="3">
        <v>0</v>
      </c>
      <c r="F114" s="3">
        <v>213.63</v>
      </c>
      <c r="G114" s="3">
        <v>0</v>
      </c>
      <c r="H114" s="3">
        <v>213.63</v>
      </c>
      <c r="J114" s="3">
        <v>0</v>
      </c>
      <c r="K114" s="3">
        <v>0</v>
      </c>
      <c r="L114" s="3">
        <v>0</v>
      </c>
      <c r="N114" s="3">
        <v>213.63</v>
      </c>
      <c r="P114" s="29">
        <v>0</v>
      </c>
      <c r="Q114" s="29">
        <v>0</v>
      </c>
      <c r="R114" s="30"/>
      <c r="S114" s="29"/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510</v>
      </c>
      <c r="CF114" s="3">
        <v>0</v>
      </c>
      <c r="CG114" s="3">
        <v>0</v>
      </c>
      <c r="CH114" s="29">
        <v>510</v>
      </c>
      <c r="CJ114" s="3">
        <v>0</v>
      </c>
      <c r="CK114" s="3">
        <v>0</v>
      </c>
      <c r="CL114" s="3">
        <v>53.51</v>
      </c>
      <c r="CM114" s="3">
        <v>53.51</v>
      </c>
      <c r="CO114" s="3">
        <v>0</v>
      </c>
      <c r="CP114" s="3">
        <v>0</v>
      </c>
      <c r="CQ114" s="3">
        <v>0</v>
      </c>
      <c r="CS114" s="3">
        <v>53.51</v>
      </c>
      <c r="CT114" s="3">
        <f t="shared" si="17"/>
        <v>456.49</v>
      </c>
      <c r="CU114" s="34">
        <f t="shared" si="18"/>
        <v>0.10492156862745097</v>
      </c>
    </row>
    <row r="115" spans="1:100" s="4" customFormat="1" x14ac:dyDescent="0.2">
      <c r="A115" s="5" t="s">
        <v>24</v>
      </c>
      <c r="B115" s="11"/>
      <c r="C115" s="2" t="s">
        <v>14</v>
      </c>
      <c r="D115" s="5">
        <v>18631.96</v>
      </c>
      <c r="E115" s="5">
        <v>5084.72</v>
      </c>
      <c r="F115" s="5">
        <v>449614</v>
      </c>
      <c r="G115" s="5">
        <v>1199</v>
      </c>
      <c r="H115" s="5">
        <v>474529.68</v>
      </c>
      <c r="I115" s="7"/>
      <c r="J115" s="5">
        <v>0</v>
      </c>
      <c r="K115" s="5">
        <v>0</v>
      </c>
      <c r="L115" s="5">
        <v>0</v>
      </c>
      <c r="M115" s="7"/>
      <c r="N115" s="5">
        <v>474529.68000000005</v>
      </c>
      <c r="O115" s="5"/>
      <c r="P115" s="5">
        <v>0</v>
      </c>
      <c r="Q115" s="5">
        <v>0</v>
      </c>
      <c r="R115" s="5"/>
      <c r="S115" s="7"/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1561</v>
      </c>
      <c r="BP115" s="5">
        <v>17000</v>
      </c>
      <c r="BQ115" s="5">
        <v>18800</v>
      </c>
      <c r="BR115" s="5">
        <v>3500</v>
      </c>
      <c r="BS115" s="5">
        <v>9000</v>
      </c>
      <c r="BT115" s="5">
        <v>1250</v>
      </c>
      <c r="BU115" s="5">
        <v>21000</v>
      </c>
      <c r="BV115" s="5">
        <v>100000</v>
      </c>
      <c r="BW115" s="5">
        <v>33250</v>
      </c>
      <c r="BX115" s="5">
        <v>26600</v>
      </c>
      <c r="BY115" s="5">
        <v>19000</v>
      </c>
      <c r="BZ115" s="5">
        <v>3435</v>
      </c>
      <c r="CA115" s="5">
        <v>500</v>
      </c>
      <c r="CB115" s="5">
        <v>20500</v>
      </c>
      <c r="CC115" s="5">
        <v>3200</v>
      </c>
      <c r="CD115" s="5">
        <v>500</v>
      </c>
      <c r="CE115" s="5">
        <v>510</v>
      </c>
      <c r="CF115" s="5">
        <v>0</v>
      </c>
      <c r="CG115" s="5">
        <v>0</v>
      </c>
      <c r="CH115" s="53">
        <v>279606</v>
      </c>
      <c r="CI115" s="7"/>
      <c r="CJ115" s="5">
        <v>343.19</v>
      </c>
      <c r="CK115" s="5">
        <v>161.99</v>
      </c>
      <c r="CL115" s="5">
        <v>49162.020000000004</v>
      </c>
      <c r="CM115" s="5">
        <v>49667.199999999997</v>
      </c>
      <c r="CN115" s="2"/>
      <c r="CO115" s="5">
        <v>0</v>
      </c>
      <c r="CP115" s="5">
        <v>0</v>
      </c>
      <c r="CQ115" s="5">
        <v>0</v>
      </c>
      <c r="CS115" s="5">
        <v>49667.200000000004</v>
      </c>
      <c r="CT115" s="5">
        <f>CH115-CS115</f>
        <v>229938.8</v>
      </c>
      <c r="CU115" s="40">
        <f>IF(CH115=0,"n/a",CS115/(CH115))</f>
        <v>0.17763281188529575</v>
      </c>
      <c r="CV115" s="37"/>
    </row>
    <row r="116" spans="1:100" s="4" customFormat="1" x14ac:dyDescent="0.2">
      <c r="B116" s="11"/>
      <c r="H116" s="7"/>
      <c r="I116" s="7"/>
      <c r="L116" s="7"/>
      <c r="M116" s="7"/>
      <c r="N116" s="7"/>
      <c r="O116" s="7"/>
      <c r="P116" s="7"/>
      <c r="Q116" s="7"/>
      <c r="R116" s="7"/>
      <c r="S116" s="7"/>
      <c r="CH116" s="7"/>
      <c r="CI116" s="7"/>
      <c r="CM116" s="7"/>
      <c r="CQ116" s="7"/>
      <c r="CU116" s="38"/>
      <c r="CV116" s="38"/>
    </row>
    <row r="117" spans="1:100" outlineLevel="1" x14ac:dyDescent="0.2">
      <c r="A117" s="3" t="s">
        <v>122</v>
      </c>
      <c r="B117" s="10" t="s">
        <v>315</v>
      </c>
      <c r="C117" s="3" t="s">
        <v>316</v>
      </c>
      <c r="D117" s="3">
        <v>0</v>
      </c>
      <c r="E117" s="3">
        <v>0</v>
      </c>
      <c r="F117" s="3">
        <v>252055.5</v>
      </c>
      <c r="G117" s="3">
        <v>0</v>
      </c>
      <c r="H117" s="3">
        <v>252055.5</v>
      </c>
      <c r="J117" s="3">
        <v>0</v>
      </c>
      <c r="K117" s="3">
        <v>0</v>
      </c>
      <c r="L117" s="3">
        <v>0</v>
      </c>
      <c r="N117" s="3">
        <v>252055.5</v>
      </c>
      <c r="P117" s="29">
        <v>0</v>
      </c>
      <c r="Q117" s="29">
        <v>0</v>
      </c>
      <c r="R117" s="30"/>
      <c r="S117" s="29"/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55000</v>
      </c>
      <c r="CG117" s="3">
        <v>0</v>
      </c>
      <c r="CH117" s="29">
        <v>193500</v>
      </c>
      <c r="CJ117" s="3">
        <v>0</v>
      </c>
      <c r="CK117" s="3">
        <v>0</v>
      </c>
      <c r="CL117" s="3">
        <v>104903.1</v>
      </c>
      <c r="CM117" s="3">
        <v>104903.1</v>
      </c>
      <c r="CO117" s="3">
        <v>0</v>
      </c>
      <c r="CP117" s="3">
        <v>0</v>
      </c>
      <c r="CQ117" s="3">
        <v>0</v>
      </c>
      <c r="CS117" s="3">
        <v>104903.1</v>
      </c>
      <c r="CT117" s="3">
        <f>CH117-CS117</f>
        <v>88596.9</v>
      </c>
      <c r="CU117" s="34">
        <f>IF(CH117=0,"n/a",CS117/(CH117))</f>
        <v>0.54213488372093022</v>
      </c>
    </row>
    <row r="118" spans="1:100" s="4" customFormat="1" x14ac:dyDescent="0.2">
      <c r="A118" s="5" t="s">
        <v>25</v>
      </c>
      <c r="B118" s="11"/>
      <c r="C118" s="2" t="s">
        <v>15</v>
      </c>
      <c r="D118" s="5">
        <v>0</v>
      </c>
      <c r="E118" s="5">
        <v>0</v>
      </c>
      <c r="F118" s="5">
        <v>252055.5</v>
      </c>
      <c r="G118" s="5">
        <v>0</v>
      </c>
      <c r="H118" s="5">
        <v>252055.5</v>
      </c>
      <c r="I118" s="7"/>
      <c r="J118" s="5">
        <v>0</v>
      </c>
      <c r="K118" s="5">
        <v>0</v>
      </c>
      <c r="L118" s="5">
        <v>0</v>
      </c>
      <c r="M118" s="7"/>
      <c r="N118" s="5">
        <v>252055.5</v>
      </c>
      <c r="O118" s="5"/>
      <c r="P118" s="5">
        <v>0</v>
      </c>
      <c r="Q118" s="5">
        <v>0</v>
      </c>
      <c r="R118" s="5"/>
      <c r="S118" s="7"/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55000</v>
      </c>
      <c r="CG118" s="5">
        <v>0</v>
      </c>
      <c r="CH118" s="5">
        <v>55000</v>
      </c>
      <c r="CI118" s="7"/>
      <c r="CJ118" s="5">
        <v>0</v>
      </c>
      <c r="CK118" s="5">
        <v>0</v>
      </c>
      <c r="CL118" s="5">
        <v>104903.1</v>
      </c>
      <c r="CM118" s="5">
        <v>104903.1</v>
      </c>
      <c r="CN118" s="2"/>
      <c r="CO118" s="5">
        <v>0</v>
      </c>
      <c r="CP118" s="5">
        <v>0</v>
      </c>
      <c r="CQ118" s="5">
        <v>0</v>
      </c>
      <c r="CS118" s="5">
        <v>104903.1</v>
      </c>
      <c r="CT118" s="5">
        <f>CH118-CS118</f>
        <v>-49903.100000000006</v>
      </c>
      <c r="CU118" s="40">
        <f>IF(CH118=0,"n/a",CS118/(CH118))</f>
        <v>1.907329090909091</v>
      </c>
      <c r="CV118" s="37"/>
    </row>
    <row r="119" spans="1:100" x14ac:dyDescent="0.2">
      <c r="H119" s="9"/>
      <c r="I119" s="7"/>
      <c r="L119" s="9"/>
      <c r="M119" s="7"/>
      <c r="N119" s="7"/>
      <c r="O119" s="7"/>
      <c r="P119" s="7"/>
      <c r="Q119" s="7"/>
      <c r="R119" s="7"/>
      <c r="S119" s="7"/>
      <c r="CH119" s="7"/>
      <c r="CI119" s="7"/>
      <c r="CM119" s="9"/>
      <c r="CQ119" s="9"/>
    </row>
    <row r="120" spans="1:100" x14ac:dyDescent="0.2">
      <c r="A120" s="5" t="s">
        <v>2</v>
      </c>
      <c r="C120" s="1" t="s">
        <v>16</v>
      </c>
      <c r="D120" s="5">
        <f t="shared" ref="D120:G120" si="19">D67+D96+D115+D118</f>
        <v>103931.66</v>
      </c>
      <c r="E120" s="5">
        <f t="shared" si="19"/>
        <v>136822.79999999999</v>
      </c>
      <c r="F120" s="5">
        <f t="shared" si="19"/>
        <v>6907324.0700000003</v>
      </c>
      <c r="G120" s="5">
        <f t="shared" si="19"/>
        <v>1199</v>
      </c>
      <c r="H120" s="5">
        <f>H67+H96+H115+H118</f>
        <v>7149277.5300000012</v>
      </c>
      <c r="I120" s="7"/>
      <c r="J120" s="5">
        <f t="shared" ref="J120:K120" si="20">J67+J96+J115+J118</f>
        <v>0</v>
      </c>
      <c r="K120" s="5">
        <f t="shared" si="20"/>
        <v>467915</v>
      </c>
      <c r="L120" s="5">
        <f>L67+L96+L115+L118</f>
        <v>467915</v>
      </c>
      <c r="M120" s="7"/>
      <c r="N120" s="5">
        <f>N67+N96+N115+N118</f>
        <v>7617192.5299999993</v>
      </c>
      <c r="O120" s="5"/>
      <c r="P120" s="5"/>
      <c r="Q120" s="5"/>
      <c r="R120" s="5"/>
      <c r="S120" s="7"/>
      <c r="T120" s="5">
        <f t="shared" ref="T120:AY120" si="21">T67+T96+T115+T118</f>
        <v>118813</v>
      </c>
      <c r="U120" s="5">
        <f t="shared" si="21"/>
        <v>111503</v>
      </c>
      <c r="V120" s="5">
        <f t="shared" si="21"/>
        <v>62500</v>
      </c>
      <c r="W120" s="5">
        <f t="shared" si="21"/>
        <v>2579143</v>
      </c>
      <c r="X120" s="5">
        <f t="shared" si="21"/>
        <v>40000</v>
      </c>
      <c r="Y120" s="5">
        <f t="shared" si="21"/>
        <v>24356</v>
      </c>
      <c r="Z120" s="5">
        <f t="shared" si="21"/>
        <v>56003</v>
      </c>
      <c r="AA120" s="5">
        <f t="shared" si="21"/>
        <v>45002</v>
      </c>
      <c r="AB120" s="5">
        <f t="shared" si="21"/>
        <v>91178</v>
      </c>
      <c r="AC120" s="5">
        <f t="shared" si="21"/>
        <v>38075</v>
      </c>
      <c r="AD120" s="5">
        <f t="shared" si="21"/>
        <v>30256</v>
      </c>
      <c r="AE120" s="5">
        <f t="shared" si="21"/>
        <v>32586</v>
      </c>
      <c r="AF120" s="5">
        <f t="shared" si="21"/>
        <v>53803</v>
      </c>
      <c r="AG120" s="5">
        <f t="shared" si="21"/>
        <v>56527</v>
      </c>
      <c r="AH120" s="5">
        <f t="shared" si="21"/>
        <v>171609</v>
      </c>
      <c r="AI120" s="5">
        <f t="shared" si="21"/>
        <v>600951</v>
      </c>
      <c r="AJ120" s="5">
        <f t="shared" si="21"/>
        <v>22605</v>
      </c>
      <c r="AK120" s="5">
        <f t="shared" si="21"/>
        <v>167718</v>
      </c>
      <c r="AL120" s="5">
        <f t="shared" si="21"/>
        <v>22000</v>
      </c>
      <c r="AM120" s="5">
        <f t="shared" si="21"/>
        <v>15000</v>
      </c>
      <c r="AN120" s="5">
        <f t="shared" si="21"/>
        <v>1750</v>
      </c>
      <c r="AO120" s="5">
        <f t="shared" si="21"/>
        <v>1750</v>
      </c>
      <c r="AP120" s="5">
        <f t="shared" si="21"/>
        <v>1294829</v>
      </c>
      <c r="AQ120" s="5">
        <f t="shared" si="21"/>
        <v>1100</v>
      </c>
      <c r="AR120" s="5">
        <f t="shared" si="21"/>
        <v>18000</v>
      </c>
      <c r="AS120" s="5">
        <f t="shared" si="21"/>
        <v>1500</v>
      </c>
      <c r="AT120" s="5">
        <f t="shared" si="21"/>
        <v>7805</v>
      </c>
      <c r="AU120" s="5">
        <f t="shared" si="21"/>
        <v>10500</v>
      </c>
      <c r="AV120" s="5">
        <f t="shared" si="21"/>
        <v>49000</v>
      </c>
      <c r="AW120" s="5">
        <f t="shared" si="21"/>
        <v>5000</v>
      </c>
      <c r="AX120" s="5">
        <f t="shared" si="21"/>
        <v>1100</v>
      </c>
      <c r="AY120" s="5">
        <f t="shared" si="21"/>
        <v>140000</v>
      </c>
      <c r="AZ120" s="5">
        <f t="shared" ref="AZ120:CG120" si="22">AZ67+AZ96+AZ115+AZ118</f>
        <v>1500</v>
      </c>
      <c r="BA120" s="5">
        <f t="shared" si="22"/>
        <v>11600</v>
      </c>
      <c r="BB120" s="5">
        <f t="shared" si="22"/>
        <v>37500</v>
      </c>
      <c r="BC120" s="5">
        <f t="shared" si="22"/>
        <v>80000</v>
      </c>
      <c r="BD120" s="5">
        <f t="shared" si="22"/>
        <v>500</v>
      </c>
      <c r="BE120" s="5">
        <f t="shared" si="22"/>
        <v>18000</v>
      </c>
      <c r="BF120" s="5">
        <f t="shared" si="22"/>
        <v>53500</v>
      </c>
      <c r="BG120" s="5">
        <f t="shared" si="22"/>
        <v>13770</v>
      </c>
      <c r="BH120" s="5">
        <f t="shared" si="22"/>
        <v>17775</v>
      </c>
      <c r="BI120" s="5">
        <f t="shared" si="22"/>
        <v>600</v>
      </c>
      <c r="BJ120" s="5">
        <f t="shared" si="22"/>
        <v>16650</v>
      </c>
      <c r="BK120" s="5">
        <f t="shared" si="22"/>
        <v>80500</v>
      </c>
      <c r="BL120" s="5">
        <f t="shared" si="22"/>
        <v>13029</v>
      </c>
      <c r="BM120" s="5">
        <f t="shared" si="22"/>
        <v>436991</v>
      </c>
      <c r="BN120" s="5">
        <f t="shared" si="22"/>
        <v>338153</v>
      </c>
      <c r="BO120" s="5">
        <f t="shared" si="22"/>
        <v>1561</v>
      </c>
      <c r="BP120" s="5">
        <f t="shared" si="22"/>
        <v>17000</v>
      </c>
      <c r="BQ120" s="5">
        <f t="shared" si="22"/>
        <v>18800</v>
      </c>
      <c r="BR120" s="5">
        <f t="shared" si="22"/>
        <v>3500</v>
      </c>
      <c r="BS120" s="5">
        <f t="shared" si="22"/>
        <v>9000</v>
      </c>
      <c r="BT120" s="5">
        <f t="shared" si="22"/>
        <v>1250</v>
      </c>
      <c r="BU120" s="5">
        <f t="shared" si="22"/>
        <v>21000</v>
      </c>
      <c r="BV120" s="5">
        <f t="shared" si="22"/>
        <v>100000</v>
      </c>
      <c r="BW120" s="5">
        <f t="shared" si="22"/>
        <v>33250</v>
      </c>
      <c r="BX120" s="5">
        <f t="shared" si="22"/>
        <v>26600</v>
      </c>
      <c r="BY120" s="5">
        <f t="shared" si="22"/>
        <v>19000</v>
      </c>
      <c r="BZ120" s="5">
        <f t="shared" si="22"/>
        <v>3435</v>
      </c>
      <c r="CA120" s="5">
        <f t="shared" si="22"/>
        <v>500</v>
      </c>
      <c r="CB120" s="5">
        <f t="shared" si="22"/>
        <v>20500</v>
      </c>
      <c r="CC120" s="5">
        <f t="shared" si="22"/>
        <v>3200</v>
      </c>
      <c r="CD120" s="5">
        <f t="shared" si="22"/>
        <v>500</v>
      </c>
      <c r="CE120" s="5">
        <f t="shared" si="22"/>
        <v>510</v>
      </c>
      <c r="CF120" s="5">
        <f t="shared" si="22"/>
        <v>55000</v>
      </c>
      <c r="CG120" s="5">
        <f t="shared" si="22"/>
        <v>754241</v>
      </c>
      <c r="CH120" s="5">
        <f>CH67+CH96+CH115+CH118</f>
        <v>8080877</v>
      </c>
      <c r="CI120" s="7"/>
      <c r="CJ120" s="5">
        <f t="shared" ref="CJ120:CL120" si="23">CJ67+CJ96+CJ115+CJ118</f>
        <v>24777.17</v>
      </c>
      <c r="CK120" s="5">
        <f t="shared" si="23"/>
        <v>35063.78</v>
      </c>
      <c r="CL120" s="5">
        <f t="shared" si="23"/>
        <v>1631214.4300000006</v>
      </c>
      <c r="CM120" s="5">
        <f>CM67+CM96+CM115+CM118</f>
        <v>1691055.3800000004</v>
      </c>
      <c r="CN120" s="1"/>
      <c r="CO120" s="5">
        <f t="shared" ref="CO120:CP120" si="24">CO67+CO96+CO115+CO118</f>
        <v>0</v>
      </c>
      <c r="CP120" s="5">
        <f t="shared" si="24"/>
        <v>150317.5</v>
      </c>
      <c r="CQ120" s="5">
        <f>CQ67+CQ96+CQ115+CQ118</f>
        <v>150317.5</v>
      </c>
      <c r="CS120" s="5">
        <f>CS67+CS96+CS115+CS118</f>
        <v>1841372.8800000001</v>
      </c>
      <c r="CT120" s="5"/>
      <c r="CU120" s="40"/>
      <c r="CV120" s="37"/>
    </row>
    <row r="121" spans="1:100" x14ac:dyDescent="0.2">
      <c r="H121" s="6"/>
      <c r="I121" s="7"/>
      <c r="L121" s="6"/>
      <c r="M121" s="7"/>
      <c r="N121" s="7"/>
      <c r="O121" s="7"/>
      <c r="P121" s="7"/>
      <c r="Q121" s="7"/>
      <c r="R121" s="7"/>
      <c r="S121" s="7"/>
      <c r="CH121" s="7"/>
      <c r="CI121" s="7"/>
      <c r="CM121" s="6"/>
      <c r="CQ121" s="6"/>
    </row>
    <row r="122" spans="1:100" ht="13.5" thickBot="1" x14ac:dyDescent="0.25">
      <c r="A122" s="8" t="s">
        <v>2</v>
      </c>
      <c r="C122" s="1" t="s">
        <v>46</v>
      </c>
      <c r="D122" s="8">
        <f t="shared" ref="D122:G122" si="25">D37-D120</f>
        <v>-10321.940000000002</v>
      </c>
      <c r="E122" s="8">
        <f t="shared" si="25"/>
        <v>6737.0000000000291</v>
      </c>
      <c r="F122" s="8">
        <f t="shared" si="25"/>
        <v>-8166.519999999553</v>
      </c>
      <c r="G122" s="8">
        <f t="shared" si="25"/>
        <v>0</v>
      </c>
      <c r="H122" s="5">
        <f>H37-H120</f>
        <v>2875279.1799999997</v>
      </c>
      <c r="I122" s="7"/>
      <c r="J122" s="8">
        <f t="shared" ref="J122:K122" si="26">J37-J120</f>
        <v>0</v>
      </c>
      <c r="K122" s="8">
        <f t="shared" si="26"/>
        <v>9305.8499999999767</v>
      </c>
      <c r="L122" s="5">
        <f>L37-L120</f>
        <v>9305.8499999999767</v>
      </c>
      <c r="M122" s="7"/>
      <c r="N122" s="5">
        <f>N37-N120</f>
        <v>2884585.0300000012</v>
      </c>
      <c r="O122"/>
      <c r="P122" s="8"/>
      <c r="Q122" s="8"/>
      <c r="R122" s="5"/>
      <c r="S122" s="7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5"/>
      <c r="CI122" s="7"/>
      <c r="CJ122" s="8">
        <f t="shared" ref="CJ122:CL122" si="27">CJ37-CJ120</f>
        <v>69267.33</v>
      </c>
      <c r="CK122" s="8">
        <f t="shared" si="27"/>
        <v>149366.23000000001</v>
      </c>
      <c r="CL122" s="8">
        <f t="shared" si="27"/>
        <v>2082598.4799999995</v>
      </c>
      <c r="CM122" s="5">
        <f>CM37-CM120</f>
        <v>2301232.0399999996</v>
      </c>
      <c r="CN122" s="1"/>
      <c r="CO122" s="8">
        <f t="shared" ref="CO122:CP122" si="28">CO37-CO120</f>
        <v>0</v>
      </c>
      <c r="CP122" s="8">
        <f t="shared" si="28"/>
        <v>755898.52</v>
      </c>
      <c r="CQ122" s="5">
        <f>CQ37-CQ120</f>
        <v>755898.52</v>
      </c>
      <c r="CS122" s="5">
        <f>CS37-CS120</f>
        <v>3057130.5600000005</v>
      </c>
      <c r="CT122" s="5"/>
      <c r="CU122" s="40"/>
      <c r="CV122" s="37"/>
    </row>
    <row r="123" spans="1:100" ht="13.5" hidden="1" thickTop="1" x14ac:dyDescent="0.2"/>
    <row r="124" spans="1:100" hidden="1" x14ac:dyDescent="0.2">
      <c r="A124" s="3" t="s">
        <v>48</v>
      </c>
      <c r="C124" s="1" t="s">
        <v>7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J124" s="3">
        <v>0</v>
      </c>
      <c r="K124" s="3">
        <v>0</v>
      </c>
      <c r="L124" s="3">
        <v>0</v>
      </c>
      <c r="N124" s="3">
        <v>0</v>
      </c>
      <c r="P124" s="3">
        <v>0</v>
      </c>
      <c r="Q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J124" s="3">
        <v>0</v>
      </c>
      <c r="CK124" s="3">
        <v>0</v>
      </c>
      <c r="CL124" s="3">
        <v>0</v>
      </c>
      <c r="CM124" s="3">
        <v>0</v>
      </c>
      <c r="CN124" s="1"/>
      <c r="CO124" s="3">
        <v>0</v>
      </c>
      <c r="CP124" s="3">
        <v>0</v>
      </c>
      <c r="CQ124" s="3">
        <v>0</v>
      </c>
      <c r="CS124" s="3">
        <v>0</v>
      </c>
    </row>
    <row r="125" spans="1:100" hidden="1" x14ac:dyDescent="0.2"/>
    <row r="126" spans="1:100" hidden="1" x14ac:dyDescent="0.2">
      <c r="A126" s="3" t="s">
        <v>49</v>
      </c>
      <c r="C126" s="1" t="s">
        <v>8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J126" s="3">
        <v>0</v>
      </c>
      <c r="K126" s="3">
        <v>0</v>
      </c>
      <c r="L126" s="3">
        <v>0</v>
      </c>
      <c r="N126" s="3">
        <v>0</v>
      </c>
      <c r="P126" s="3">
        <v>0</v>
      </c>
      <c r="Q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J126" s="3">
        <v>0</v>
      </c>
      <c r="CK126" s="3">
        <v>0</v>
      </c>
      <c r="CL126" s="3">
        <v>0</v>
      </c>
      <c r="CM126" s="3">
        <v>0</v>
      </c>
      <c r="CN126" s="1"/>
      <c r="CO126" s="3">
        <v>0</v>
      </c>
      <c r="CP126" s="3">
        <v>0</v>
      </c>
      <c r="CQ126" s="3">
        <v>0</v>
      </c>
      <c r="CS126" s="3">
        <v>0</v>
      </c>
    </row>
    <row r="127" spans="1:100" ht="13.5" thickTop="1" x14ac:dyDescent="0.2"/>
    <row r="128" spans="1:100" x14ac:dyDescent="0.2">
      <c r="B128" s="43"/>
      <c r="C128" s="44" t="s">
        <v>51</v>
      </c>
      <c r="H128" s="45"/>
      <c r="I128" s="45"/>
      <c r="L128" s="45"/>
      <c r="M128" s="45"/>
      <c r="N128" s="45">
        <v>204283</v>
      </c>
      <c r="O128" s="45"/>
      <c r="P128" s="45"/>
      <c r="Q128" s="45"/>
      <c r="R128" s="45"/>
      <c r="S128" s="45"/>
      <c r="CH128" s="45">
        <f>(R35-R17-R32)*3%</f>
        <v>203582.19</v>
      </c>
      <c r="CI128" s="45"/>
      <c r="CM128" s="45"/>
      <c r="CN128" s="45"/>
      <c r="CQ128" s="45"/>
      <c r="CR128" s="45"/>
      <c r="CS128" s="45"/>
      <c r="CT128" s="45"/>
      <c r="CU128" s="46"/>
    </row>
    <row r="130" spans="3:97" ht="13.5" thickBot="1" x14ac:dyDescent="0.25">
      <c r="C130" s="1" t="s">
        <v>47</v>
      </c>
      <c r="H130" s="41">
        <f>H122-H124-H126-H128</f>
        <v>2875279.1799999997</v>
      </c>
      <c r="L130" s="41">
        <f>L122-L124-L126-L128</f>
        <v>9305.8499999999767</v>
      </c>
      <c r="N130" s="41">
        <f>N122-N124-N126-N128</f>
        <v>2680302.0300000012</v>
      </c>
      <c r="R130"/>
      <c r="S130"/>
      <c r="CH130"/>
      <c r="CM130" s="41">
        <f>CM122-CM124-CM126-CM128</f>
        <v>2301232.0399999996</v>
      </c>
      <c r="CQ130" s="41">
        <f>CQ122-CQ124-CQ126-CQ128</f>
        <v>755898.52</v>
      </c>
      <c r="CS130" s="41">
        <f>CS122-CS124-CS126-CS128</f>
        <v>3057130.5600000005</v>
      </c>
    </row>
    <row r="131" spans="3:97" ht="13.5" thickTop="1" x14ac:dyDescent="0.2"/>
  </sheetData>
  <phoneticPr fontId="0" type="noConversion"/>
  <printOptions horizontalCentered="1" gridLines="1"/>
  <pageMargins left="0.5" right="0.5" top="0.5" bottom="0.5" header="0.5" footer="0.25"/>
  <pageSetup paperSize="5" scale="60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2019-10-09T21:14:32Z</cp:lastPrinted>
  <dcterms:created xsi:type="dcterms:W3CDTF">1997-12-11T19:58:58Z</dcterms:created>
  <dcterms:modified xsi:type="dcterms:W3CDTF">2019-10-09T21:14:44Z</dcterms:modified>
</cp:coreProperties>
</file>