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360" yWindow="135" windowWidth="8460" windowHeight="4500" tabRatio="294"/>
  </bookViews>
  <sheets>
    <sheet name="Sheet1" sheetId="1" r:id="rId1"/>
  </sheets>
  <definedNames>
    <definedName name="NvsASD">"V2022-01-31"</definedName>
    <definedName name="NvsAutoDrillOk">"VN"</definedName>
    <definedName name="NvsDateToNumber">"Y"</definedName>
    <definedName name="NvsDrillHyperLink" localSheetId="0">"https://jcshr.jeffco.k12.co.us/psp/HR92PRD_newwin/EMPLOYEE/PSFT_EP/c/REPORT_BOOKS.IC_RUN_DRILLDOWN.GBL?Action=A&amp;NVS_INSTANCE=6738287_10248343"</definedName>
    <definedName name="NvsElapsedTime">0.0000231481462833472</definedName>
    <definedName name="NvsEndTime">44601.2891898148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"V2022-01-31"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Sheet1!$CY$4</definedName>
    <definedName name="_xlnm.Print_Area" localSheetId="0">Sheet1!$H$10:$CU$135</definedName>
    <definedName name="_xlnm.Print_Titles" localSheetId="0">Sheet1!$B:$C,Sheet1!$2:$9</definedName>
  </definedNames>
  <calcPr calcId="162913"/>
</workbook>
</file>

<file path=xl/calcChain.xml><?xml version="1.0" encoding="utf-8"?>
<calcChain xmlns="http://schemas.openxmlformats.org/spreadsheetml/2006/main">
  <c r="CH132" i="1" l="1"/>
  <c r="CT43" i="1"/>
  <c r="CU43" i="1"/>
  <c r="CU25" i="1"/>
  <c r="CT25" i="1"/>
  <c r="CU120" i="1" l="1"/>
  <c r="CT120" i="1"/>
  <c r="CU119" i="1"/>
  <c r="CT119" i="1"/>
  <c r="CU117" i="1"/>
  <c r="CT117" i="1"/>
  <c r="CU116" i="1"/>
  <c r="CT116" i="1"/>
  <c r="CU115" i="1"/>
  <c r="CT115" i="1"/>
  <c r="CU114" i="1"/>
  <c r="CT114" i="1"/>
  <c r="CU113" i="1"/>
  <c r="CT113" i="1"/>
  <c r="CU112" i="1"/>
  <c r="CT112" i="1"/>
  <c r="CU111" i="1"/>
  <c r="CT111" i="1"/>
  <c r="CU110" i="1"/>
  <c r="CT110" i="1"/>
  <c r="CU109" i="1"/>
  <c r="CT109" i="1"/>
  <c r="CU108" i="1"/>
  <c r="CT108" i="1"/>
  <c r="CU107" i="1"/>
  <c r="CT107" i="1"/>
  <c r="CU106" i="1"/>
  <c r="CT106" i="1"/>
  <c r="CU105" i="1"/>
  <c r="CT105" i="1"/>
  <c r="CU104" i="1"/>
  <c r="CT104" i="1"/>
  <c r="CU103" i="1"/>
  <c r="CT103" i="1"/>
  <c r="CU102" i="1"/>
  <c r="CT102" i="1"/>
  <c r="CU101" i="1"/>
  <c r="CT101" i="1"/>
  <c r="CU100" i="1"/>
  <c r="CT100" i="1"/>
  <c r="CU99" i="1"/>
  <c r="CT99" i="1"/>
  <c r="CU97" i="1"/>
  <c r="CT97" i="1"/>
  <c r="CU96" i="1"/>
  <c r="CT96" i="1"/>
  <c r="CU95" i="1"/>
  <c r="CT95" i="1"/>
  <c r="CU94" i="1"/>
  <c r="CT94" i="1"/>
  <c r="CU93" i="1"/>
  <c r="CT93" i="1"/>
  <c r="CU92" i="1"/>
  <c r="CT92" i="1"/>
  <c r="CU91" i="1"/>
  <c r="CT91" i="1"/>
  <c r="CU90" i="1"/>
  <c r="CT90" i="1"/>
  <c r="CU89" i="1"/>
  <c r="CT89" i="1"/>
  <c r="CU88" i="1"/>
  <c r="CT88" i="1"/>
  <c r="CU87" i="1"/>
  <c r="CT87" i="1"/>
  <c r="CU86" i="1"/>
  <c r="CT86" i="1"/>
  <c r="CU85" i="1"/>
  <c r="CT85" i="1"/>
  <c r="CU84" i="1"/>
  <c r="CT84" i="1"/>
  <c r="CU83" i="1"/>
  <c r="CT83" i="1"/>
  <c r="CU82" i="1"/>
  <c r="CT82" i="1"/>
  <c r="CU81" i="1"/>
  <c r="CT81" i="1"/>
  <c r="CU80" i="1"/>
  <c r="CT80" i="1"/>
  <c r="CU79" i="1"/>
  <c r="CT79" i="1"/>
  <c r="CU78" i="1"/>
  <c r="CT78" i="1"/>
  <c r="CU77" i="1"/>
  <c r="CT77" i="1"/>
  <c r="CU76" i="1"/>
  <c r="CT76" i="1"/>
  <c r="CU75" i="1"/>
  <c r="CT75" i="1"/>
  <c r="CU74" i="1"/>
  <c r="CT74" i="1"/>
  <c r="CU73" i="1"/>
  <c r="CT73" i="1"/>
  <c r="CU72" i="1"/>
  <c r="CT72" i="1"/>
  <c r="CU71" i="1"/>
  <c r="CT71" i="1"/>
  <c r="CU70" i="1"/>
  <c r="CT70" i="1"/>
  <c r="CS68" i="1"/>
  <c r="CS122" i="1" s="1"/>
  <c r="CQ68" i="1"/>
  <c r="CQ122" i="1" s="1"/>
  <c r="CP68" i="1"/>
  <c r="CP122" i="1" s="1"/>
  <c r="CO68" i="1"/>
  <c r="CO122" i="1" s="1"/>
  <c r="CM68" i="1"/>
  <c r="CM122" i="1" s="1"/>
  <c r="CL68" i="1"/>
  <c r="CL122" i="1" s="1"/>
  <c r="CK68" i="1"/>
  <c r="CK122" i="1" s="1"/>
  <c r="CJ68" i="1"/>
  <c r="CJ122" i="1" s="1"/>
  <c r="CH68" i="1"/>
  <c r="CH122" i="1" s="1"/>
  <c r="CG68" i="1"/>
  <c r="CG122" i="1" s="1"/>
  <c r="CF68" i="1"/>
  <c r="CF122" i="1" s="1"/>
  <c r="CE68" i="1"/>
  <c r="CE122" i="1" s="1"/>
  <c r="CD68" i="1"/>
  <c r="CD122" i="1" s="1"/>
  <c r="CC68" i="1"/>
  <c r="CC122" i="1" s="1"/>
  <c r="CB68" i="1"/>
  <c r="CB122" i="1" s="1"/>
  <c r="CA68" i="1"/>
  <c r="CA122" i="1" s="1"/>
  <c r="BZ68" i="1"/>
  <c r="BZ122" i="1" s="1"/>
  <c r="BY68" i="1"/>
  <c r="BY122" i="1" s="1"/>
  <c r="BX68" i="1"/>
  <c r="BX122" i="1" s="1"/>
  <c r="BW68" i="1"/>
  <c r="BW122" i="1" s="1"/>
  <c r="BV68" i="1"/>
  <c r="BV122" i="1" s="1"/>
  <c r="BU68" i="1"/>
  <c r="BU122" i="1" s="1"/>
  <c r="BT68" i="1"/>
  <c r="BT122" i="1" s="1"/>
  <c r="BS68" i="1"/>
  <c r="BS122" i="1" s="1"/>
  <c r="BR68" i="1"/>
  <c r="BR122" i="1" s="1"/>
  <c r="BQ68" i="1"/>
  <c r="BQ122" i="1" s="1"/>
  <c r="BP68" i="1"/>
  <c r="BP122" i="1" s="1"/>
  <c r="BO68" i="1"/>
  <c r="BO122" i="1" s="1"/>
  <c r="BN68" i="1"/>
  <c r="BN122" i="1" s="1"/>
  <c r="BM68" i="1"/>
  <c r="BM122" i="1" s="1"/>
  <c r="BL68" i="1"/>
  <c r="BL122" i="1" s="1"/>
  <c r="BK68" i="1"/>
  <c r="BK122" i="1" s="1"/>
  <c r="BJ68" i="1"/>
  <c r="BJ122" i="1" s="1"/>
  <c r="BI68" i="1"/>
  <c r="BI122" i="1" s="1"/>
  <c r="BH68" i="1"/>
  <c r="BH122" i="1" s="1"/>
  <c r="BG68" i="1"/>
  <c r="BG122" i="1" s="1"/>
  <c r="BF68" i="1"/>
  <c r="BF122" i="1" s="1"/>
  <c r="BE68" i="1"/>
  <c r="BE122" i="1" s="1"/>
  <c r="BD68" i="1"/>
  <c r="BD122" i="1" s="1"/>
  <c r="BC68" i="1"/>
  <c r="BC122" i="1" s="1"/>
  <c r="BB68" i="1"/>
  <c r="BB122" i="1" s="1"/>
  <c r="BA68" i="1"/>
  <c r="BA122" i="1" s="1"/>
  <c r="AZ68" i="1"/>
  <c r="AZ122" i="1" s="1"/>
  <c r="AY68" i="1"/>
  <c r="AY122" i="1" s="1"/>
  <c r="AX68" i="1"/>
  <c r="AX122" i="1" s="1"/>
  <c r="AW68" i="1"/>
  <c r="AW122" i="1" s="1"/>
  <c r="AV68" i="1"/>
  <c r="AV122" i="1" s="1"/>
  <c r="AU68" i="1"/>
  <c r="AU122" i="1" s="1"/>
  <c r="AT68" i="1"/>
  <c r="AT122" i="1" s="1"/>
  <c r="AS68" i="1"/>
  <c r="AS122" i="1" s="1"/>
  <c r="AR68" i="1"/>
  <c r="AR122" i="1" s="1"/>
  <c r="AQ68" i="1"/>
  <c r="AQ122" i="1" s="1"/>
  <c r="AP68" i="1"/>
  <c r="AP122" i="1" s="1"/>
  <c r="AO68" i="1"/>
  <c r="AO122" i="1" s="1"/>
  <c r="AN68" i="1"/>
  <c r="AN122" i="1" s="1"/>
  <c r="AM68" i="1"/>
  <c r="AM122" i="1" s="1"/>
  <c r="AL68" i="1"/>
  <c r="AL122" i="1" s="1"/>
  <c r="AK68" i="1"/>
  <c r="AK122" i="1" s="1"/>
  <c r="AJ68" i="1"/>
  <c r="AJ122" i="1" s="1"/>
  <c r="AI68" i="1"/>
  <c r="AI122" i="1" s="1"/>
  <c r="AH68" i="1"/>
  <c r="AH122" i="1" s="1"/>
  <c r="AG68" i="1"/>
  <c r="AG122" i="1" s="1"/>
  <c r="AF68" i="1"/>
  <c r="AF122" i="1" s="1"/>
  <c r="AE68" i="1"/>
  <c r="AE122" i="1" s="1"/>
  <c r="AD68" i="1"/>
  <c r="AD122" i="1" s="1"/>
  <c r="AC68" i="1"/>
  <c r="AC122" i="1" s="1"/>
  <c r="AB68" i="1"/>
  <c r="AB122" i="1" s="1"/>
  <c r="AA68" i="1"/>
  <c r="AA122" i="1" s="1"/>
  <c r="Z68" i="1"/>
  <c r="Z122" i="1" s="1"/>
  <c r="Y68" i="1"/>
  <c r="Y122" i="1" s="1"/>
  <c r="X68" i="1"/>
  <c r="X122" i="1" s="1"/>
  <c r="W68" i="1"/>
  <c r="W122" i="1" s="1"/>
  <c r="V68" i="1"/>
  <c r="V122" i="1" s="1"/>
  <c r="U68" i="1"/>
  <c r="U122" i="1" s="1"/>
  <c r="T68" i="1"/>
  <c r="T122" i="1" s="1"/>
  <c r="N68" i="1"/>
  <c r="N122" i="1" s="1"/>
  <c r="L68" i="1"/>
  <c r="L122" i="1" s="1"/>
  <c r="K68" i="1"/>
  <c r="K122" i="1" s="1"/>
  <c r="J68" i="1"/>
  <c r="J122" i="1" s="1"/>
  <c r="H68" i="1"/>
  <c r="H122" i="1" s="1"/>
  <c r="G68" i="1"/>
  <c r="G122" i="1" s="1"/>
  <c r="F68" i="1"/>
  <c r="F122" i="1" s="1"/>
  <c r="E68" i="1"/>
  <c r="E122" i="1" s="1"/>
  <c r="D68" i="1"/>
  <c r="D122" i="1" s="1"/>
  <c r="CU66" i="1"/>
  <c r="CT66" i="1"/>
  <c r="CU65" i="1"/>
  <c r="CT65" i="1"/>
  <c r="CU63" i="1"/>
  <c r="CT63" i="1"/>
  <c r="CT68" i="1" s="1"/>
  <c r="CU62" i="1"/>
  <c r="CT62" i="1"/>
  <c r="CU61" i="1"/>
  <c r="CT61" i="1"/>
  <c r="CU60" i="1"/>
  <c r="CT60" i="1"/>
  <c r="CU59" i="1"/>
  <c r="CT59" i="1"/>
  <c r="CU58" i="1"/>
  <c r="CT58" i="1"/>
  <c r="CU57" i="1"/>
  <c r="CT57" i="1"/>
  <c r="CU56" i="1"/>
  <c r="CT56" i="1"/>
  <c r="CU55" i="1"/>
  <c r="CT55" i="1"/>
  <c r="CU54" i="1"/>
  <c r="CT54" i="1"/>
  <c r="CU53" i="1"/>
  <c r="CT53" i="1"/>
  <c r="CU52" i="1"/>
  <c r="CT52" i="1"/>
  <c r="CU51" i="1"/>
  <c r="CT51" i="1"/>
  <c r="CU50" i="1"/>
  <c r="CT50" i="1"/>
  <c r="CU49" i="1"/>
  <c r="CT49" i="1"/>
  <c r="CU48" i="1"/>
  <c r="CT48" i="1"/>
  <c r="CU47" i="1"/>
  <c r="CT47" i="1"/>
  <c r="CU46" i="1"/>
  <c r="CT46" i="1"/>
  <c r="CU45" i="1"/>
  <c r="CT45" i="1"/>
  <c r="CU44" i="1"/>
  <c r="CT44" i="1"/>
  <c r="CU42" i="1"/>
  <c r="CT42" i="1"/>
  <c r="CU41" i="1"/>
  <c r="CT41" i="1"/>
  <c r="CU40" i="1"/>
  <c r="CT40" i="1"/>
  <c r="CU39" i="1"/>
  <c r="CT39" i="1"/>
  <c r="CS37" i="1"/>
  <c r="CS124" i="1" s="1"/>
  <c r="CS134" i="1" s="1"/>
  <c r="CQ37" i="1"/>
  <c r="CQ124" i="1" s="1"/>
  <c r="CQ134" i="1" s="1"/>
  <c r="CP37" i="1"/>
  <c r="CP124" i="1" s="1"/>
  <c r="CO37" i="1"/>
  <c r="CO124" i="1" s="1"/>
  <c r="CM37" i="1"/>
  <c r="CM124" i="1" s="1"/>
  <c r="CM134" i="1" s="1"/>
  <c r="CL37" i="1"/>
  <c r="CL124" i="1" s="1"/>
  <c r="CK37" i="1"/>
  <c r="CK124" i="1" s="1"/>
  <c r="CJ37" i="1"/>
  <c r="CJ124" i="1" s="1"/>
  <c r="N37" i="1"/>
  <c r="N124" i="1" s="1"/>
  <c r="N134" i="1" s="1"/>
  <c r="L37" i="1"/>
  <c r="K37" i="1"/>
  <c r="K124" i="1" s="1"/>
  <c r="J37" i="1"/>
  <c r="H37" i="1"/>
  <c r="H124" i="1" s="1"/>
  <c r="H134" i="1" s="1"/>
  <c r="G37" i="1"/>
  <c r="F37" i="1"/>
  <c r="F124" i="1" s="1"/>
  <c r="E37" i="1"/>
  <c r="D37" i="1"/>
  <c r="D124" i="1" s="1"/>
  <c r="CT35" i="1"/>
  <c r="CT37" i="1" s="1"/>
  <c r="R35" i="1"/>
  <c r="R37" i="1" s="1"/>
  <c r="CU37" i="1" s="1"/>
  <c r="CU34" i="1"/>
  <c r="R33" i="1"/>
  <c r="CU33" i="1" s="1"/>
  <c r="R32" i="1"/>
  <c r="CU32" i="1" s="1"/>
  <c r="CT31" i="1"/>
  <c r="R31" i="1"/>
  <c r="CU31" i="1" s="1"/>
  <c r="R30" i="1"/>
  <c r="CU30" i="1" s="1"/>
  <c r="R29" i="1"/>
  <c r="CU29" i="1" s="1"/>
  <c r="R28" i="1"/>
  <c r="CU28" i="1" s="1"/>
  <c r="R27" i="1"/>
  <c r="CU27" i="1" s="1"/>
  <c r="R26" i="1"/>
  <c r="CU26" i="1" s="1"/>
  <c r="R24" i="1"/>
  <c r="CU24" i="1" s="1"/>
  <c r="R23" i="1"/>
  <c r="CT23" i="1" s="1"/>
  <c r="R22" i="1"/>
  <c r="CU22" i="1" s="1"/>
  <c r="R21" i="1"/>
  <c r="CT21" i="1" s="1"/>
  <c r="R20" i="1"/>
  <c r="CU20" i="1" s="1"/>
  <c r="R19" i="1"/>
  <c r="CT19" i="1" s="1"/>
  <c r="R18" i="1"/>
  <c r="CU18" i="1" s="1"/>
  <c r="R17" i="1"/>
  <c r="CT17" i="1" s="1"/>
  <c r="R16" i="1"/>
  <c r="CU16" i="1" s="1"/>
  <c r="R15" i="1"/>
  <c r="CT15" i="1" s="1"/>
  <c r="R14" i="1"/>
  <c r="CU14" i="1" s="1"/>
  <c r="R13" i="1"/>
  <c r="CT13" i="1" s="1"/>
  <c r="B5" i="1"/>
  <c r="CU17" i="1" l="1"/>
  <c r="CT22" i="1"/>
  <c r="CT16" i="1"/>
  <c r="CT18" i="1"/>
  <c r="CT27" i="1"/>
  <c r="CT14" i="1"/>
  <c r="CT24" i="1"/>
  <c r="CT33" i="1"/>
  <c r="CT20" i="1"/>
  <c r="CT29" i="1"/>
  <c r="E124" i="1"/>
  <c r="G124" i="1"/>
  <c r="J124" i="1"/>
  <c r="L124" i="1"/>
  <c r="L134" i="1" s="1"/>
  <c r="CU13" i="1"/>
  <c r="CU15" i="1"/>
  <c r="CU19" i="1"/>
  <c r="CU21" i="1"/>
  <c r="CU23" i="1"/>
  <c r="CT26" i="1"/>
  <c r="CT28" i="1"/>
  <c r="CT30" i="1"/>
  <c r="CT32" i="1"/>
  <c r="CT34" i="1"/>
  <c r="CU35" i="1"/>
  <c r="CU68" i="1"/>
</calcChain>
</file>

<file path=xl/sharedStrings.xml><?xml version="1.0" encoding="utf-8"?>
<sst xmlns="http://schemas.openxmlformats.org/spreadsheetml/2006/main" count="524" uniqueCount="355">
  <si>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</si>
  <si>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</si>
  <si>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</si>
  <si>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</si>
  <si>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</si>
  <si>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</si>
  <si>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</si>
  <si>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</si>
  <si>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</si>
  <si>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</si>
  <si>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</si>
  <si>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</si>
  <si>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</si>
  <si>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</si>
  <si>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</si>
  <si>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</si>
  <si>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</si>
  <si>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</si>
  <si>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</si>
  <si>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</si>
  <si>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</si>
  <si>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</si>
  <si>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</si>
  <si>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</si>
  <si>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</si>
  <si>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</si>
  <si>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</si>
  <si>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</si>
  <si>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</si>
  <si>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</si>
  <si>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</si>
  <si>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</si>
  <si>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</si>
  <si>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</si>
  <si>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</si>
  <si>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</si>
  <si>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</si>
  <si>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</si>
  <si>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</si>
  <si>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</si>
  <si>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</si>
  <si>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</si>
  <si>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</si>
  <si>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</si>
  <si>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</si>
  <si>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</si>
  <si>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</si>
  <si>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</si>
  <si>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</si>
  <si>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</si>
  <si>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</si>
  <si>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%,R,FACCOUNT,TACCOUNT_ROLLUP,XDYYNYN00,NTRANSFERS,NREVENUES</t>
  </si>
  <si>
    <t>%,VCA020</t>
  </si>
  <si>
    <t>%,VCC020</t>
  </si>
  <si>
    <t>%,VGF020</t>
  </si>
  <si>
    <t>%,VGS020</t>
  </si>
  <si>
    <t>%,VCR020</t>
  </si>
  <si>
    <t>%,VDS020</t>
  </si>
  <si>
    <t>%,V511700</t>
  </si>
  <si>
    <t>%,V512100</t>
  </si>
  <si>
    <t>%,V521000</t>
  </si>
  <si>
    <t>%,V521100</t>
  </si>
  <si>
    <t>%,V521900</t>
  </si>
  <si>
    <t>%,V522100</t>
  </si>
  <si>
    <t>%,V522200</t>
  </si>
  <si>
    <t>%,V524200</t>
  </si>
  <si>
    <t>%,V526200</t>
  </si>
  <si>
    <t>%,V529200</t>
  </si>
  <si>
    <t>%,V529400</t>
  </si>
  <si>
    <t>%,V529600</t>
  </si>
  <si>
    <t>%,V529800</t>
  </si>
  <si>
    <t>%,V552100</t>
  </si>
  <si>
    <t>%,V557100</t>
  </si>
  <si>
    <t>%,V557600</t>
  </si>
  <si>
    <t>%,V591100</t>
  </si>
  <si>
    <t>%,V591400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</si>
  <si>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</si>
  <si>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</si>
  <si>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</si>
  <si>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</si>
  <si>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</si>
  <si>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</si>
  <si>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</si>
  <si>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</si>
  <si>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</si>
  <si>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</si>
  <si>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</si>
  <si>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</si>
  <si>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</si>
  <si>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</si>
  <si>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</si>
  <si>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</si>
  <si>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</si>
  <si>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</si>
  <si>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</si>
  <si>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</si>
  <si>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</si>
  <si>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</si>
  <si>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</si>
  <si>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</si>
  <si>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</si>
  <si>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</si>
  <si>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</si>
  <si>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</si>
  <si>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</si>
  <si>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</si>
  <si>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</si>
  <si>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</si>
  <si>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</si>
  <si>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</si>
  <si>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</si>
  <si>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</si>
  <si>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</si>
  <si>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</si>
  <si>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</si>
  <si>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</si>
  <si>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</si>
  <si>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</si>
  <si>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</si>
  <si>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</si>
  <si>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</si>
  <si>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</si>
  <si>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%,V930000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</si>
  <si>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</si>
  <si>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</si>
  <si>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</si>
  <si>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</si>
  <si>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</si>
  <si>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</si>
  <si>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</si>
  <si>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</si>
  <si>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</si>
  <si>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</si>
  <si>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</si>
  <si>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</si>
  <si>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</si>
  <si>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</si>
  <si>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</si>
  <si>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</si>
  <si>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</si>
  <si>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</si>
  <si>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</si>
  <si>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%,V419000</t>
  </si>
  <si>
    <t>419000</t>
  </si>
  <si>
    <t>Other Revenue</t>
  </si>
  <si>
    <t>%,V431100</t>
  </si>
  <si>
    <t>431100</t>
  </si>
  <si>
    <t>Capital Lease Proceeds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</si>
  <si>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</si>
  <si>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</si>
  <si>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</si>
  <si>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</si>
  <si>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</si>
  <si>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</si>
  <si>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</si>
  <si>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</si>
  <si>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</si>
  <si>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</si>
  <si>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</si>
  <si>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</si>
  <si>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</si>
  <si>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</si>
  <si>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</si>
  <si>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</si>
  <si>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</si>
  <si>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</si>
  <si>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</si>
  <si>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</si>
  <si>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</si>
  <si>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</si>
  <si>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</si>
  <si>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</si>
  <si>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</si>
  <si>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</si>
  <si>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</si>
  <si>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%,V493500</t>
  </si>
  <si>
    <t>493500</t>
  </si>
  <si>
    <t>Proceeds-Surplus Property</t>
  </si>
  <si>
    <t>%,V498000</t>
  </si>
  <si>
    <t>498000</t>
  </si>
  <si>
    <t>Donations</t>
  </si>
  <si>
    <t>%,V499000</t>
  </si>
  <si>
    <t>499000</t>
  </si>
  <si>
    <t>Miscellaneous Revenue</t>
  </si>
  <si>
    <t>%,V950500</t>
  </si>
  <si>
    <t>950500</t>
  </si>
  <si>
    <t>Mandatory Transfers</t>
  </si>
  <si>
    <t>511700</t>
  </si>
  <si>
    <t>Executive Director</t>
  </si>
  <si>
    <t>512100</t>
  </si>
  <si>
    <t>Principal</t>
  </si>
  <si>
    <t>%,V513100</t>
  </si>
  <si>
    <t>513100</t>
  </si>
  <si>
    <t>Assistant Principal</t>
  </si>
  <si>
    <t>521000</t>
  </si>
  <si>
    <t>Dean</t>
  </si>
  <si>
    <t>521100</t>
  </si>
  <si>
    <t>Teacher</t>
  </si>
  <si>
    <t>521900</t>
  </si>
  <si>
    <t>Substitute Teacher</t>
  </si>
  <si>
    <t>522100</t>
  </si>
  <si>
    <t>Counselor</t>
  </si>
  <si>
    <t>522200</t>
  </si>
  <si>
    <t>Teacher Librarian</t>
  </si>
  <si>
    <t>524200</t>
  </si>
  <si>
    <t>Coordinator - Classified</t>
  </si>
  <si>
    <t>526200</t>
  </si>
  <si>
    <t>Instructional Coach</t>
  </si>
  <si>
    <t>529200</t>
  </si>
  <si>
    <t>Occupational Therapist</t>
  </si>
  <si>
    <t>529400</t>
  </si>
  <si>
    <t>Nurse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</si>
  <si>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</si>
  <si>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</si>
  <si>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</si>
  <si>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</si>
  <si>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</si>
  <si>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</si>
  <si>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</si>
  <si>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</si>
  <si>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557600</t>
  </si>
  <si>
    <t>Clinic Aides</t>
  </si>
  <si>
    <t>591100</t>
  </si>
  <si>
    <t>Custodian</t>
  </si>
  <si>
    <t>591400</t>
  </si>
  <si>
    <t>Campus Supervisor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</si>
  <si>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</si>
  <si>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</si>
  <si>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</si>
  <si>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</si>
  <si>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</si>
  <si>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</si>
  <si>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</si>
  <si>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</si>
  <si>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</si>
  <si>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</si>
  <si>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</si>
  <si>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</si>
  <si>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</si>
  <si>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</si>
  <si>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</si>
  <si>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Background Verifications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</si>
  <si>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</si>
  <si>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</si>
  <si>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</si>
  <si>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</si>
  <si>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</si>
  <si>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</si>
  <si>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</si>
  <si>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</si>
  <si>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</si>
  <si>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</si>
  <si>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</si>
  <si>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</si>
  <si>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</si>
  <si>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</si>
  <si>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</si>
  <si>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</si>
  <si>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</si>
  <si>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</si>
  <si>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</si>
  <si>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</si>
  <si>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%,V747000</t>
  </si>
  <si>
    <t>747000</t>
  </si>
  <si>
    <t>Software Purch/Lease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</si>
  <si>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</si>
  <si>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</si>
  <si>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</si>
  <si>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</si>
  <si>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</si>
  <si>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</si>
  <si>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</si>
  <si>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</si>
  <si>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</si>
  <si>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</si>
  <si>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</si>
  <si>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</si>
  <si>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</si>
  <si>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</si>
  <si>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</si>
  <si>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</si>
  <si>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</si>
  <si>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</si>
  <si>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781000</t>
  </si>
  <si>
    <t>Lease Purch-Other-Principal</t>
  </si>
  <si>
    <t>%,V781001</t>
  </si>
  <si>
    <t>781001</t>
  </si>
  <si>
    <t>Principal-Refinance</t>
  </si>
  <si>
    <t>781500</t>
  </si>
  <si>
    <t>Lease Purch-Other-Interest</t>
  </si>
  <si>
    <t>950000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</si>
  <si>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</si>
  <si>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</si>
  <si>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</si>
  <si>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</si>
  <si>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</si>
  <si>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</si>
  <si>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</si>
  <si>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</si>
  <si>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</si>
  <si>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</si>
  <si>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</si>
  <si>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</si>
  <si>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</si>
  <si>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</si>
  <si>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</si>
  <si>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</si>
  <si>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</si>
  <si>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</si>
  <si>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</si>
  <si>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</si>
  <si>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</si>
  <si>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</si>
  <si>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</si>
  <si>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</si>
  <si>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</si>
  <si>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</si>
  <si>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%,V829000</t>
  </si>
  <si>
    <t>829000</t>
  </si>
  <si>
    <t>Athletic Supplies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</si>
  <si>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</si>
  <si>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</si>
  <si>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</si>
  <si>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</si>
  <si>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</si>
  <si>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</si>
  <si>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</si>
  <si>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</si>
  <si>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930000</t>
  </si>
  <si>
    <t>Building Improvements</t>
  </si>
  <si>
    <t>CA020</t>
  </si>
  <si>
    <t>CC020</t>
  </si>
  <si>
    <t>GF020</t>
  </si>
  <si>
    <t>GS020</t>
  </si>
  <si>
    <t>Charter School Campus Activity</t>
  </si>
  <si>
    <t>Charter School Child Care Fund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</si>
  <si>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</si>
  <si>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</si>
  <si>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</si>
  <si>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</si>
  <si>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</si>
  <si>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</si>
  <si>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558OPC</t>
  </si>
  <si>
    <t>Charter Schools</t>
  </si>
  <si>
    <t>Lincoln Academy Charter School</t>
  </si>
  <si>
    <t>55800</t>
  </si>
  <si>
    <t>Transfers PPR</t>
  </si>
  <si>
    <t>Transfers Bond</t>
  </si>
  <si>
    <t>511700-521000</t>
  </si>
  <si>
    <t>Adminstration</t>
  </si>
  <si>
    <t xml:space="preserve">  Lincoln Academy Charter School  </t>
  </si>
  <si>
    <t xml:space="preserve"> Unaudited Financials </t>
  </si>
  <si>
    <t xml:space="preserve"> Unaudited </t>
  </si>
  <si>
    <t xml:space="preserve">  Board February 14, 2022</t>
  </si>
  <si>
    <t xml:space="preserve">  07/01/2021- 1/31/2022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</si>
</sst>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;@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  <font>
      <sz val="10"/>
      <color indexed="5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</cellStyleXfs>
  <cellXfs count="59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2" xfId="1" applyFont="1" applyFill="1" applyBorder="1"/>
    <xf numFmtId="43" fontId="5" fillId="0" borderId="0" xfId="1" applyFont="1" applyFill="1" applyBorder="1"/>
    <xf numFmtId="43" fontId="5" fillId="0" borderId="3" xfId="1" applyFont="1" applyFill="1" applyBorder="1"/>
    <xf numFmtId="43" fontId="5" fillId="0" borderId="4" xfId="1" applyFont="1" applyFill="1" applyBorder="1"/>
    <xf numFmtId="43" fontId="5" fillId="0" borderId="0" xfId="1" applyFont="1" applyAlignment="1">
      <alignment horizontal="center"/>
    </xf>
    <xf numFmtId="43" fontId="5" fillId="0" borderId="0" xfId="1" applyFont="1" applyFill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7" fillId="3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right"/>
    </xf>
    <xf numFmtId="4" fontId="5" fillId="3" borderId="0" xfId="1" applyNumberFormat="1" applyFont="1" applyFill="1" applyAlignment="1">
      <alignment horizontal="center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9" fontId="0" fillId="0" borderId="1" xfId="2" applyFont="1" applyFill="1" applyBorder="1" applyAlignment="1">
      <alignment horizontal="center"/>
    </xf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0" xfId="2" applyFont="1" applyFill="1" applyAlignment="1">
      <alignment horizontal="center"/>
    </xf>
    <xf numFmtId="9" fontId="5" fillId="0" borderId="2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9" fontId="0" fillId="0" borderId="0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3" fontId="1" fillId="0" borderId="0" xfId="1" applyFont="1"/>
    <xf numFmtId="43" fontId="1" fillId="0" borderId="0" xfId="1" applyFont="1" applyAlignment="1">
      <alignment horizontal="center"/>
    </xf>
    <xf numFmtId="43" fontId="1" fillId="0" borderId="0" xfId="1" applyFont="1" applyFill="1"/>
    <xf numFmtId="43" fontId="1" fillId="3" borderId="0" xfId="1" applyFont="1" applyFill="1" applyAlignment="1">
      <alignment horizontal="center"/>
    </xf>
  </cellXfs>
  <cellStyles count="4">
    <cellStyle name="Comma" xfId="1" builtinId="3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822325</xdr:colOff>
      <xdr:row>2</xdr:row>
      <xdr:rowOff>15875</xdr:rowOff>
    </xdr:from>
    <xdr:to>
      <xdr:col>17</xdr:col>
      <xdr:colOff>892175</xdr:colOff>
      <xdr:row>5</xdr:row>
      <xdr:rowOff>3175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43425" y="244475"/>
          <a:ext cx="1466850" cy="482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CZ135"/>
  <sheetViews>
    <sheetView tabSelected="1" topLeftCell="B11" zoomScale="75" workbookViewId="0">
      <selection activeCell="CO11" sqref="CO11:CP11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7" width="19.5703125" style="3" hidden="1" customWidth="1" outlineLevel="1"/>
    <col min="8" max="8" width="19.5703125" style="3" hidden="1" customWidth="1" collapsed="1"/>
    <col min="9" max="9" width="0.85546875" style="3" hidden="1" customWidth="1"/>
    <col min="10" max="11" width="19.5703125" style="3" hidden="1" customWidth="1" outlineLevel="1"/>
    <col min="12" max="12" width="19.5703125" style="3" hidden="1" customWidth="1" collapsed="1"/>
    <col min="13" max="13" width="0.85546875" style="3" customWidth="1"/>
    <col min="14" max="14" width="19.5703125" style="3" customWidth="1"/>
    <col min="15" max="15" width="0.85546875" style="3" customWidth="1"/>
    <col min="16" max="17" width="0.140625" style="3" customWidth="1"/>
    <col min="18" max="18" width="19.5703125" style="3" customWidth="1"/>
    <col min="19" max="19" width="0.85546875" style="3" customWidth="1"/>
    <col min="20" max="85" width="19.5703125" style="3" hidden="1" customWidth="1" outlineLevel="1"/>
    <col min="86" max="86" width="19.5703125" style="3" customWidth="1" collapsed="1"/>
    <col min="87" max="87" width="0.85546875" style="3" customWidth="1"/>
    <col min="88" max="90" width="19.5703125" style="3" hidden="1" customWidth="1" outlineLevel="1"/>
    <col min="91" max="91" width="19.5703125" style="3" customWidth="1" collapsed="1"/>
    <col min="92" max="92" width="0.85546875" style="3" customWidth="1"/>
    <col min="93" max="94" width="19.5703125" style="3" hidden="1" customWidth="1" outlineLevel="1"/>
    <col min="95" max="95" width="19.5703125" style="3" customWidth="1" collapsed="1"/>
    <col min="96" max="96" width="0.85546875" style="3" customWidth="1"/>
    <col min="97" max="98" width="19.5703125" style="3" customWidth="1"/>
    <col min="99" max="99" width="19.5703125" style="35" customWidth="1"/>
    <col min="100" max="100" width="19.5703125" style="35" hidden="1" customWidth="1"/>
    <col min="101" max="104" width="0" style="3" hidden="1" customWidth="1"/>
    <col min="105" max="16384" width="9.140625" style="3"/>
  </cols>
  <sheetData>
    <row r="1" spans="1:104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40</v>
      </c>
      <c r="J1" s="3" t="s">
        <v>56</v>
      </c>
      <c r="K1" s="3" t="s">
        <v>57</v>
      </c>
      <c r="L1" s="3" t="s">
        <v>29</v>
      </c>
      <c r="N1" s="3" t="s">
        <v>35</v>
      </c>
      <c r="P1" s="29" t="s">
        <v>42</v>
      </c>
      <c r="Q1" s="29" t="s">
        <v>43</v>
      </c>
      <c r="R1" s="31" t="s">
        <v>2</v>
      </c>
      <c r="S1" s="29"/>
      <c r="T1" s="3" t="s">
        <v>58</v>
      </c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3" t="s">
        <v>123</v>
      </c>
      <c r="CH1" s="29" t="s">
        <v>44</v>
      </c>
      <c r="CJ1" s="3" t="s">
        <v>52</v>
      </c>
      <c r="CK1" s="3" t="s">
        <v>53</v>
      </c>
      <c r="CL1" s="3" t="s">
        <v>54</v>
      </c>
      <c r="CM1" s="3" t="s">
        <v>41</v>
      </c>
      <c r="CO1" s="3" t="s">
        <v>56</v>
      </c>
      <c r="CP1" s="3" t="s">
        <v>57</v>
      </c>
      <c r="CQ1" s="3" t="s">
        <v>32</v>
      </c>
      <c r="CS1" s="3" t="s">
        <v>34</v>
      </c>
      <c r="CT1" s="3" t="s">
        <v>2</v>
      </c>
      <c r="CU1" s="35" t="s">
        <v>2</v>
      </c>
    </row>
    <row r="2" spans="1:104" s="4" customFormat="1" ht="18" x14ac:dyDescent="0.25">
      <c r="A2" s="16"/>
      <c r="B2" s="44" t="s">
        <v>3</v>
      </c>
      <c r="C2" s="18"/>
      <c r="D2" s="16"/>
      <c r="E2" s="16"/>
      <c r="F2" s="16"/>
      <c r="G2" s="16"/>
      <c r="H2" s="18"/>
      <c r="I2" s="18"/>
      <c r="J2" s="16"/>
      <c r="K2" s="16"/>
      <c r="L2" s="18"/>
      <c r="M2" s="18"/>
      <c r="N2" s="18"/>
      <c r="O2" s="18"/>
      <c r="P2" s="18"/>
      <c r="Q2" s="18"/>
      <c r="R2" s="32"/>
      <c r="S2" s="18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8"/>
      <c r="CI2" s="18"/>
      <c r="CJ2" s="16"/>
      <c r="CK2" s="16"/>
      <c r="CL2" s="16"/>
      <c r="CM2" s="18"/>
      <c r="CN2" s="18"/>
      <c r="CO2" s="16"/>
      <c r="CP2" s="16"/>
      <c r="CQ2" s="18"/>
      <c r="CR2" s="16"/>
      <c r="CS2" s="58" t="s">
        <v>350</v>
      </c>
      <c r="CT2" s="16"/>
      <c r="CU2" s="36"/>
      <c r="CV2" s="36"/>
      <c r="CW2" s="16"/>
      <c r="CX2" s="19" t="s">
        <v>0</v>
      </c>
      <c r="CY2" s="50" t="s">
        <v>342</v>
      </c>
      <c r="CZ2" s="16"/>
    </row>
    <row r="3" spans="1:104" s="4" customFormat="1" x14ac:dyDescent="0.2">
      <c r="A3" s="16"/>
      <c r="B3" s="51" t="s">
        <v>343</v>
      </c>
      <c r="C3" s="20"/>
      <c r="D3" s="16"/>
      <c r="E3" s="16"/>
      <c r="F3" s="16"/>
      <c r="G3" s="16"/>
      <c r="H3" s="20"/>
      <c r="I3" s="20"/>
      <c r="J3" s="16"/>
      <c r="K3" s="16"/>
      <c r="L3" s="20"/>
      <c r="M3" s="20"/>
      <c r="N3" s="20"/>
      <c r="O3" s="20"/>
      <c r="P3" s="20"/>
      <c r="Q3" s="20"/>
      <c r="R3" s="33"/>
      <c r="S3" s="20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20"/>
      <c r="CI3" s="20"/>
      <c r="CJ3" s="16"/>
      <c r="CK3" s="16"/>
      <c r="CL3" s="16"/>
      <c r="CM3" s="20"/>
      <c r="CN3" s="20"/>
      <c r="CO3" s="16"/>
      <c r="CP3" s="16"/>
      <c r="CQ3" s="21"/>
      <c r="CR3" s="16"/>
      <c r="CS3" s="58" t="s">
        <v>351</v>
      </c>
      <c r="CT3" s="16"/>
      <c r="CU3" s="36"/>
      <c r="CV3" s="36"/>
      <c r="CW3" s="16"/>
      <c r="CX3" s="16"/>
      <c r="CY3" s="16"/>
      <c r="CZ3" s="16"/>
    </row>
    <row r="4" spans="1:104" s="4" customFormat="1" x14ac:dyDescent="0.2">
      <c r="A4" s="16"/>
      <c r="B4" s="51" t="s">
        <v>344</v>
      </c>
      <c r="C4" s="20"/>
      <c r="D4" s="16"/>
      <c r="E4" s="16"/>
      <c r="F4" s="16"/>
      <c r="G4" s="16"/>
      <c r="H4" s="20"/>
      <c r="I4" s="22"/>
      <c r="J4" s="16"/>
      <c r="K4" s="16"/>
      <c r="L4" s="22"/>
      <c r="M4" s="22"/>
      <c r="N4" s="22"/>
      <c r="O4" s="22"/>
      <c r="P4" s="22"/>
      <c r="Q4" s="22"/>
      <c r="R4" s="34"/>
      <c r="S4" s="22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22"/>
      <c r="CI4" s="22"/>
      <c r="CJ4" s="16"/>
      <c r="CK4" s="16"/>
      <c r="CL4" s="16"/>
      <c r="CM4" s="22"/>
      <c r="CN4" s="20"/>
      <c r="CO4" s="16"/>
      <c r="CP4" s="16"/>
      <c r="CQ4" s="23"/>
      <c r="CR4" s="16"/>
      <c r="CS4" s="58" t="s">
        <v>354</v>
      </c>
      <c r="CT4" s="16"/>
      <c r="CU4" s="36"/>
      <c r="CV4" s="36"/>
      <c r="CW4" s="16"/>
      <c r="CX4" s="16"/>
      <c r="CY4" s="52">
        <v>44592</v>
      </c>
      <c r="CZ4" s="16"/>
    </row>
    <row r="5" spans="1:104" s="4" customFormat="1" x14ac:dyDescent="0.2">
      <c r="A5" s="16"/>
      <c r="B5" s="17" t="str">
        <f>"Report ID:  "&amp;CY2</f>
        <v>Report ID:  558OPC</v>
      </c>
      <c r="C5" s="25"/>
      <c r="D5" s="16"/>
      <c r="E5" s="16"/>
      <c r="F5" s="16"/>
      <c r="G5" s="16"/>
      <c r="H5" s="20"/>
      <c r="I5" s="24"/>
      <c r="J5" s="16"/>
      <c r="K5" s="16"/>
      <c r="L5" s="24"/>
      <c r="M5" s="24"/>
      <c r="N5" s="24"/>
      <c r="O5" s="24"/>
      <c r="P5" s="24"/>
      <c r="Q5" s="24"/>
      <c r="R5" s="24"/>
      <c r="S5" s="24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24"/>
      <c r="CI5" s="24"/>
      <c r="CJ5" s="16"/>
      <c r="CK5" s="16"/>
      <c r="CL5" s="16"/>
      <c r="CM5" s="24"/>
      <c r="CN5" s="25"/>
      <c r="CO5" s="16"/>
      <c r="CP5" s="16"/>
      <c r="CQ5" s="25"/>
      <c r="CR5" s="16"/>
      <c r="CS5" s="58" t="s">
        <v>352</v>
      </c>
      <c r="CT5" s="16"/>
      <c r="CU5" s="36"/>
      <c r="CV5" s="36"/>
      <c r="CW5" s="16"/>
      <c r="CX5" s="53" t="s">
        <v>345</v>
      </c>
      <c r="CY5" s="26"/>
      <c r="CZ5" s="16"/>
    </row>
    <row r="6" spans="1:104" s="4" customFormat="1" x14ac:dyDescent="0.2">
      <c r="A6" s="16"/>
      <c r="B6" s="17" t="s">
        <v>49</v>
      </c>
      <c r="C6" s="27"/>
      <c r="D6" s="16"/>
      <c r="E6" s="16"/>
      <c r="F6" s="16"/>
      <c r="G6" s="16"/>
      <c r="H6" s="27"/>
      <c r="I6" s="27"/>
      <c r="J6" s="16"/>
      <c r="K6" s="16"/>
      <c r="L6" s="27"/>
      <c r="M6" s="27"/>
      <c r="N6" s="27"/>
      <c r="O6" s="27"/>
      <c r="P6" s="27"/>
      <c r="Q6" s="27"/>
      <c r="R6" s="27"/>
      <c r="S6" s="27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27"/>
      <c r="CI6" s="27"/>
      <c r="CJ6" s="16"/>
      <c r="CK6" s="16"/>
      <c r="CL6" s="16"/>
      <c r="CM6" s="27"/>
      <c r="CN6" s="27"/>
      <c r="CO6" s="16"/>
      <c r="CP6" s="16"/>
      <c r="CQ6" s="27"/>
      <c r="CR6" s="16"/>
      <c r="CS6" s="58" t="s">
        <v>353</v>
      </c>
      <c r="CT6" s="16"/>
      <c r="CU6" s="36"/>
      <c r="CV6" s="36"/>
      <c r="CW6" s="16"/>
      <c r="CX6" s="54" t="s">
        <v>344</v>
      </c>
      <c r="CY6" s="16"/>
      <c r="CZ6" s="16"/>
    </row>
    <row r="7" spans="1:104" s="4" customFormat="1" x14ac:dyDescent="0.2">
      <c r="A7" s="16"/>
      <c r="B7" s="49">
        <v>44592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36"/>
      <c r="CV7" s="36"/>
      <c r="CW7" s="16"/>
      <c r="CX7" s="16"/>
      <c r="CY7" s="16"/>
      <c r="CZ7" s="16"/>
    </row>
    <row r="8" spans="1:104" s="28" customFormat="1" ht="24" customHeight="1" x14ac:dyDescent="0.2">
      <c r="A8" s="13" t="s">
        <v>28</v>
      </c>
      <c r="B8" s="14" t="s">
        <v>11</v>
      </c>
      <c r="C8" s="13"/>
      <c r="D8" s="13" t="s">
        <v>330</v>
      </c>
      <c r="E8" s="13" t="s">
        <v>331</v>
      </c>
      <c r="F8" s="13" t="s">
        <v>332</v>
      </c>
      <c r="G8" s="13" t="s">
        <v>333</v>
      </c>
      <c r="H8" s="14" t="s">
        <v>17</v>
      </c>
      <c r="I8" s="14"/>
      <c r="J8" s="13" t="s">
        <v>338</v>
      </c>
      <c r="K8" s="13" t="s">
        <v>339</v>
      </c>
      <c r="L8" s="14" t="s">
        <v>17</v>
      </c>
      <c r="M8" s="14"/>
      <c r="N8" s="14" t="s">
        <v>17</v>
      </c>
      <c r="O8" s="14"/>
      <c r="P8" s="14"/>
      <c r="Q8" s="14"/>
      <c r="R8" s="14"/>
      <c r="S8" s="14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4"/>
      <c r="CI8" s="14"/>
      <c r="CJ8" s="13" t="s">
        <v>330</v>
      </c>
      <c r="CK8" s="13" t="s">
        <v>331</v>
      </c>
      <c r="CL8" s="13" t="s">
        <v>332</v>
      </c>
      <c r="CM8" s="14" t="s">
        <v>27</v>
      </c>
      <c r="CN8" s="13"/>
      <c r="CO8" s="13" t="s">
        <v>338</v>
      </c>
      <c r="CP8" s="13" t="s">
        <v>339</v>
      </c>
      <c r="CQ8" s="14" t="s">
        <v>27</v>
      </c>
      <c r="CR8" s="13"/>
      <c r="CS8" s="14" t="s">
        <v>27</v>
      </c>
      <c r="CT8" s="14"/>
      <c r="CU8" s="37"/>
      <c r="CV8" s="37"/>
      <c r="CW8" s="13"/>
      <c r="CX8" s="13"/>
      <c r="CY8" s="13"/>
      <c r="CZ8" s="13"/>
    </row>
    <row r="9" spans="1:104" s="28" customFormat="1" ht="22.5" customHeight="1" x14ac:dyDescent="0.2">
      <c r="A9" s="13" t="s">
        <v>26</v>
      </c>
      <c r="B9" s="14" t="s">
        <v>4</v>
      </c>
      <c r="C9" s="15" t="s">
        <v>5</v>
      </c>
      <c r="D9" s="13" t="s">
        <v>334</v>
      </c>
      <c r="E9" s="13" t="s">
        <v>335</v>
      </c>
      <c r="F9" s="13" t="s">
        <v>336</v>
      </c>
      <c r="G9" s="13" t="s">
        <v>337</v>
      </c>
      <c r="H9" s="14" t="s">
        <v>30</v>
      </c>
      <c r="I9" s="14"/>
      <c r="J9" s="13" t="s">
        <v>340</v>
      </c>
      <c r="K9" s="13" t="s">
        <v>341</v>
      </c>
      <c r="L9" s="14" t="s">
        <v>31</v>
      </c>
      <c r="M9" s="14"/>
      <c r="N9" s="14" t="s">
        <v>33</v>
      </c>
      <c r="O9" s="14"/>
      <c r="P9" s="14"/>
      <c r="Q9" s="14"/>
      <c r="R9" s="14" t="s">
        <v>36</v>
      </c>
      <c r="S9" s="14"/>
      <c r="T9" s="13" t="s">
        <v>188</v>
      </c>
      <c r="U9" s="13" t="s">
        <v>190</v>
      </c>
      <c r="V9" s="13" t="s">
        <v>195</v>
      </c>
      <c r="W9" s="13" t="s">
        <v>197</v>
      </c>
      <c r="X9" s="13" t="s">
        <v>199</v>
      </c>
      <c r="Y9" s="13" t="s">
        <v>201</v>
      </c>
      <c r="Z9" s="13" t="s">
        <v>203</v>
      </c>
      <c r="AA9" s="13" t="s">
        <v>205</v>
      </c>
      <c r="AB9" s="13" t="s">
        <v>207</v>
      </c>
      <c r="AC9" s="13" t="s">
        <v>209</v>
      </c>
      <c r="AD9" s="13" t="s">
        <v>211</v>
      </c>
      <c r="AE9" s="13" t="s">
        <v>213</v>
      </c>
      <c r="AF9" s="13" t="s">
        <v>215</v>
      </c>
      <c r="AG9" s="13" t="s">
        <v>217</v>
      </c>
      <c r="AH9" s="13" t="s">
        <v>219</v>
      </c>
      <c r="AI9" s="13" t="s">
        <v>221</v>
      </c>
      <c r="AJ9" s="13" t="s">
        <v>223</v>
      </c>
      <c r="AK9" s="13" t="s">
        <v>225</v>
      </c>
      <c r="AL9" s="13" t="s">
        <v>227</v>
      </c>
      <c r="AM9" s="13" t="s">
        <v>229</v>
      </c>
      <c r="AN9" s="13" t="s">
        <v>231</v>
      </c>
      <c r="AO9" s="13" t="s">
        <v>233</v>
      </c>
      <c r="AP9" s="13" t="s">
        <v>235</v>
      </c>
      <c r="AQ9" s="13" t="s">
        <v>237</v>
      </c>
      <c r="AR9" s="13" t="s">
        <v>239</v>
      </c>
      <c r="AS9" s="13" t="s">
        <v>241</v>
      </c>
      <c r="AT9" s="13" t="s">
        <v>243</v>
      </c>
      <c r="AU9" s="13" t="s">
        <v>245</v>
      </c>
      <c r="AV9" s="13" t="s">
        <v>247</v>
      </c>
      <c r="AW9" s="13" t="s">
        <v>249</v>
      </c>
      <c r="AX9" s="13" t="s">
        <v>251</v>
      </c>
      <c r="AY9" s="13" t="s">
        <v>253</v>
      </c>
      <c r="AZ9" s="13" t="s">
        <v>255</v>
      </c>
      <c r="BA9" s="13" t="s">
        <v>257</v>
      </c>
      <c r="BB9" s="13" t="s">
        <v>259</v>
      </c>
      <c r="BC9" s="13" t="s">
        <v>261</v>
      </c>
      <c r="BD9" s="13" t="s">
        <v>266</v>
      </c>
      <c r="BE9" s="13" t="s">
        <v>268</v>
      </c>
      <c r="BF9" s="13" t="s">
        <v>270</v>
      </c>
      <c r="BG9" s="13" t="s">
        <v>272</v>
      </c>
      <c r="BH9" s="13" t="s">
        <v>274</v>
      </c>
      <c r="BI9" s="13" t="s">
        <v>276</v>
      </c>
      <c r="BJ9" s="13" t="s">
        <v>278</v>
      </c>
      <c r="BK9" s="13" t="s">
        <v>280</v>
      </c>
      <c r="BL9" s="13" t="s">
        <v>282</v>
      </c>
      <c r="BM9" s="13" t="s">
        <v>284</v>
      </c>
      <c r="BN9" s="13" t="s">
        <v>289</v>
      </c>
      <c r="BO9" s="13" t="s">
        <v>292</v>
      </c>
      <c r="BP9" s="13" t="s">
        <v>294</v>
      </c>
      <c r="BQ9" s="13" t="s">
        <v>296</v>
      </c>
      <c r="BR9" s="13" t="s">
        <v>298</v>
      </c>
      <c r="BS9" s="13" t="s">
        <v>300</v>
      </c>
      <c r="BT9" s="13" t="s">
        <v>302</v>
      </c>
      <c r="BU9" s="13" t="s">
        <v>304</v>
      </c>
      <c r="BV9" s="13" t="s">
        <v>306</v>
      </c>
      <c r="BW9" s="13" t="s">
        <v>308</v>
      </c>
      <c r="BX9" s="13" t="s">
        <v>310</v>
      </c>
      <c r="BY9" s="13" t="s">
        <v>312</v>
      </c>
      <c r="BZ9" s="13" t="s">
        <v>314</v>
      </c>
      <c r="CA9" s="13" t="s">
        <v>316</v>
      </c>
      <c r="CB9" s="13" t="s">
        <v>321</v>
      </c>
      <c r="CC9" s="13" t="s">
        <v>323</v>
      </c>
      <c r="CD9" s="13" t="s">
        <v>325</v>
      </c>
      <c r="CE9" s="13" t="s">
        <v>327</v>
      </c>
      <c r="CF9" s="13" t="s">
        <v>329</v>
      </c>
      <c r="CG9" s="13" t="s">
        <v>159</v>
      </c>
      <c r="CH9" s="14" t="s">
        <v>37</v>
      </c>
      <c r="CI9" s="14"/>
      <c r="CJ9" s="13" t="s">
        <v>334</v>
      </c>
      <c r="CK9" s="13" t="s">
        <v>335</v>
      </c>
      <c r="CL9" s="13" t="s">
        <v>336</v>
      </c>
      <c r="CM9" s="14" t="s">
        <v>30</v>
      </c>
      <c r="CN9" s="15"/>
      <c r="CO9" s="13" t="s">
        <v>340</v>
      </c>
      <c r="CP9" s="13" t="s">
        <v>341</v>
      </c>
      <c r="CQ9" s="14" t="s">
        <v>31</v>
      </c>
      <c r="CR9" s="13"/>
      <c r="CS9" s="14" t="s">
        <v>33</v>
      </c>
      <c r="CT9" s="14" t="s">
        <v>38</v>
      </c>
      <c r="CU9" s="37" t="s">
        <v>39</v>
      </c>
      <c r="CV9" s="37"/>
      <c r="CW9" s="13"/>
      <c r="CX9" s="13"/>
      <c r="CY9" s="13"/>
      <c r="CZ9" s="13"/>
    </row>
    <row r="11" spans="1:104" x14ac:dyDescent="0.2">
      <c r="A11" s="12"/>
      <c r="C11" s="1" t="s">
        <v>18</v>
      </c>
      <c r="D11" s="12"/>
      <c r="E11" s="12"/>
      <c r="F11" s="12"/>
      <c r="G11" s="12"/>
      <c r="H11" s="5">
        <v>3170503.84</v>
      </c>
      <c r="I11" s="7"/>
      <c r="J11" s="12"/>
      <c r="K11" s="12"/>
      <c r="L11" s="5"/>
      <c r="M11" s="7"/>
      <c r="N11" s="5">
        <v>3170503.84</v>
      </c>
      <c r="O11" s="5"/>
      <c r="P11" s="5"/>
      <c r="Q11" s="5"/>
      <c r="R11" s="5"/>
      <c r="S11" s="5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5"/>
      <c r="CI11" s="7"/>
      <c r="CJ11" s="12">
        <v>38233.43</v>
      </c>
      <c r="CK11" s="12">
        <v>53944.88</v>
      </c>
      <c r="CL11" s="12">
        <v>2658414.4700000002</v>
      </c>
      <c r="CM11" s="5">
        <v>2750592.78</v>
      </c>
      <c r="CN11" s="1"/>
      <c r="CO11" s="12">
        <v>1871641.39</v>
      </c>
      <c r="CP11" s="12">
        <v>615676.53</v>
      </c>
      <c r="CQ11" s="5">
        <v>2487317.92</v>
      </c>
      <c r="CS11" s="5">
        <v>5237910.7</v>
      </c>
      <c r="CT11" s="5"/>
      <c r="CU11" s="41"/>
      <c r="CV11" s="38"/>
    </row>
    <row r="12" spans="1:104" x14ac:dyDescent="0.2">
      <c r="H12" s="7"/>
      <c r="I12" s="7"/>
      <c r="L12" s="7"/>
      <c r="M12" s="7"/>
      <c r="N12" s="7"/>
      <c r="O12" s="7"/>
      <c r="P12" s="7"/>
      <c r="Q12" s="7"/>
      <c r="R12" s="7"/>
      <c r="S12" s="7"/>
      <c r="CH12" s="7"/>
      <c r="CI12" s="7"/>
      <c r="CM12" s="7"/>
      <c r="CQ12" s="7"/>
    </row>
    <row r="13" spans="1:104" outlineLevel="1" x14ac:dyDescent="0.2">
      <c r="A13" s="3" t="s">
        <v>124</v>
      </c>
      <c r="B13" s="10" t="s">
        <v>125</v>
      </c>
      <c r="C13" s="3" t="s">
        <v>126</v>
      </c>
      <c r="D13" s="3">
        <v>0</v>
      </c>
      <c r="E13" s="3">
        <v>0</v>
      </c>
      <c r="F13" s="3">
        <v>2157.19</v>
      </c>
      <c r="G13" s="3">
        <v>0</v>
      </c>
      <c r="H13" s="3">
        <v>2157.19</v>
      </c>
      <c r="J13" s="3">
        <v>0</v>
      </c>
      <c r="K13" s="3">
        <v>0</v>
      </c>
      <c r="L13" s="3">
        <v>0</v>
      </c>
      <c r="N13" s="4">
        <v>2157.19</v>
      </c>
      <c r="O13" s="4"/>
      <c r="P13" s="29">
        <v>-8663</v>
      </c>
      <c r="Q13" s="29">
        <v>0</v>
      </c>
      <c r="R13" s="31">
        <f t="shared" ref="R13:R33" si="0">-1*(P13+Q13)</f>
        <v>8663</v>
      </c>
      <c r="S13" s="29"/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29">
        <v>0</v>
      </c>
      <c r="CI13" s="4"/>
      <c r="CJ13" s="4">
        <v>0</v>
      </c>
      <c r="CK13" s="4">
        <v>0</v>
      </c>
      <c r="CL13" s="4">
        <v>1968.03</v>
      </c>
      <c r="CM13" s="4">
        <v>1968.03</v>
      </c>
      <c r="CN13" s="4"/>
      <c r="CO13" s="4">
        <v>0</v>
      </c>
      <c r="CP13" s="4">
        <v>0</v>
      </c>
      <c r="CQ13" s="4">
        <v>0</v>
      </c>
      <c r="CR13" s="4"/>
      <c r="CS13" s="4">
        <v>1968.03</v>
      </c>
      <c r="CT13" s="4">
        <f t="shared" ref="CT13:CT34" si="1">R13-CS13</f>
        <v>6694.97</v>
      </c>
      <c r="CU13" s="35">
        <f t="shared" ref="CU13:CU34" si="2">IF(R13=0,"n/a",CS13/(R13))</f>
        <v>0.22717649774904766</v>
      </c>
    </row>
    <row r="14" spans="1:104" outlineLevel="1" x14ac:dyDescent="0.2">
      <c r="A14" s="3" t="s">
        <v>127</v>
      </c>
      <c r="B14" s="10" t="s">
        <v>128</v>
      </c>
      <c r="C14" s="3" t="s">
        <v>129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J14" s="3">
        <v>0</v>
      </c>
      <c r="K14" s="3">
        <v>0</v>
      </c>
      <c r="L14" s="3">
        <v>0</v>
      </c>
      <c r="N14" s="4">
        <v>0</v>
      </c>
      <c r="O14" s="4"/>
      <c r="P14" s="29">
        <v>-1668</v>
      </c>
      <c r="Q14" s="29">
        <v>0</v>
      </c>
      <c r="R14" s="31">
        <f t="shared" si="0"/>
        <v>1668</v>
      </c>
      <c r="S14" s="29"/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29">
        <v>0</v>
      </c>
      <c r="CI14" s="4"/>
      <c r="CJ14" s="4">
        <v>0</v>
      </c>
      <c r="CK14" s="4">
        <v>0</v>
      </c>
      <c r="CL14" s="4">
        <v>0</v>
      </c>
      <c r="CM14" s="4">
        <v>0</v>
      </c>
      <c r="CN14" s="4"/>
      <c r="CO14" s="4">
        <v>0</v>
      </c>
      <c r="CP14" s="4">
        <v>0</v>
      </c>
      <c r="CQ14" s="4">
        <v>0</v>
      </c>
      <c r="CR14" s="4"/>
      <c r="CS14" s="4">
        <v>0</v>
      </c>
      <c r="CT14" s="4">
        <f t="shared" si="1"/>
        <v>1668</v>
      </c>
      <c r="CU14" s="35">
        <f t="shared" si="2"/>
        <v>0</v>
      </c>
    </row>
    <row r="15" spans="1:104" outlineLevel="1" x14ac:dyDescent="0.2">
      <c r="A15" s="3" t="s">
        <v>130</v>
      </c>
      <c r="B15" s="10" t="s">
        <v>131</v>
      </c>
      <c r="C15" s="3" t="s">
        <v>132</v>
      </c>
      <c r="D15" s="3">
        <v>1758.31</v>
      </c>
      <c r="E15" s="3">
        <v>0</v>
      </c>
      <c r="F15" s="3">
        <v>8630</v>
      </c>
      <c r="G15" s="3">
        <v>0</v>
      </c>
      <c r="H15" s="3">
        <v>10388.31</v>
      </c>
      <c r="J15" s="3">
        <v>0</v>
      </c>
      <c r="K15" s="3">
        <v>0</v>
      </c>
      <c r="L15" s="3">
        <v>0</v>
      </c>
      <c r="N15" s="4">
        <v>10388.31</v>
      </c>
      <c r="O15" s="4"/>
      <c r="P15" s="29">
        <v>-20000</v>
      </c>
      <c r="Q15" s="29">
        <v>0</v>
      </c>
      <c r="R15" s="31">
        <f t="shared" si="0"/>
        <v>20000</v>
      </c>
      <c r="S15" s="29"/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29">
        <v>0</v>
      </c>
      <c r="CI15" s="4"/>
      <c r="CJ15" s="4">
        <v>4329.16</v>
      </c>
      <c r="CK15" s="4">
        <v>0</v>
      </c>
      <c r="CL15" s="4">
        <v>10925</v>
      </c>
      <c r="CM15" s="4">
        <v>15254.16</v>
      </c>
      <c r="CN15" s="4"/>
      <c r="CO15" s="4">
        <v>0</v>
      </c>
      <c r="CP15" s="4">
        <v>0</v>
      </c>
      <c r="CQ15" s="4">
        <v>0</v>
      </c>
      <c r="CR15" s="4"/>
      <c r="CS15" s="4">
        <v>15254.16</v>
      </c>
      <c r="CT15" s="4">
        <f t="shared" si="1"/>
        <v>4745.84</v>
      </c>
      <c r="CU15" s="35">
        <f t="shared" si="2"/>
        <v>0.76270799999999994</v>
      </c>
    </row>
    <row r="16" spans="1:104" outlineLevel="1" x14ac:dyDescent="0.2">
      <c r="A16" s="3" t="s">
        <v>133</v>
      </c>
      <c r="B16" s="10" t="s">
        <v>134</v>
      </c>
      <c r="C16" s="3" t="s">
        <v>135</v>
      </c>
      <c r="D16" s="3">
        <v>266.28000000000003</v>
      </c>
      <c r="E16" s="3">
        <v>0</v>
      </c>
      <c r="F16" s="3">
        <v>28.5</v>
      </c>
      <c r="G16" s="3">
        <v>0</v>
      </c>
      <c r="H16" s="3">
        <v>294.78000000000003</v>
      </c>
      <c r="J16" s="3">
        <v>0</v>
      </c>
      <c r="K16" s="3">
        <v>0</v>
      </c>
      <c r="L16" s="3">
        <v>0</v>
      </c>
      <c r="N16" s="4">
        <v>294.78000000000003</v>
      </c>
      <c r="O16" s="4"/>
      <c r="P16" s="29">
        <v>-12846</v>
      </c>
      <c r="Q16" s="29">
        <v>0</v>
      </c>
      <c r="R16" s="31">
        <f t="shared" si="0"/>
        <v>12846</v>
      </c>
      <c r="S16" s="29"/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29">
        <v>0</v>
      </c>
      <c r="CI16" s="4"/>
      <c r="CJ16" s="4">
        <v>3120.5</v>
      </c>
      <c r="CK16" s="4">
        <v>0</v>
      </c>
      <c r="CL16" s="4">
        <v>0</v>
      </c>
      <c r="CM16" s="4">
        <v>3120.5</v>
      </c>
      <c r="CN16" s="4"/>
      <c r="CO16" s="4">
        <v>0</v>
      </c>
      <c r="CP16" s="4">
        <v>0</v>
      </c>
      <c r="CQ16" s="4">
        <v>0</v>
      </c>
      <c r="CR16" s="4"/>
      <c r="CS16" s="4">
        <v>3120.5</v>
      </c>
      <c r="CT16" s="4">
        <f t="shared" si="1"/>
        <v>9725.5</v>
      </c>
      <c r="CU16" s="35">
        <f t="shared" si="2"/>
        <v>0.24291608282733926</v>
      </c>
    </row>
    <row r="17" spans="1:99" outlineLevel="1" x14ac:dyDescent="0.2">
      <c r="A17" s="3" t="s">
        <v>136</v>
      </c>
      <c r="B17" s="10" t="s">
        <v>137</v>
      </c>
      <c r="C17" s="3" t="s">
        <v>138</v>
      </c>
      <c r="D17" s="3">
        <v>0</v>
      </c>
      <c r="E17" s="3">
        <v>0</v>
      </c>
      <c r="F17" s="3">
        <v>1348701.29</v>
      </c>
      <c r="G17" s="3">
        <v>0</v>
      </c>
      <c r="H17" s="3">
        <v>1348701.29</v>
      </c>
      <c r="J17" s="3">
        <v>0</v>
      </c>
      <c r="K17" s="3">
        <v>0</v>
      </c>
      <c r="L17" s="3">
        <v>0</v>
      </c>
      <c r="N17" s="4">
        <v>1348701.29</v>
      </c>
      <c r="O17" s="4"/>
      <c r="P17" s="29">
        <v>-1327395</v>
      </c>
      <c r="Q17" s="29">
        <v>0</v>
      </c>
      <c r="R17" s="31">
        <f t="shared" si="0"/>
        <v>1327395</v>
      </c>
      <c r="S17" s="29"/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29">
        <v>0</v>
      </c>
      <c r="CI17" s="4"/>
      <c r="CJ17" s="4">
        <v>0</v>
      </c>
      <c r="CK17" s="4">
        <v>0</v>
      </c>
      <c r="CL17" s="4">
        <v>1014734.07</v>
      </c>
      <c r="CM17" s="4">
        <v>1014734.07</v>
      </c>
      <c r="CN17" s="4"/>
      <c r="CO17" s="4">
        <v>0</v>
      </c>
      <c r="CP17" s="4">
        <v>0</v>
      </c>
      <c r="CQ17" s="4">
        <v>0</v>
      </c>
      <c r="CR17" s="4"/>
      <c r="CS17" s="4">
        <v>1014734.07</v>
      </c>
      <c r="CT17" s="4">
        <f t="shared" si="1"/>
        <v>312660.93000000005</v>
      </c>
      <c r="CU17" s="35">
        <f t="shared" si="2"/>
        <v>0.76445524504763085</v>
      </c>
    </row>
    <row r="18" spans="1:99" outlineLevel="1" x14ac:dyDescent="0.2">
      <c r="A18" s="3" t="s">
        <v>139</v>
      </c>
      <c r="B18" s="10" t="s">
        <v>140</v>
      </c>
      <c r="C18" s="3" t="s">
        <v>141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J18" s="3">
        <v>7.65</v>
      </c>
      <c r="K18" s="3">
        <v>94.29</v>
      </c>
      <c r="L18" s="3">
        <v>101.94000000000001</v>
      </c>
      <c r="N18" s="4">
        <v>101.94</v>
      </c>
      <c r="O18" s="4"/>
      <c r="P18" s="29">
        <v>-11330</v>
      </c>
      <c r="Q18" s="29">
        <v>0</v>
      </c>
      <c r="R18" s="31">
        <f t="shared" si="0"/>
        <v>11330</v>
      </c>
      <c r="S18" s="29"/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29">
        <v>0</v>
      </c>
      <c r="CI18" s="4"/>
      <c r="CJ18" s="4">
        <v>0</v>
      </c>
      <c r="CK18" s="4">
        <v>0</v>
      </c>
      <c r="CL18" s="4">
        <v>0</v>
      </c>
      <c r="CM18" s="4">
        <v>0</v>
      </c>
      <c r="CN18" s="4"/>
      <c r="CO18" s="4">
        <v>146.39000000000001</v>
      </c>
      <c r="CP18" s="4">
        <v>54.42</v>
      </c>
      <c r="CQ18" s="4">
        <v>200.81</v>
      </c>
      <c r="CR18" s="4"/>
      <c r="CS18" s="4">
        <v>200.81</v>
      </c>
      <c r="CT18" s="4">
        <f t="shared" si="1"/>
        <v>11129.19</v>
      </c>
      <c r="CU18" s="35">
        <f t="shared" si="2"/>
        <v>1.7723742277140336E-2</v>
      </c>
    </row>
    <row r="19" spans="1:99" outlineLevel="1" x14ac:dyDescent="0.2">
      <c r="A19" s="3" t="s">
        <v>142</v>
      </c>
      <c r="B19" s="10" t="s">
        <v>143</v>
      </c>
      <c r="C19" s="3" t="s">
        <v>144</v>
      </c>
      <c r="D19" s="3">
        <v>0</v>
      </c>
      <c r="E19" s="3">
        <v>0</v>
      </c>
      <c r="F19" s="3">
        <v>24.76</v>
      </c>
      <c r="G19" s="3">
        <v>0</v>
      </c>
      <c r="H19" s="3">
        <v>24.76</v>
      </c>
      <c r="J19" s="3">
        <v>0</v>
      </c>
      <c r="K19" s="3">
        <v>0</v>
      </c>
      <c r="L19" s="3">
        <v>0</v>
      </c>
      <c r="N19" s="4">
        <v>24.76</v>
      </c>
      <c r="O19" s="4"/>
      <c r="P19" s="29">
        <v>-1137</v>
      </c>
      <c r="Q19" s="29">
        <v>0</v>
      </c>
      <c r="R19" s="31">
        <f t="shared" si="0"/>
        <v>1137</v>
      </c>
      <c r="S19" s="29"/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29">
        <v>0</v>
      </c>
      <c r="CI19" s="4"/>
      <c r="CJ19" s="4">
        <v>0</v>
      </c>
      <c r="CK19" s="4">
        <v>0</v>
      </c>
      <c r="CL19" s="4">
        <v>530</v>
      </c>
      <c r="CM19" s="4">
        <v>530</v>
      </c>
      <c r="CN19" s="4"/>
      <c r="CO19" s="4">
        <v>0</v>
      </c>
      <c r="CP19" s="4">
        <v>0</v>
      </c>
      <c r="CQ19" s="4">
        <v>0</v>
      </c>
      <c r="CR19" s="4"/>
      <c r="CS19" s="4">
        <v>530</v>
      </c>
      <c r="CT19" s="4">
        <f t="shared" si="1"/>
        <v>607</v>
      </c>
      <c r="CU19" s="35">
        <f t="shared" si="2"/>
        <v>0.46613896218117856</v>
      </c>
    </row>
    <row r="20" spans="1:99" outlineLevel="1" x14ac:dyDescent="0.2">
      <c r="A20" s="3" t="s">
        <v>145</v>
      </c>
      <c r="B20" s="10" t="s">
        <v>146</v>
      </c>
      <c r="C20" s="3" t="s">
        <v>147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J20" s="3">
        <v>2013895.85</v>
      </c>
      <c r="K20" s="3">
        <v>7010000</v>
      </c>
      <c r="L20" s="3">
        <v>9023895.8499999996</v>
      </c>
      <c r="N20" s="4">
        <v>9023895.8499999996</v>
      </c>
      <c r="O20" s="4"/>
      <c r="P20" s="29">
        <v>0</v>
      </c>
      <c r="Q20" s="29">
        <v>0</v>
      </c>
      <c r="R20" s="31">
        <f t="shared" si="0"/>
        <v>0</v>
      </c>
      <c r="S20" s="29"/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29">
        <v>0</v>
      </c>
      <c r="CI20" s="4"/>
      <c r="CJ20" s="4">
        <v>0</v>
      </c>
      <c r="CK20" s="4">
        <v>0</v>
      </c>
      <c r="CL20" s="4">
        <v>0</v>
      </c>
      <c r="CM20" s="4">
        <v>0</v>
      </c>
      <c r="CN20" s="4"/>
      <c r="CO20" s="4">
        <v>0</v>
      </c>
      <c r="CP20" s="4">
        <v>0</v>
      </c>
      <c r="CQ20" s="4">
        <v>0</v>
      </c>
      <c r="CR20" s="4"/>
      <c r="CS20" s="4">
        <v>0</v>
      </c>
      <c r="CT20" s="4">
        <f t="shared" si="1"/>
        <v>0</v>
      </c>
      <c r="CU20" s="35" t="str">
        <f t="shared" si="2"/>
        <v>n/a</v>
      </c>
    </row>
    <row r="21" spans="1:99" outlineLevel="1" x14ac:dyDescent="0.2">
      <c r="A21" s="3" t="s">
        <v>148</v>
      </c>
      <c r="B21" s="10" t="s">
        <v>149</v>
      </c>
      <c r="C21" s="3" t="s">
        <v>150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J21" s="3">
        <v>217844.7</v>
      </c>
      <c r="K21" s="3">
        <v>0</v>
      </c>
      <c r="L21" s="3">
        <v>217844.7</v>
      </c>
      <c r="N21" s="4">
        <v>217844.7</v>
      </c>
      <c r="O21" s="4"/>
      <c r="P21" s="29">
        <v>-209948</v>
      </c>
      <c r="Q21" s="29">
        <v>0</v>
      </c>
      <c r="R21" s="31">
        <f t="shared" si="0"/>
        <v>209948</v>
      </c>
      <c r="S21" s="29"/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29">
        <v>0</v>
      </c>
      <c r="CI21" s="4"/>
      <c r="CJ21" s="4">
        <v>0</v>
      </c>
      <c r="CK21" s="4">
        <v>0</v>
      </c>
      <c r="CL21" s="4">
        <v>0</v>
      </c>
      <c r="CM21" s="4">
        <v>0</v>
      </c>
      <c r="CN21" s="4"/>
      <c r="CO21" s="4">
        <v>125738.35</v>
      </c>
      <c r="CP21" s="4">
        <v>0</v>
      </c>
      <c r="CQ21" s="4">
        <v>125738.35</v>
      </c>
      <c r="CR21" s="4"/>
      <c r="CS21" s="4">
        <v>125738.35</v>
      </c>
      <c r="CT21" s="4">
        <f t="shared" si="1"/>
        <v>84209.65</v>
      </c>
      <c r="CU21" s="35">
        <f t="shared" si="2"/>
        <v>0.59890234724788993</v>
      </c>
    </row>
    <row r="22" spans="1:99" outlineLevel="1" x14ac:dyDescent="0.2">
      <c r="A22" s="3" t="s">
        <v>151</v>
      </c>
      <c r="B22" s="10" t="s">
        <v>152</v>
      </c>
      <c r="C22" s="3" t="s">
        <v>153</v>
      </c>
      <c r="D22" s="3">
        <v>0</v>
      </c>
      <c r="E22" s="3">
        <v>0</v>
      </c>
      <c r="F22" s="3">
        <v>89384.400000000009</v>
      </c>
      <c r="G22" s="3">
        <v>0</v>
      </c>
      <c r="H22" s="3">
        <v>89384.400000000009</v>
      </c>
      <c r="J22" s="3">
        <v>0</v>
      </c>
      <c r="K22" s="3">
        <v>0</v>
      </c>
      <c r="L22" s="3">
        <v>0</v>
      </c>
      <c r="N22" s="4">
        <v>89384.400000000009</v>
      </c>
      <c r="O22" s="4"/>
      <c r="P22" s="29">
        <v>-75000</v>
      </c>
      <c r="Q22" s="29">
        <v>0</v>
      </c>
      <c r="R22" s="31">
        <f t="shared" si="0"/>
        <v>75000</v>
      </c>
      <c r="S22" s="29"/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29">
        <v>0</v>
      </c>
      <c r="CI22" s="4"/>
      <c r="CJ22" s="4">
        <v>0</v>
      </c>
      <c r="CK22" s="4">
        <v>0</v>
      </c>
      <c r="CL22" s="4">
        <v>75955.040000000008</v>
      </c>
      <c r="CM22" s="4">
        <v>75955.040000000008</v>
      </c>
      <c r="CN22" s="4"/>
      <c r="CO22" s="4">
        <v>0</v>
      </c>
      <c r="CP22" s="4">
        <v>0</v>
      </c>
      <c r="CQ22" s="4">
        <v>0</v>
      </c>
      <c r="CR22" s="4"/>
      <c r="CS22" s="4">
        <v>75955.040000000008</v>
      </c>
      <c r="CT22" s="4">
        <f t="shared" si="1"/>
        <v>-955.04000000000815</v>
      </c>
      <c r="CU22" s="35">
        <f t="shared" si="2"/>
        <v>1.0127338666666668</v>
      </c>
    </row>
    <row r="23" spans="1:99" outlineLevel="1" x14ac:dyDescent="0.2">
      <c r="A23" s="3" t="s">
        <v>154</v>
      </c>
      <c r="B23" s="10" t="s">
        <v>155</v>
      </c>
      <c r="C23" s="3" t="s">
        <v>156</v>
      </c>
      <c r="D23" s="3">
        <v>0</v>
      </c>
      <c r="E23" s="3">
        <v>0</v>
      </c>
      <c r="F23" s="3">
        <v>9681.1200000000008</v>
      </c>
      <c r="G23" s="3">
        <v>0</v>
      </c>
      <c r="H23" s="3">
        <v>9681.1200000000008</v>
      </c>
      <c r="J23" s="3">
        <v>0</v>
      </c>
      <c r="K23" s="3">
        <v>0</v>
      </c>
      <c r="L23" s="3">
        <v>0</v>
      </c>
      <c r="N23" s="4">
        <v>9681.1200000000008</v>
      </c>
      <c r="O23" s="4"/>
      <c r="P23" s="29">
        <v>0</v>
      </c>
      <c r="Q23" s="29">
        <v>0</v>
      </c>
      <c r="R23" s="31">
        <f t="shared" si="0"/>
        <v>0</v>
      </c>
      <c r="S23" s="29"/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29">
        <v>0</v>
      </c>
      <c r="CI23" s="4"/>
      <c r="CJ23" s="4">
        <v>0</v>
      </c>
      <c r="CK23" s="4">
        <v>0</v>
      </c>
      <c r="CL23" s="4">
        <v>0</v>
      </c>
      <c r="CM23" s="4">
        <v>0</v>
      </c>
      <c r="CN23" s="4"/>
      <c r="CO23" s="4">
        <v>0</v>
      </c>
      <c r="CP23" s="4">
        <v>0</v>
      </c>
      <c r="CQ23" s="4">
        <v>0</v>
      </c>
      <c r="CR23" s="4"/>
      <c r="CS23" s="4">
        <v>0</v>
      </c>
      <c r="CT23" s="4">
        <f t="shared" si="1"/>
        <v>0</v>
      </c>
      <c r="CU23" s="35" t="str">
        <f t="shared" si="2"/>
        <v>n/a</v>
      </c>
    </row>
    <row r="24" spans="1:99" outlineLevel="1" x14ac:dyDescent="0.2">
      <c r="A24" s="3" t="s">
        <v>157</v>
      </c>
      <c r="B24" s="10" t="s">
        <v>158</v>
      </c>
      <c r="C24" s="55" t="s">
        <v>346</v>
      </c>
      <c r="D24" s="3">
        <v>0</v>
      </c>
      <c r="E24" s="3">
        <v>0</v>
      </c>
      <c r="F24" s="3">
        <v>5789780.2599999998</v>
      </c>
      <c r="G24" s="3">
        <v>0</v>
      </c>
      <c r="H24" s="3">
        <v>5789780.2599999998</v>
      </c>
      <c r="J24" s="3">
        <v>0</v>
      </c>
      <c r="K24" s="3">
        <v>612596.67000000004</v>
      </c>
      <c r="L24" s="3">
        <v>612596.67000000004</v>
      </c>
      <c r="N24" s="4">
        <v>5726686.2300000004</v>
      </c>
      <c r="O24" s="4"/>
      <c r="P24" s="29">
        <v>-6299094</v>
      </c>
      <c r="Q24" s="29">
        <v>0</v>
      </c>
      <c r="R24" s="31">
        <f t="shared" si="0"/>
        <v>6299094</v>
      </c>
      <c r="S24" s="29"/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29">
        <v>0</v>
      </c>
      <c r="CI24" s="4"/>
      <c r="CJ24" s="4">
        <v>0</v>
      </c>
      <c r="CK24" s="4">
        <v>0</v>
      </c>
      <c r="CL24" s="4">
        <v>4699520.6399999997</v>
      </c>
      <c r="CM24" s="4">
        <v>4699520.6399999997</v>
      </c>
      <c r="CN24" s="4"/>
      <c r="CO24" s="4"/>
      <c r="CP24" s="4"/>
      <c r="CQ24" s="4">
        <v>0</v>
      </c>
      <c r="CR24" s="4"/>
      <c r="CS24" s="57">
        <v>4699520.6399999997</v>
      </c>
      <c r="CT24" s="4">
        <f t="shared" si="1"/>
        <v>1599573.3600000003</v>
      </c>
      <c r="CU24" s="35">
        <f t="shared" si="2"/>
        <v>0.74606294810015528</v>
      </c>
    </row>
    <row r="25" spans="1:99" outlineLevel="1" x14ac:dyDescent="0.2">
      <c r="B25" s="10" t="s">
        <v>158</v>
      </c>
      <c r="C25" s="55" t="s">
        <v>347</v>
      </c>
      <c r="N25" s="4">
        <v>675690.7</v>
      </c>
      <c r="O25" s="4"/>
      <c r="P25" s="29"/>
      <c r="Q25" s="29"/>
      <c r="R25" s="31">
        <v>463882.5</v>
      </c>
      <c r="S25" s="29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29">
        <v>0</v>
      </c>
      <c r="CI25" s="4"/>
      <c r="CJ25" s="4"/>
      <c r="CK25" s="4"/>
      <c r="CL25" s="4"/>
      <c r="CM25" s="4">
        <v>0</v>
      </c>
      <c r="CN25" s="4"/>
      <c r="CO25" s="4">
        <v>49.4</v>
      </c>
      <c r="CP25" s="4">
        <v>274285.13</v>
      </c>
      <c r="CQ25" s="4">
        <v>274334.53000000003</v>
      </c>
      <c r="CR25" s="4"/>
      <c r="CS25" s="4">
        <v>274334.53000000003</v>
      </c>
      <c r="CT25" s="4">
        <f t="shared" ref="CT25" si="3">R25-CS25</f>
        <v>189547.96999999997</v>
      </c>
      <c r="CU25" s="35">
        <f t="shared" ref="CU25" si="4">IF(R25=0,"n/a",CS25/(R25))</f>
        <v>0.59138797001395838</v>
      </c>
    </row>
    <row r="26" spans="1:99" outlineLevel="1" x14ac:dyDescent="0.2">
      <c r="A26" s="3" t="s">
        <v>160</v>
      </c>
      <c r="B26" s="10" t="s">
        <v>161</v>
      </c>
      <c r="C26" s="3" t="s">
        <v>162</v>
      </c>
      <c r="D26" s="3">
        <v>0</v>
      </c>
      <c r="E26" s="3">
        <v>0</v>
      </c>
      <c r="F26" s="3">
        <v>42885.99</v>
      </c>
      <c r="G26" s="3">
        <v>0</v>
      </c>
      <c r="H26" s="3">
        <v>42885.99</v>
      </c>
      <c r="J26" s="3">
        <v>0</v>
      </c>
      <c r="K26" s="3">
        <v>0</v>
      </c>
      <c r="L26" s="3">
        <v>0</v>
      </c>
      <c r="N26" s="4">
        <v>42885.99</v>
      </c>
      <c r="O26" s="4"/>
      <c r="P26" s="29">
        <v>-62817</v>
      </c>
      <c r="Q26" s="29">
        <v>0</v>
      </c>
      <c r="R26" s="31">
        <f t="shared" si="0"/>
        <v>62817</v>
      </c>
      <c r="S26" s="29"/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29">
        <v>0</v>
      </c>
      <c r="CI26" s="4"/>
      <c r="CJ26" s="4">
        <v>0</v>
      </c>
      <c r="CK26" s="4">
        <v>0</v>
      </c>
      <c r="CL26" s="4">
        <v>62327.68</v>
      </c>
      <c r="CM26" s="4">
        <v>62327.68</v>
      </c>
      <c r="CN26" s="4"/>
      <c r="CO26" s="4">
        <v>0</v>
      </c>
      <c r="CP26" s="4">
        <v>0</v>
      </c>
      <c r="CQ26" s="4">
        <v>0</v>
      </c>
      <c r="CR26" s="4"/>
      <c r="CS26" s="4">
        <v>62327.68</v>
      </c>
      <c r="CT26" s="4">
        <f t="shared" si="1"/>
        <v>489.31999999999971</v>
      </c>
      <c r="CU26" s="35">
        <f t="shared" si="2"/>
        <v>0.99221038890746138</v>
      </c>
    </row>
    <row r="27" spans="1:99" outlineLevel="1" x14ac:dyDescent="0.2">
      <c r="A27" s="3" t="s">
        <v>163</v>
      </c>
      <c r="B27" s="10" t="s">
        <v>164</v>
      </c>
      <c r="C27" s="3" t="s">
        <v>165</v>
      </c>
      <c r="D27" s="3">
        <v>0</v>
      </c>
      <c r="E27" s="3">
        <v>243869.44</v>
      </c>
      <c r="F27" s="3">
        <v>0</v>
      </c>
      <c r="G27" s="3">
        <v>0</v>
      </c>
      <c r="H27" s="3">
        <v>243869.44</v>
      </c>
      <c r="J27" s="3">
        <v>0</v>
      </c>
      <c r="K27" s="3">
        <v>0</v>
      </c>
      <c r="L27" s="3">
        <v>0</v>
      </c>
      <c r="N27" s="4">
        <v>243869.44</v>
      </c>
      <c r="O27" s="4"/>
      <c r="P27" s="29">
        <v>-253895</v>
      </c>
      <c r="Q27" s="29">
        <v>0</v>
      </c>
      <c r="R27" s="31">
        <f t="shared" si="0"/>
        <v>253895</v>
      </c>
      <c r="S27" s="29"/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29">
        <v>0</v>
      </c>
      <c r="CI27" s="4"/>
      <c r="CJ27" s="4">
        <v>0</v>
      </c>
      <c r="CK27" s="4">
        <v>180543.04</v>
      </c>
      <c r="CL27" s="4">
        <v>0</v>
      </c>
      <c r="CM27" s="4">
        <v>180543.04</v>
      </c>
      <c r="CN27" s="4"/>
      <c r="CO27" s="4">
        <v>0</v>
      </c>
      <c r="CP27" s="4">
        <v>0</v>
      </c>
      <c r="CQ27" s="4">
        <v>0</v>
      </c>
      <c r="CR27" s="4"/>
      <c r="CS27" s="4">
        <v>180543.04</v>
      </c>
      <c r="CT27" s="4">
        <f t="shared" si="1"/>
        <v>73351.959999999992</v>
      </c>
      <c r="CU27" s="35">
        <f t="shared" si="2"/>
        <v>0.71109332598121278</v>
      </c>
    </row>
    <row r="28" spans="1:99" outlineLevel="1" x14ac:dyDescent="0.2">
      <c r="A28" s="3" t="s">
        <v>166</v>
      </c>
      <c r="B28" s="10" t="s">
        <v>167</v>
      </c>
      <c r="C28" s="3" t="s">
        <v>168</v>
      </c>
      <c r="D28" s="3">
        <v>1186.8</v>
      </c>
      <c r="E28" s="3">
        <v>0</v>
      </c>
      <c r="F28" s="3">
        <v>8413.2000000000007</v>
      </c>
      <c r="G28" s="3">
        <v>0</v>
      </c>
      <c r="H28" s="3">
        <v>9600</v>
      </c>
      <c r="J28" s="3">
        <v>0</v>
      </c>
      <c r="K28" s="3">
        <v>0</v>
      </c>
      <c r="L28" s="3">
        <v>0</v>
      </c>
      <c r="N28" s="4">
        <v>9600</v>
      </c>
      <c r="O28" s="4"/>
      <c r="P28" s="29">
        <v>-15796</v>
      </c>
      <c r="Q28" s="29">
        <v>0</v>
      </c>
      <c r="R28" s="31">
        <f t="shared" si="0"/>
        <v>15796</v>
      </c>
      <c r="S28" s="29"/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29">
        <v>0</v>
      </c>
      <c r="CI28" s="4"/>
      <c r="CJ28" s="4">
        <v>0</v>
      </c>
      <c r="CK28" s="4">
        <v>0</v>
      </c>
      <c r="CL28" s="4">
        <v>7370</v>
      </c>
      <c r="CM28" s="4">
        <v>7370</v>
      </c>
      <c r="CN28" s="4"/>
      <c r="CO28" s="4">
        <v>0</v>
      </c>
      <c r="CP28" s="4">
        <v>0</v>
      </c>
      <c r="CQ28" s="4">
        <v>0</v>
      </c>
      <c r="CR28" s="4"/>
      <c r="CS28" s="4">
        <v>7370</v>
      </c>
      <c r="CT28" s="4">
        <f t="shared" si="1"/>
        <v>8426</v>
      </c>
      <c r="CU28" s="35">
        <f t="shared" si="2"/>
        <v>0.46657381615598886</v>
      </c>
    </row>
    <row r="29" spans="1:99" outlineLevel="1" x14ac:dyDescent="0.2">
      <c r="A29" s="3" t="s">
        <v>169</v>
      </c>
      <c r="B29" s="10" t="s">
        <v>170</v>
      </c>
      <c r="C29" s="3" t="s">
        <v>171</v>
      </c>
      <c r="D29" s="3">
        <v>10565.76</v>
      </c>
      <c r="E29" s="3">
        <v>0</v>
      </c>
      <c r="F29" s="3">
        <v>0</v>
      </c>
      <c r="G29" s="3">
        <v>0</v>
      </c>
      <c r="H29" s="3">
        <v>10565.76</v>
      </c>
      <c r="J29" s="3">
        <v>0</v>
      </c>
      <c r="K29" s="3">
        <v>0</v>
      </c>
      <c r="L29" s="3">
        <v>0</v>
      </c>
      <c r="N29" s="4">
        <v>10565.76</v>
      </c>
      <c r="O29" s="4"/>
      <c r="P29" s="29">
        <v>-49968</v>
      </c>
      <c r="Q29" s="29">
        <v>0</v>
      </c>
      <c r="R29" s="31">
        <f t="shared" si="0"/>
        <v>49968</v>
      </c>
      <c r="S29" s="29"/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29">
        <v>0</v>
      </c>
      <c r="CI29" s="4"/>
      <c r="CJ29" s="4">
        <v>29622.7</v>
      </c>
      <c r="CK29" s="4">
        <v>0</v>
      </c>
      <c r="CL29" s="4">
        <v>0</v>
      </c>
      <c r="CM29" s="4">
        <v>29622.7</v>
      </c>
      <c r="CN29" s="4"/>
      <c r="CO29" s="4">
        <v>0</v>
      </c>
      <c r="CP29" s="4">
        <v>0</v>
      </c>
      <c r="CQ29" s="4">
        <v>0</v>
      </c>
      <c r="CR29" s="4"/>
      <c r="CS29" s="4">
        <v>29622.7</v>
      </c>
      <c r="CT29" s="4">
        <f t="shared" si="1"/>
        <v>20345.3</v>
      </c>
      <c r="CU29" s="35">
        <f t="shared" si="2"/>
        <v>0.59283341338456619</v>
      </c>
    </row>
    <row r="30" spans="1:99" outlineLevel="1" x14ac:dyDescent="0.2">
      <c r="A30" s="3" t="s">
        <v>172</v>
      </c>
      <c r="B30" s="10" t="s">
        <v>173</v>
      </c>
      <c r="C30" s="3" t="s">
        <v>174</v>
      </c>
      <c r="D30" s="3">
        <v>400</v>
      </c>
      <c r="E30" s="3">
        <v>0</v>
      </c>
      <c r="F30" s="3">
        <v>0</v>
      </c>
      <c r="G30" s="3">
        <v>0</v>
      </c>
      <c r="H30" s="3">
        <v>400</v>
      </c>
      <c r="J30" s="3">
        <v>0</v>
      </c>
      <c r="K30" s="3">
        <v>0</v>
      </c>
      <c r="L30" s="3">
        <v>0</v>
      </c>
      <c r="N30" s="4">
        <v>400</v>
      </c>
      <c r="O30" s="4"/>
      <c r="P30" s="29">
        <v>-21711</v>
      </c>
      <c r="Q30" s="29">
        <v>0</v>
      </c>
      <c r="R30" s="31">
        <f t="shared" si="0"/>
        <v>21711</v>
      </c>
      <c r="S30" s="29"/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29">
        <v>0</v>
      </c>
      <c r="CI30" s="4"/>
      <c r="CJ30" s="4">
        <v>5610</v>
      </c>
      <c r="CK30" s="4">
        <v>0</v>
      </c>
      <c r="CL30" s="4">
        <v>0</v>
      </c>
      <c r="CM30" s="4">
        <v>5610</v>
      </c>
      <c r="CN30" s="4"/>
      <c r="CO30" s="4">
        <v>0</v>
      </c>
      <c r="CP30" s="4">
        <v>0</v>
      </c>
      <c r="CQ30" s="4">
        <v>0</v>
      </c>
      <c r="CR30" s="4"/>
      <c r="CS30" s="4">
        <v>5610</v>
      </c>
      <c r="CT30" s="4">
        <f t="shared" si="1"/>
        <v>16101</v>
      </c>
      <c r="CU30" s="35">
        <f t="shared" si="2"/>
        <v>0.25839436230482243</v>
      </c>
    </row>
    <row r="31" spans="1:99" outlineLevel="1" x14ac:dyDescent="0.2">
      <c r="A31" s="3" t="s">
        <v>175</v>
      </c>
      <c r="B31" s="10" t="s">
        <v>176</v>
      </c>
      <c r="C31" s="3" t="s">
        <v>177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J31" s="3">
        <v>0</v>
      </c>
      <c r="K31" s="3">
        <v>0</v>
      </c>
      <c r="L31" s="3">
        <v>0</v>
      </c>
      <c r="N31" s="4">
        <v>0</v>
      </c>
      <c r="O31" s="4"/>
      <c r="P31" s="29">
        <v>-625000</v>
      </c>
      <c r="Q31" s="29">
        <v>0</v>
      </c>
      <c r="R31" s="31">
        <f t="shared" si="0"/>
        <v>625000</v>
      </c>
      <c r="S31" s="29"/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29">
        <v>0</v>
      </c>
      <c r="CI31" s="4"/>
      <c r="CJ31" s="4">
        <v>0</v>
      </c>
      <c r="CK31" s="4">
        <v>0</v>
      </c>
      <c r="CL31" s="4">
        <v>625000</v>
      </c>
      <c r="CM31" s="4">
        <v>625000</v>
      </c>
      <c r="CN31" s="4"/>
      <c r="CO31" s="4">
        <v>0</v>
      </c>
      <c r="CP31" s="4">
        <v>0</v>
      </c>
      <c r="CQ31" s="4">
        <v>0</v>
      </c>
      <c r="CR31" s="4"/>
      <c r="CS31" s="4">
        <v>625000</v>
      </c>
      <c r="CT31" s="4">
        <f t="shared" si="1"/>
        <v>0</v>
      </c>
      <c r="CU31" s="35">
        <f t="shared" si="2"/>
        <v>1</v>
      </c>
    </row>
    <row r="32" spans="1:99" outlineLevel="1" x14ac:dyDescent="0.2">
      <c r="A32" s="3" t="s">
        <v>178</v>
      </c>
      <c r="B32" s="10" t="s">
        <v>179</v>
      </c>
      <c r="C32" s="3" t="s">
        <v>180</v>
      </c>
      <c r="D32" s="3">
        <v>0</v>
      </c>
      <c r="E32" s="3">
        <v>0</v>
      </c>
      <c r="F32" s="3">
        <v>33599</v>
      </c>
      <c r="G32" s="3">
        <v>500</v>
      </c>
      <c r="H32" s="3">
        <v>34099</v>
      </c>
      <c r="J32" s="3">
        <v>0</v>
      </c>
      <c r="K32" s="3">
        <v>0</v>
      </c>
      <c r="L32" s="3">
        <v>0</v>
      </c>
      <c r="N32" s="4">
        <v>34099</v>
      </c>
      <c r="O32" s="4"/>
      <c r="P32" s="29">
        <v>-10000</v>
      </c>
      <c r="Q32" s="29">
        <v>0</v>
      </c>
      <c r="R32" s="31">
        <f t="shared" si="0"/>
        <v>10000</v>
      </c>
      <c r="S32" s="29"/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29">
        <v>0</v>
      </c>
      <c r="CI32" s="4"/>
      <c r="CJ32" s="4">
        <v>0</v>
      </c>
      <c r="CK32" s="4">
        <v>0</v>
      </c>
      <c r="CL32" s="4">
        <v>9625</v>
      </c>
      <c r="CM32" s="4">
        <v>9625</v>
      </c>
      <c r="CN32" s="4"/>
      <c r="CO32" s="4">
        <v>0</v>
      </c>
      <c r="CP32" s="4">
        <v>0</v>
      </c>
      <c r="CQ32" s="4">
        <v>0</v>
      </c>
      <c r="CR32" s="4"/>
      <c r="CS32" s="4">
        <v>9625</v>
      </c>
      <c r="CT32" s="4">
        <f t="shared" si="1"/>
        <v>375</v>
      </c>
      <c r="CU32" s="35">
        <f t="shared" si="2"/>
        <v>0.96250000000000002</v>
      </c>
    </row>
    <row r="33" spans="1:100" outlineLevel="1" x14ac:dyDescent="0.2">
      <c r="A33" s="3" t="s">
        <v>181</v>
      </c>
      <c r="B33" s="10" t="s">
        <v>182</v>
      </c>
      <c r="C33" s="3" t="s">
        <v>183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J33" s="3">
        <v>0</v>
      </c>
      <c r="K33" s="3">
        <v>0</v>
      </c>
      <c r="L33" s="3">
        <v>0</v>
      </c>
      <c r="N33" s="4">
        <v>0</v>
      </c>
      <c r="O33" s="4"/>
      <c r="P33" s="29">
        <v>-600</v>
      </c>
      <c r="Q33" s="29">
        <v>0</v>
      </c>
      <c r="R33" s="31">
        <f t="shared" si="0"/>
        <v>600</v>
      </c>
      <c r="S33" s="29"/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29">
        <v>0</v>
      </c>
      <c r="CI33" s="4"/>
      <c r="CJ33" s="4">
        <v>0</v>
      </c>
      <c r="CK33" s="4">
        <v>0</v>
      </c>
      <c r="CL33" s="4">
        <v>0</v>
      </c>
      <c r="CM33" s="4">
        <v>0</v>
      </c>
      <c r="CN33" s="4"/>
      <c r="CO33" s="4">
        <v>0</v>
      </c>
      <c r="CP33" s="4">
        <v>0</v>
      </c>
      <c r="CQ33" s="4">
        <v>0</v>
      </c>
      <c r="CR33" s="4"/>
      <c r="CS33" s="4">
        <v>0</v>
      </c>
      <c r="CT33" s="4">
        <f t="shared" si="1"/>
        <v>600</v>
      </c>
      <c r="CU33" s="35">
        <f t="shared" si="2"/>
        <v>0</v>
      </c>
    </row>
    <row r="34" spans="1:100" outlineLevel="1" x14ac:dyDescent="0.2">
      <c r="A34" s="3" t="s">
        <v>184</v>
      </c>
      <c r="B34" s="10" t="s">
        <v>185</v>
      </c>
      <c r="C34" s="3" t="s">
        <v>186</v>
      </c>
      <c r="D34" s="3">
        <v>0</v>
      </c>
      <c r="E34" s="3">
        <v>0</v>
      </c>
      <c r="F34" s="3">
        <v>-276772.62</v>
      </c>
      <c r="G34" s="3">
        <v>0</v>
      </c>
      <c r="H34" s="3">
        <v>-276772.62</v>
      </c>
      <c r="J34" s="3">
        <v>-360106.81</v>
      </c>
      <c r="K34" s="3">
        <v>-38811.270000000004</v>
      </c>
      <c r="L34" s="3">
        <v>-398918.08</v>
      </c>
      <c r="N34" s="4">
        <v>-675690.70000000007</v>
      </c>
      <c r="O34" s="4"/>
      <c r="P34" s="29">
        <v>0</v>
      </c>
      <c r="Q34" s="29">
        <v>0</v>
      </c>
      <c r="R34" s="31">
        <v>-463882.5</v>
      </c>
      <c r="S34" s="29"/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29">
        <v>0</v>
      </c>
      <c r="CI34" s="4"/>
      <c r="CJ34" s="4">
        <v>0</v>
      </c>
      <c r="CK34" s="4">
        <v>0</v>
      </c>
      <c r="CL34" s="4">
        <v>-184266.08000000002</v>
      </c>
      <c r="CM34" s="4">
        <v>-184266.08000000002</v>
      </c>
      <c r="CN34" s="4"/>
      <c r="CO34" s="4">
        <v>-90068.45</v>
      </c>
      <c r="CP34" s="4">
        <v>0</v>
      </c>
      <c r="CQ34" s="4">
        <v>-90068.45</v>
      </c>
      <c r="CR34" s="4"/>
      <c r="CS34" s="4">
        <v>-274334.53000000003</v>
      </c>
      <c r="CT34" s="4">
        <f t="shared" si="1"/>
        <v>-189547.96999999997</v>
      </c>
      <c r="CU34" s="35">
        <f t="shared" si="2"/>
        <v>0.59138797001395838</v>
      </c>
    </row>
    <row r="35" spans="1:100" s="4" customFormat="1" x14ac:dyDescent="0.2">
      <c r="A35" s="5" t="s">
        <v>51</v>
      </c>
      <c r="B35" s="11"/>
      <c r="C35" s="2" t="s">
        <v>6</v>
      </c>
      <c r="D35" s="5">
        <v>14177.15</v>
      </c>
      <c r="E35" s="5">
        <v>243869.44</v>
      </c>
      <c r="F35" s="5">
        <v>7056513.0899999999</v>
      </c>
      <c r="G35" s="5">
        <v>500</v>
      </c>
      <c r="H35" s="5">
        <v>7315059.6799999997</v>
      </c>
      <c r="I35" s="7"/>
      <c r="J35" s="5">
        <v>1871641.3900000001</v>
      </c>
      <c r="K35" s="5">
        <v>7583879.6900000004</v>
      </c>
      <c r="L35" s="5">
        <v>9455521.0799999982</v>
      </c>
      <c r="M35" s="7"/>
      <c r="N35" s="5">
        <v>16770580.76</v>
      </c>
      <c r="O35" s="5"/>
      <c r="P35" s="5">
        <v>-9006868</v>
      </c>
      <c r="Q35" s="5">
        <v>0</v>
      </c>
      <c r="R35" s="5">
        <f>-1*(P35+Q35)</f>
        <v>9006868</v>
      </c>
      <c r="S35" s="7"/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7"/>
      <c r="CJ35" s="5">
        <v>42682.36</v>
      </c>
      <c r="CK35" s="5">
        <v>180543.04</v>
      </c>
      <c r="CL35" s="5">
        <v>6323689.379999999</v>
      </c>
      <c r="CM35" s="5">
        <v>6546914.7799999993</v>
      </c>
      <c r="CN35" s="2"/>
      <c r="CO35" s="5">
        <v>35865.69</v>
      </c>
      <c r="CP35" s="5">
        <v>274339.55</v>
      </c>
      <c r="CQ35" s="5">
        <v>310205.24</v>
      </c>
      <c r="CS35" s="5">
        <v>6857120.0199999996</v>
      </c>
      <c r="CT35" s="5">
        <f>R35-CS35</f>
        <v>2149747.9800000004</v>
      </c>
      <c r="CU35" s="30">
        <f>IF(R35=0,"n/a",CS35/(R35))</f>
        <v>0.76132125173811804</v>
      </c>
      <c r="CV35" s="42"/>
    </row>
    <row r="36" spans="1:100" s="4" customFormat="1" x14ac:dyDescent="0.2">
      <c r="B36" s="11"/>
      <c r="H36" s="7"/>
      <c r="I36" s="7"/>
      <c r="L36" s="7"/>
      <c r="M36" s="7"/>
      <c r="N36" s="7"/>
      <c r="O36" s="7"/>
      <c r="P36" s="7"/>
      <c r="Q36" s="7"/>
      <c r="R36" s="7"/>
      <c r="S36" s="7"/>
      <c r="CH36" s="7"/>
      <c r="CI36" s="7"/>
      <c r="CM36" s="7"/>
      <c r="CQ36" s="7"/>
      <c r="CU36" s="39"/>
      <c r="CV36" s="39"/>
    </row>
    <row r="37" spans="1:100" s="4" customFormat="1" x14ac:dyDescent="0.2">
      <c r="A37" s="5" t="s">
        <v>2</v>
      </c>
      <c r="B37" s="11"/>
      <c r="C37" s="2" t="s">
        <v>9</v>
      </c>
      <c r="D37" s="5">
        <f t="shared" ref="D37:G37" si="5">D11+D35</f>
        <v>14177.15</v>
      </c>
      <c r="E37" s="5">
        <f t="shared" si="5"/>
        <v>243869.44</v>
      </c>
      <c r="F37" s="5">
        <f t="shared" si="5"/>
        <v>7056513.0899999999</v>
      </c>
      <c r="G37" s="5">
        <f t="shared" si="5"/>
        <v>500</v>
      </c>
      <c r="H37" s="5">
        <f>H11+H35</f>
        <v>10485563.52</v>
      </c>
      <c r="I37" s="7"/>
      <c r="J37" s="5">
        <f t="shared" ref="J37:K37" si="6">J11+J35</f>
        <v>1871641.3900000001</v>
      </c>
      <c r="K37" s="5">
        <f t="shared" si="6"/>
        <v>7583879.6900000004</v>
      </c>
      <c r="L37" s="5">
        <f>L11+L35</f>
        <v>9455521.0799999982</v>
      </c>
      <c r="M37" s="7"/>
      <c r="N37" s="5">
        <f>N11+N35</f>
        <v>19941084.600000001</v>
      </c>
      <c r="O37" s="5"/>
      <c r="P37" s="5"/>
      <c r="Q37" s="5"/>
      <c r="R37" s="5">
        <f>R11+R35</f>
        <v>9006868</v>
      </c>
      <c r="S37" s="7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7"/>
      <c r="CJ37" s="5">
        <f t="shared" ref="CJ37:CL37" si="7">CJ11+CJ35</f>
        <v>80915.790000000008</v>
      </c>
      <c r="CK37" s="5">
        <f t="shared" si="7"/>
        <v>234487.92</v>
      </c>
      <c r="CL37" s="5">
        <f t="shared" si="7"/>
        <v>8982103.8499999996</v>
      </c>
      <c r="CM37" s="5">
        <f>CM11+CM35</f>
        <v>9297507.5599999987</v>
      </c>
      <c r="CN37" s="2"/>
      <c r="CO37" s="5">
        <f t="shared" ref="CO37:CP37" si="8">CO11+CO35</f>
        <v>1907507.0799999998</v>
      </c>
      <c r="CP37" s="5">
        <f t="shared" si="8"/>
        <v>890016.08000000007</v>
      </c>
      <c r="CQ37" s="5">
        <f>CQ11+CQ35</f>
        <v>2797523.16</v>
      </c>
      <c r="CS37" s="5">
        <f>CS11+CS35</f>
        <v>12095030.719999999</v>
      </c>
      <c r="CT37" s="5">
        <f>CT11+CT35</f>
        <v>2149747.9800000004</v>
      </c>
      <c r="CU37" s="30">
        <f>IF(R37=0,"n/a",CS37/(R37))</f>
        <v>1.3428675450778227</v>
      </c>
      <c r="CV37" s="42"/>
    </row>
    <row r="38" spans="1:100" x14ac:dyDescent="0.2">
      <c r="H38" s="6"/>
      <c r="I38" s="7"/>
      <c r="L38" s="6"/>
      <c r="M38" s="7"/>
      <c r="N38" s="7"/>
      <c r="O38" s="7"/>
      <c r="P38" s="7"/>
      <c r="Q38" s="7"/>
      <c r="R38" s="7"/>
      <c r="S38" s="7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7"/>
      <c r="CI38" s="7"/>
      <c r="CJ38" s="4"/>
      <c r="CK38" s="4"/>
      <c r="CL38" s="4"/>
      <c r="CM38" s="6"/>
      <c r="CN38" s="4"/>
      <c r="CO38" s="4"/>
      <c r="CP38" s="4"/>
      <c r="CQ38" s="6"/>
      <c r="CR38" s="4"/>
      <c r="CS38" s="4"/>
      <c r="CT38" s="4"/>
    </row>
    <row r="39" spans="1:100" hidden="1" outlineLevel="1" x14ac:dyDescent="0.2">
      <c r="A39" s="3" t="s">
        <v>58</v>
      </c>
      <c r="B39" s="10" t="s">
        <v>187</v>
      </c>
      <c r="C39" s="3" t="s">
        <v>188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J39" s="3">
        <v>0</v>
      </c>
      <c r="K39" s="3">
        <v>0</v>
      </c>
      <c r="L39" s="3">
        <v>0</v>
      </c>
      <c r="N39" s="4">
        <v>0</v>
      </c>
      <c r="O39" s="4"/>
      <c r="P39" s="29">
        <v>0</v>
      </c>
      <c r="Q39" s="29">
        <v>0</v>
      </c>
      <c r="R39" s="31"/>
      <c r="S39" s="29"/>
      <c r="T39" s="4">
        <v>148701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29">
        <v>0</v>
      </c>
      <c r="CI39" s="4"/>
      <c r="CJ39" s="4">
        <v>0</v>
      </c>
      <c r="CK39" s="4">
        <v>0</v>
      </c>
      <c r="CL39" s="4">
        <v>78399.98</v>
      </c>
      <c r="CM39" s="4">
        <v>0</v>
      </c>
      <c r="CN39" s="4"/>
      <c r="CO39" s="4">
        <v>0</v>
      </c>
      <c r="CP39" s="4">
        <v>0</v>
      </c>
      <c r="CQ39" s="4">
        <v>0</v>
      </c>
      <c r="CR39" s="4"/>
      <c r="CS39" s="4">
        <v>0</v>
      </c>
      <c r="CT39" s="4">
        <f t="shared" ref="CT39:CT62" si="9">CH39-CS39</f>
        <v>0</v>
      </c>
      <c r="CU39" s="35" t="str">
        <f t="shared" ref="CU39:CU62" si="10">IF(CH39=0,"n/a",CS39/(CH39))</f>
        <v>n/a</v>
      </c>
    </row>
    <row r="40" spans="1:100" hidden="1" outlineLevel="1" x14ac:dyDescent="0.2">
      <c r="A40" s="3" t="s">
        <v>59</v>
      </c>
      <c r="B40" s="10" t="s">
        <v>189</v>
      </c>
      <c r="C40" s="3" t="s">
        <v>190</v>
      </c>
      <c r="D40" s="3">
        <v>0</v>
      </c>
      <c r="E40" s="3">
        <v>0</v>
      </c>
      <c r="F40" s="3">
        <v>134427.65</v>
      </c>
      <c r="G40" s="3">
        <v>0</v>
      </c>
      <c r="H40" s="3">
        <v>134427.65</v>
      </c>
      <c r="J40" s="3">
        <v>0</v>
      </c>
      <c r="K40" s="3">
        <v>0</v>
      </c>
      <c r="L40" s="3">
        <v>0</v>
      </c>
      <c r="N40" s="4">
        <v>0</v>
      </c>
      <c r="O40" s="4"/>
      <c r="P40" s="29">
        <v>0</v>
      </c>
      <c r="Q40" s="29">
        <v>0</v>
      </c>
      <c r="R40" s="31"/>
      <c r="S40" s="29"/>
      <c r="T40" s="4">
        <v>0</v>
      </c>
      <c r="U40" s="4">
        <v>218842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29">
        <v>0</v>
      </c>
      <c r="CI40" s="4"/>
      <c r="CJ40" s="4">
        <v>0</v>
      </c>
      <c r="CK40" s="4">
        <v>0</v>
      </c>
      <c r="CL40" s="4">
        <v>119281.52</v>
      </c>
      <c r="CM40" s="4">
        <v>0</v>
      </c>
      <c r="CN40" s="4"/>
      <c r="CO40" s="4">
        <v>0</v>
      </c>
      <c r="CP40" s="4">
        <v>0</v>
      </c>
      <c r="CQ40" s="4">
        <v>0</v>
      </c>
      <c r="CR40" s="4"/>
      <c r="CS40" s="4">
        <v>0</v>
      </c>
      <c r="CT40" s="4">
        <f t="shared" si="9"/>
        <v>0</v>
      </c>
      <c r="CU40" s="35" t="str">
        <f t="shared" si="10"/>
        <v>n/a</v>
      </c>
    </row>
    <row r="41" spans="1:100" hidden="1" outlineLevel="1" x14ac:dyDescent="0.2">
      <c r="A41" s="3" t="s">
        <v>191</v>
      </c>
      <c r="B41" s="10" t="s">
        <v>192</v>
      </c>
      <c r="C41" s="3" t="s">
        <v>193</v>
      </c>
      <c r="D41" s="3">
        <v>0</v>
      </c>
      <c r="E41" s="3">
        <v>0</v>
      </c>
      <c r="F41" s="3">
        <v>98578.180000000008</v>
      </c>
      <c r="G41" s="3">
        <v>0</v>
      </c>
      <c r="H41" s="3">
        <v>98578.180000000008</v>
      </c>
      <c r="J41" s="3">
        <v>0</v>
      </c>
      <c r="K41" s="3">
        <v>0</v>
      </c>
      <c r="L41" s="3">
        <v>0</v>
      </c>
      <c r="N41" s="4">
        <v>0</v>
      </c>
      <c r="O41" s="4"/>
      <c r="P41" s="29">
        <v>0</v>
      </c>
      <c r="Q41" s="29">
        <v>0</v>
      </c>
      <c r="R41" s="31"/>
      <c r="S41" s="29"/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29">
        <v>0</v>
      </c>
      <c r="CI41" s="4"/>
      <c r="CJ41" s="4">
        <v>0</v>
      </c>
      <c r="CK41" s="4">
        <v>0</v>
      </c>
      <c r="CL41" s="4">
        <v>7959.67</v>
      </c>
      <c r="CM41" s="4">
        <v>0</v>
      </c>
      <c r="CN41" s="4"/>
      <c r="CO41" s="4">
        <v>0</v>
      </c>
      <c r="CP41" s="4">
        <v>0</v>
      </c>
      <c r="CQ41" s="4">
        <v>0</v>
      </c>
      <c r="CR41" s="4"/>
      <c r="CS41" s="4">
        <v>0</v>
      </c>
      <c r="CT41" s="4">
        <f t="shared" si="9"/>
        <v>0</v>
      </c>
      <c r="CU41" s="35" t="str">
        <f t="shared" si="10"/>
        <v>n/a</v>
      </c>
    </row>
    <row r="42" spans="1:100" hidden="1" outlineLevel="1" x14ac:dyDescent="0.2">
      <c r="A42" s="3" t="s">
        <v>60</v>
      </c>
      <c r="B42" s="10" t="s">
        <v>194</v>
      </c>
      <c r="C42" s="3" t="s">
        <v>195</v>
      </c>
      <c r="D42" s="3">
        <v>0</v>
      </c>
      <c r="E42" s="3">
        <v>0</v>
      </c>
      <c r="F42" s="3">
        <v>65061.75</v>
      </c>
      <c r="G42" s="3">
        <v>0</v>
      </c>
      <c r="H42" s="3">
        <v>65061.75</v>
      </c>
      <c r="J42" s="3">
        <v>0</v>
      </c>
      <c r="K42" s="3">
        <v>0</v>
      </c>
      <c r="L42" s="3">
        <v>0</v>
      </c>
      <c r="N42" s="4">
        <v>0</v>
      </c>
      <c r="O42" s="4"/>
      <c r="P42" s="29">
        <v>0</v>
      </c>
      <c r="Q42" s="29">
        <v>0</v>
      </c>
      <c r="R42" s="31"/>
      <c r="S42" s="29"/>
      <c r="T42" s="4">
        <v>0</v>
      </c>
      <c r="U42" s="4">
        <v>0</v>
      </c>
      <c r="V42" s="4">
        <v>64266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29">
        <v>0</v>
      </c>
      <c r="CI42" s="4"/>
      <c r="CJ42" s="4">
        <v>0</v>
      </c>
      <c r="CK42" s="4">
        <v>0</v>
      </c>
      <c r="CL42" s="4">
        <v>37384.33</v>
      </c>
      <c r="CM42" s="4">
        <v>0</v>
      </c>
      <c r="CN42" s="4"/>
      <c r="CO42" s="4">
        <v>0</v>
      </c>
      <c r="CP42" s="4">
        <v>0</v>
      </c>
      <c r="CQ42" s="4">
        <v>0</v>
      </c>
      <c r="CR42" s="4"/>
      <c r="CS42" s="4">
        <v>0</v>
      </c>
      <c r="CT42" s="4">
        <f t="shared" si="9"/>
        <v>0</v>
      </c>
      <c r="CU42" s="35" t="str">
        <f t="shared" si="10"/>
        <v>n/a</v>
      </c>
    </row>
    <row r="43" spans="1:100" outlineLevel="1" x14ac:dyDescent="0.2">
      <c r="B43" s="56" t="s">
        <v>348</v>
      </c>
      <c r="C43" s="55" t="s">
        <v>349</v>
      </c>
      <c r="N43" s="4">
        <v>298067.58</v>
      </c>
      <c r="O43" s="4"/>
      <c r="P43" s="29"/>
      <c r="Q43" s="29"/>
      <c r="R43" s="31"/>
      <c r="S43" s="29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29">
        <v>431809</v>
      </c>
      <c r="CI43" s="4"/>
      <c r="CJ43" s="4"/>
      <c r="CK43" s="4"/>
      <c r="CL43" s="4"/>
      <c r="CM43" s="4">
        <v>243025.5</v>
      </c>
      <c r="CN43" s="4"/>
      <c r="CO43" s="4">
        <v>0</v>
      </c>
      <c r="CP43" s="4">
        <v>0</v>
      </c>
      <c r="CQ43" s="4">
        <v>0</v>
      </c>
      <c r="CR43" s="4"/>
      <c r="CS43" s="4">
        <v>243025.5</v>
      </c>
      <c r="CT43" s="4">
        <f t="shared" si="9"/>
        <v>188783.5</v>
      </c>
      <c r="CU43" s="35">
        <f t="shared" si="10"/>
        <v>0.56280786180927211</v>
      </c>
    </row>
    <row r="44" spans="1:100" outlineLevel="1" x14ac:dyDescent="0.2">
      <c r="A44" s="3" t="s">
        <v>61</v>
      </c>
      <c r="B44" s="10" t="s">
        <v>196</v>
      </c>
      <c r="C44" s="3" t="s">
        <v>197</v>
      </c>
      <c r="D44" s="3">
        <v>5833.31</v>
      </c>
      <c r="E44" s="3">
        <v>57185.99</v>
      </c>
      <c r="F44" s="3">
        <v>2344458.0300000003</v>
      </c>
      <c r="G44" s="3">
        <v>0</v>
      </c>
      <c r="H44" s="3">
        <v>2407477.33</v>
      </c>
      <c r="J44" s="3">
        <v>0</v>
      </c>
      <c r="K44" s="3">
        <v>0</v>
      </c>
      <c r="L44" s="3">
        <v>0</v>
      </c>
      <c r="N44" s="4">
        <v>2407477.33</v>
      </c>
      <c r="O44" s="4"/>
      <c r="P44" s="29">
        <v>0</v>
      </c>
      <c r="Q44" s="29">
        <v>0</v>
      </c>
      <c r="R44" s="31"/>
      <c r="S44" s="29"/>
      <c r="T44" s="4">
        <v>0</v>
      </c>
      <c r="U44" s="4">
        <v>0</v>
      </c>
      <c r="V44" s="4">
        <v>0</v>
      </c>
      <c r="W44" s="4">
        <v>2672362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29">
        <v>2672362</v>
      </c>
      <c r="CI44" s="4"/>
      <c r="CJ44" s="4">
        <v>12667.65</v>
      </c>
      <c r="CK44" s="4">
        <v>57416.43</v>
      </c>
      <c r="CL44" s="4">
        <v>1482504.27</v>
      </c>
      <c r="CM44" s="4">
        <v>1552588.35</v>
      </c>
      <c r="CN44" s="4"/>
      <c r="CO44" s="4">
        <v>0</v>
      </c>
      <c r="CP44" s="4">
        <v>0</v>
      </c>
      <c r="CQ44" s="4">
        <v>0</v>
      </c>
      <c r="CR44" s="4"/>
      <c r="CS44" s="4">
        <v>1552588.35</v>
      </c>
      <c r="CT44" s="4">
        <f t="shared" si="9"/>
        <v>1119773.6499999999</v>
      </c>
      <c r="CU44" s="35">
        <f t="shared" si="10"/>
        <v>0.58097980363438784</v>
      </c>
    </row>
    <row r="45" spans="1:100" outlineLevel="1" x14ac:dyDescent="0.2">
      <c r="A45" s="3" t="s">
        <v>62</v>
      </c>
      <c r="B45" s="10" t="s">
        <v>198</v>
      </c>
      <c r="C45" s="3" t="s">
        <v>199</v>
      </c>
      <c r="D45" s="3">
        <v>0</v>
      </c>
      <c r="E45" s="3">
        <v>0</v>
      </c>
      <c r="F45" s="3">
        <v>14085</v>
      </c>
      <c r="G45" s="3">
        <v>0</v>
      </c>
      <c r="H45" s="3">
        <v>14085</v>
      </c>
      <c r="J45" s="3">
        <v>0</v>
      </c>
      <c r="K45" s="3">
        <v>0</v>
      </c>
      <c r="L45" s="3">
        <v>0</v>
      </c>
      <c r="N45" s="4">
        <v>14085</v>
      </c>
      <c r="O45" s="4"/>
      <c r="P45" s="29">
        <v>0</v>
      </c>
      <c r="Q45" s="29">
        <v>0</v>
      </c>
      <c r="R45" s="31"/>
      <c r="S45" s="29"/>
      <c r="T45" s="4">
        <v>0</v>
      </c>
      <c r="U45" s="4">
        <v>0</v>
      </c>
      <c r="V45" s="4">
        <v>0</v>
      </c>
      <c r="W45" s="4">
        <v>0</v>
      </c>
      <c r="X45" s="4">
        <v>29900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29">
        <v>29900</v>
      </c>
      <c r="CI45" s="4"/>
      <c r="CJ45" s="4">
        <v>750</v>
      </c>
      <c r="CK45" s="4">
        <v>0</v>
      </c>
      <c r="CL45" s="4">
        <v>11645</v>
      </c>
      <c r="CM45" s="4">
        <v>12395</v>
      </c>
      <c r="CN45" s="4"/>
      <c r="CO45" s="4">
        <v>0</v>
      </c>
      <c r="CP45" s="4">
        <v>0</v>
      </c>
      <c r="CQ45" s="4">
        <v>0</v>
      </c>
      <c r="CR45" s="4"/>
      <c r="CS45" s="4">
        <v>12395</v>
      </c>
      <c r="CT45" s="4">
        <f t="shared" si="9"/>
        <v>17505</v>
      </c>
      <c r="CU45" s="35">
        <f t="shared" si="10"/>
        <v>0.41454849498327762</v>
      </c>
    </row>
    <row r="46" spans="1:100" outlineLevel="1" x14ac:dyDescent="0.2">
      <c r="A46" s="3" t="s">
        <v>63</v>
      </c>
      <c r="B46" s="10" t="s">
        <v>200</v>
      </c>
      <c r="C46" s="3" t="s">
        <v>201</v>
      </c>
      <c r="D46" s="3">
        <v>0</v>
      </c>
      <c r="E46" s="3">
        <v>0</v>
      </c>
      <c r="F46" s="3">
        <v>23292.9</v>
      </c>
      <c r="G46" s="3">
        <v>0</v>
      </c>
      <c r="H46" s="3">
        <v>23292.9</v>
      </c>
      <c r="J46" s="3">
        <v>0</v>
      </c>
      <c r="K46" s="3">
        <v>0</v>
      </c>
      <c r="L46" s="3">
        <v>0</v>
      </c>
      <c r="N46" s="4">
        <v>23292.9</v>
      </c>
      <c r="O46" s="4"/>
      <c r="P46" s="29">
        <v>0</v>
      </c>
      <c r="Q46" s="29">
        <v>0</v>
      </c>
      <c r="R46" s="31"/>
      <c r="S46" s="29"/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24130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29">
        <v>24130</v>
      </c>
      <c r="CI46" s="4"/>
      <c r="CJ46" s="4">
        <v>0</v>
      </c>
      <c r="CK46" s="4">
        <v>0</v>
      </c>
      <c r="CL46" s="4">
        <v>12420.99</v>
      </c>
      <c r="CM46" s="4">
        <v>12420.99</v>
      </c>
      <c r="CN46" s="4"/>
      <c r="CO46" s="4">
        <v>0</v>
      </c>
      <c r="CP46" s="4">
        <v>0</v>
      </c>
      <c r="CQ46" s="4">
        <v>0</v>
      </c>
      <c r="CR46" s="4"/>
      <c r="CS46" s="4">
        <v>12420.99</v>
      </c>
      <c r="CT46" s="4">
        <f t="shared" si="9"/>
        <v>11709.01</v>
      </c>
      <c r="CU46" s="35">
        <f t="shared" si="10"/>
        <v>0.5147530045586407</v>
      </c>
    </row>
    <row r="47" spans="1:100" outlineLevel="1" x14ac:dyDescent="0.2">
      <c r="A47" s="3" t="s">
        <v>64</v>
      </c>
      <c r="B47" s="10" t="s">
        <v>202</v>
      </c>
      <c r="C47" s="3" t="s">
        <v>203</v>
      </c>
      <c r="D47" s="3">
        <v>0</v>
      </c>
      <c r="E47" s="3">
        <v>0</v>
      </c>
      <c r="F47" s="3">
        <v>65461.8</v>
      </c>
      <c r="G47" s="3">
        <v>0</v>
      </c>
      <c r="H47" s="3">
        <v>65461.8</v>
      </c>
      <c r="J47" s="3">
        <v>0</v>
      </c>
      <c r="K47" s="3">
        <v>0</v>
      </c>
      <c r="L47" s="3">
        <v>0</v>
      </c>
      <c r="N47" s="4">
        <v>65461.8</v>
      </c>
      <c r="O47" s="4"/>
      <c r="P47" s="29">
        <v>0</v>
      </c>
      <c r="Q47" s="29">
        <v>0</v>
      </c>
      <c r="R47" s="31"/>
      <c r="S47" s="29"/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71247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29">
        <v>71247</v>
      </c>
      <c r="CI47" s="4"/>
      <c r="CJ47" s="4">
        <v>0</v>
      </c>
      <c r="CK47" s="4">
        <v>0</v>
      </c>
      <c r="CL47" s="4">
        <v>41444.33</v>
      </c>
      <c r="CM47" s="4">
        <v>41444.33</v>
      </c>
      <c r="CN47" s="4"/>
      <c r="CO47" s="4">
        <v>0</v>
      </c>
      <c r="CP47" s="4">
        <v>0</v>
      </c>
      <c r="CQ47" s="4">
        <v>0</v>
      </c>
      <c r="CR47" s="4"/>
      <c r="CS47" s="4">
        <v>41444.33</v>
      </c>
      <c r="CT47" s="4">
        <f t="shared" si="9"/>
        <v>29802.67</v>
      </c>
      <c r="CU47" s="35">
        <f t="shared" si="10"/>
        <v>0.58169929961963318</v>
      </c>
    </row>
    <row r="48" spans="1:100" outlineLevel="1" x14ac:dyDescent="0.2">
      <c r="A48" s="3" t="s">
        <v>65</v>
      </c>
      <c r="B48" s="10" t="s">
        <v>204</v>
      </c>
      <c r="C48" s="3" t="s">
        <v>205</v>
      </c>
      <c r="D48" s="3">
        <v>0</v>
      </c>
      <c r="E48" s="3">
        <v>0</v>
      </c>
      <c r="F48" s="3">
        <v>115760.82</v>
      </c>
      <c r="G48" s="3">
        <v>0</v>
      </c>
      <c r="H48" s="3">
        <v>115760.82</v>
      </c>
      <c r="J48" s="3">
        <v>0</v>
      </c>
      <c r="K48" s="3">
        <v>0</v>
      </c>
      <c r="L48" s="3">
        <v>0</v>
      </c>
      <c r="N48" s="4">
        <v>115760.82</v>
      </c>
      <c r="O48" s="4"/>
      <c r="P48" s="29">
        <v>0</v>
      </c>
      <c r="Q48" s="29">
        <v>0</v>
      </c>
      <c r="R48" s="31"/>
      <c r="S48" s="29"/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131968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29">
        <v>131968</v>
      </c>
      <c r="CI48" s="4"/>
      <c r="CJ48" s="4">
        <v>0</v>
      </c>
      <c r="CK48" s="4">
        <v>0</v>
      </c>
      <c r="CL48" s="4">
        <v>72234.83</v>
      </c>
      <c r="CM48" s="4">
        <v>72234.83</v>
      </c>
      <c r="CN48" s="4"/>
      <c r="CO48" s="4">
        <v>0</v>
      </c>
      <c r="CP48" s="4">
        <v>0</v>
      </c>
      <c r="CQ48" s="4">
        <v>0</v>
      </c>
      <c r="CR48" s="4"/>
      <c r="CS48" s="4">
        <v>72234.83</v>
      </c>
      <c r="CT48" s="4">
        <f t="shared" si="9"/>
        <v>59733.17</v>
      </c>
      <c r="CU48" s="35">
        <f t="shared" si="10"/>
        <v>0.54736625545586814</v>
      </c>
    </row>
    <row r="49" spans="1:100" outlineLevel="1" x14ac:dyDescent="0.2">
      <c r="A49" s="3" t="s">
        <v>66</v>
      </c>
      <c r="B49" s="10" t="s">
        <v>206</v>
      </c>
      <c r="C49" s="3" t="s">
        <v>207</v>
      </c>
      <c r="D49" s="3">
        <v>0</v>
      </c>
      <c r="E49" s="3">
        <v>0</v>
      </c>
      <c r="F49" s="3">
        <v>38327.700000000004</v>
      </c>
      <c r="G49" s="3">
        <v>0</v>
      </c>
      <c r="H49" s="3">
        <v>38327.700000000004</v>
      </c>
      <c r="J49" s="3">
        <v>0</v>
      </c>
      <c r="K49" s="3">
        <v>0</v>
      </c>
      <c r="L49" s="3">
        <v>0</v>
      </c>
      <c r="N49" s="4">
        <v>38327.700000000004</v>
      </c>
      <c r="O49" s="4"/>
      <c r="P49" s="29">
        <v>0</v>
      </c>
      <c r="Q49" s="29">
        <v>0</v>
      </c>
      <c r="R49" s="31"/>
      <c r="S49" s="29"/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116732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29">
        <v>116732</v>
      </c>
      <c r="CI49" s="4"/>
      <c r="CJ49" s="4">
        <v>0</v>
      </c>
      <c r="CK49" s="4">
        <v>0</v>
      </c>
      <c r="CL49" s="4">
        <v>61480.62</v>
      </c>
      <c r="CM49" s="4">
        <v>61480.62</v>
      </c>
      <c r="CN49" s="4"/>
      <c r="CO49" s="4">
        <v>0</v>
      </c>
      <c r="CP49" s="4">
        <v>0</v>
      </c>
      <c r="CQ49" s="4">
        <v>0</v>
      </c>
      <c r="CR49" s="4"/>
      <c r="CS49" s="4">
        <v>61480.62</v>
      </c>
      <c r="CT49" s="4">
        <f t="shared" si="9"/>
        <v>55251.38</v>
      </c>
      <c r="CU49" s="35">
        <f t="shared" si="10"/>
        <v>0.52668180104855566</v>
      </c>
    </row>
    <row r="50" spans="1:100" outlineLevel="1" x14ac:dyDescent="0.2">
      <c r="A50" s="3" t="s">
        <v>67</v>
      </c>
      <c r="B50" s="10" t="s">
        <v>208</v>
      </c>
      <c r="C50" s="3" t="s">
        <v>209</v>
      </c>
      <c r="D50" s="3">
        <v>0</v>
      </c>
      <c r="E50" s="3">
        <v>0</v>
      </c>
      <c r="F50" s="3">
        <v>33714.29</v>
      </c>
      <c r="G50" s="3">
        <v>0</v>
      </c>
      <c r="H50" s="3">
        <v>33714.29</v>
      </c>
      <c r="J50" s="3">
        <v>0</v>
      </c>
      <c r="K50" s="3">
        <v>0</v>
      </c>
      <c r="L50" s="3">
        <v>0</v>
      </c>
      <c r="N50" s="4">
        <v>33714.29</v>
      </c>
      <c r="O50" s="4"/>
      <c r="P50" s="29">
        <v>0</v>
      </c>
      <c r="Q50" s="29">
        <v>0</v>
      </c>
      <c r="R50" s="31"/>
      <c r="S50" s="29"/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36378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29">
        <v>36378</v>
      </c>
      <c r="CI50" s="4"/>
      <c r="CJ50" s="4">
        <v>0</v>
      </c>
      <c r="CK50" s="4">
        <v>0</v>
      </c>
      <c r="CL50" s="4">
        <v>17438.95</v>
      </c>
      <c r="CM50" s="4">
        <v>17438.95</v>
      </c>
      <c r="CN50" s="4"/>
      <c r="CO50" s="4">
        <v>0</v>
      </c>
      <c r="CP50" s="4">
        <v>0</v>
      </c>
      <c r="CQ50" s="4">
        <v>0</v>
      </c>
      <c r="CR50" s="4"/>
      <c r="CS50" s="4">
        <v>17438.95</v>
      </c>
      <c r="CT50" s="4">
        <f t="shared" si="9"/>
        <v>18939.05</v>
      </c>
      <c r="CU50" s="35">
        <f t="shared" si="10"/>
        <v>0.47938176920116554</v>
      </c>
    </row>
    <row r="51" spans="1:100" outlineLevel="1" x14ac:dyDescent="0.2">
      <c r="A51" s="3" t="s">
        <v>68</v>
      </c>
      <c r="B51" s="10" t="s">
        <v>210</v>
      </c>
      <c r="C51" s="3" t="s">
        <v>211</v>
      </c>
      <c r="D51" s="3">
        <v>0</v>
      </c>
      <c r="E51" s="3">
        <v>0</v>
      </c>
      <c r="F51" s="3">
        <v>30794.420000000002</v>
      </c>
      <c r="G51" s="3">
        <v>0</v>
      </c>
      <c r="H51" s="3">
        <v>30794.420000000002</v>
      </c>
      <c r="J51" s="3">
        <v>0</v>
      </c>
      <c r="K51" s="3">
        <v>0</v>
      </c>
      <c r="L51" s="3">
        <v>0</v>
      </c>
      <c r="N51" s="4">
        <v>30794.420000000002</v>
      </c>
      <c r="O51" s="4"/>
      <c r="P51" s="29">
        <v>0</v>
      </c>
      <c r="Q51" s="29">
        <v>0</v>
      </c>
      <c r="R51" s="31"/>
      <c r="S51" s="29"/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30670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29">
        <v>30670</v>
      </c>
      <c r="CI51" s="4"/>
      <c r="CJ51" s="4">
        <v>0</v>
      </c>
      <c r="CK51" s="4">
        <v>0</v>
      </c>
      <c r="CL51" s="4">
        <v>17826.27</v>
      </c>
      <c r="CM51" s="4">
        <v>17826.27</v>
      </c>
      <c r="CN51" s="4"/>
      <c r="CO51" s="4">
        <v>0</v>
      </c>
      <c r="CP51" s="4">
        <v>0</v>
      </c>
      <c r="CQ51" s="4">
        <v>0</v>
      </c>
      <c r="CR51" s="4"/>
      <c r="CS51" s="4">
        <v>17826.27</v>
      </c>
      <c r="CT51" s="4">
        <f t="shared" si="9"/>
        <v>12843.73</v>
      </c>
      <c r="CU51" s="35">
        <f t="shared" si="10"/>
        <v>0.5812282360612977</v>
      </c>
    </row>
    <row r="52" spans="1:100" outlineLevel="1" x14ac:dyDescent="0.2">
      <c r="A52" s="3" t="s">
        <v>69</v>
      </c>
      <c r="B52" s="10" t="s">
        <v>212</v>
      </c>
      <c r="C52" s="3" t="s">
        <v>213</v>
      </c>
      <c r="D52" s="3">
        <v>0</v>
      </c>
      <c r="E52" s="3">
        <v>0</v>
      </c>
      <c r="F52" s="3">
        <v>58558</v>
      </c>
      <c r="G52" s="3">
        <v>0</v>
      </c>
      <c r="H52" s="3">
        <v>58558</v>
      </c>
      <c r="J52" s="3">
        <v>0</v>
      </c>
      <c r="K52" s="3">
        <v>0</v>
      </c>
      <c r="L52" s="3">
        <v>0</v>
      </c>
      <c r="N52" s="4">
        <v>58558</v>
      </c>
      <c r="O52" s="4"/>
      <c r="P52" s="29">
        <v>0</v>
      </c>
      <c r="Q52" s="29">
        <v>0</v>
      </c>
      <c r="R52" s="31"/>
      <c r="S52" s="29"/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93694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29">
        <v>93694</v>
      </c>
      <c r="CI52" s="4"/>
      <c r="CJ52" s="4">
        <v>0</v>
      </c>
      <c r="CK52" s="4">
        <v>0</v>
      </c>
      <c r="CL52" s="4">
        <v>59466.98</v>
      </c>
      <c r="CM52" s="4">
        <v>59466.98</v>
      </c>
      <c r="CN52" s="4"/>
      <c r="CO52" s="4">
        <v>0</v>
      </c>
      <c r="CP52" s="4">
        <v>0</v>
      </c>
      <c r="CQ52" s="4">
        <v>0</v>
      </c>
      <c r="CR52" s="4"/>
      <c r="CS52" s="4">
        <v>59466.98</v>
      </c>
      <c r="CT52" s="4">
        <f t="shared" si="9"/>
        <v>34227.019999999997</v>
      </c>
      <c r="CU52" s="35">
        <f t="shared" si="10"/>
        <v>0.63469357696330608</v>
      </c>
    </row>
    <row r="53" spans="1:100" outlineLevel="1" x14ac:dyDescent="0.2">
      <c r="A53" s="3" t="s">
        <v>70</v>
      </c>
      <c r="B53" s="10" t="s">
        <v>214</v>
      </c>
      <c r="C53" s="3" t="s">
        <v>215</v>
      </c>
      <c r="D53" s="3">
        <v>0</v>
      </c>
      <c r="E53" s="3">
        <v>0</v>
      </c>
      <c r="F53" s="3">
        <v>40021.730000000003</v>
      </c>
      <c r="G53" s="3">
        <v>0</v>
      </c>
      <c r="H53" s="3">
        <v>40021.730000000003</v>
      </c>
      <c r="J53" s="3">
        <v>0</v>
      </c>
      <c r="K53" s="3">
        <v>0</v>
      </c>
      <c r="L53" s="3">
        <v>0</v>
      </c>
      <c r="N53" s="4">
        <v>40021.730000000003</v>
      </c>
      <c r="O53" s="4"/>
      <c r="P53" s="29">
        <v>0</v>
      </c>
      <c r="Q53" s="29">
        <v>0</v>
      </c>
      <c r="R53" s="31"/>
      <c r="S53" s="29"/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42095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29">
        <v>42095</v>
      </c>
      <c r="CI53" s="4"/>
      <c r="CJ53" s="4">
        <v>0</v>
      </c>
      <c r="CK53" s="4">
        <v>0</v>
      </c>
      <c r="CL53" s="4">
        <v>20523.97</v>
      </c>
      <c r="CM53" s="4">
        <v>20523.97</v>
      </c>
      <c r="CN53" s="4"/>
      <c r="CO53" s="4">
        <v>0</v>
      </c>
      <c r="CP53" s="4">
        <v>0</v>
      </c>
      <c r="CQ53" s="4">
        <v>0</v>
      </c>
      <c r="CR53" s="4"/>
      <c r="CS53" s="4">
        <v>20523.97</v>
      </c>
      <c r="CT53" s="4">
        <f t="shared" si="9"/>
        <v>21571.03</v>
      </c>
      <c r="CU53" s="35">
        <f t="shared" si="10"/>
        <v>0.48756313101318449</v>
      </c>
    </row>
    <row r="54" spans="1:100" outlineLevel="1" x14ac:dyDescent="0.2">
      <c r="A54" s="3" t="s">
        <v>71</v>
      </c>
      <c r="B54" s="10" t="s">
        <v>216</v>
      </c>
      <c r="C54" s="3" t="s">
        <v>217</v>
      </c>
      <c r="D54" s="3">
        <v>0</v>
      </c>
      <c r="E54" s="3">
        <v>0</v>
      </c>
      <c r="F54" s="3">
        <v>188943.33000000002</v>
      </c>
      <c r="G54" s="3">
        <v>0</v>
      </c>
      <c r="H54" s="3">
        <v>188943.33000000002</v>
      </c>
      <c r="J54" s="3">
        <v>0</v>
      </c>
      <c r="K54" s="3">
        <v>0</v>
      </c>
      <c r="L54" s="3">
        <v>0</v>
      </c>
      <c r="N54" s="4">
        <v>188943.33000000002</v>
      </c>
      <c r="O54" s="4"/>
      <c r="P54" s="29">
        <v>0</v>
      </c>
      <c r="Q54" s="29">
        <v>0</v>
      </c>
      <c r="R54" s="31"/>
      <c r="S54" s="29"/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214487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29">
        <v>214487</v>
      </c>
      <c r="CI54" s="4"/>
      <c r="CJ54" s="4">
        <v>0</v>
      </c>
      <c r="CK54" s="4">
        <v>0</v>
      </c>
      <c r="CL54" s="4">
        <v>112080.75</v>
      </c>
      <c r="CM54" s="4">
        <v>112080.75</v>
      </c>
      <c r="CN54" s="4"/>
      <c r="CO54" s="4">
        <v>0</v>
      </c>
      <c r="CP54" s="4">
        <v>0</v>
      </c>
      <c r="CQ54" s="4">
        <v>0</v>
      </c>
      <c r="CR54" s="4"/>
      <c r="CS54" s="4">
        <v>112080.75</v>
      </c>
      <c r="CT54" s="4">
        <f t="shared" si="9"/>
        <v>102406.25</v>
      </c>
      <c r="CU54" s="35">
        <f t="shared" si="10"/>
        <v>0.52255264887848685</v>
      </c>
    </row>
    <row r="55" spans="1:100" outlineLevel="1" x14ac:dyDescent="0.2">
      <c r="A55" s="3" t="s">
        <v>72</v>
      </c>
      <c r="B55" s="10" t="s">
        <v>218</v>
      </c>
      <c r="C55" s="3" t="s">
        <v>219</v>
      </c>
      <c r="D55" s="3">
        <v>0</v>
      </c>
      <c r="E55" s="3">
        <v>113149.51000000001</v>
      </c>
      <c r="F55" s="3">
        <v>544534.5</v>
      </c>
      <c r="G55" s="3">
        <v>0</v>
      </c>
      <c r="H55" s="3">
        <v>657684.01</v>
      </c>
      <c r="J55" s="3">
        <v>0</v>
      </c>
      <c r="K55" s="3">
        <v>0</v>
      </c>
      <c r="L55" s="3">
        <v>0</v>
      </c>
      <c r="N55" s="4">
        <v>657684.01</v>
      </c>
      <c r="O55" s="4"/>
      <c r="P55" s="29">
        <v>0</v>
      </c>
      <c r="Q55" s="29">
        <v>0</v>
      </c>
      <c r="R55" s="31"/>
      <c r="S55" s="29"/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610287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29">
        <v>610287</v>
      </c>
      <c r="CI55" s="4"/>
      <c r="CJ55" s="4">
        <v>0</v>
      </c>
      <c r="CK55" s="4">
        <v>52134.73</v>
      </c>
      <c r="CL55" s="4">
        <v>226867.76</v>
      </c>
      <c r="CM55" s="4">
        <v>279002.49</v>
      </c>
      <c r="CN55" s="4"/>
      <c r="CO55" s="4">
        <v>0</v>
      </c>
      <c r="CP55" s="4">
        <v>0</v>
      </c>
      <c r="CQ55" s="4">
        <v>0</v>
      </c>
      <c r="CR55" s="4"/>
      <c r="CS55" s="4">
        <v>279002.49</v>
      </c>
      <c r="CT55" s="4">
        <f t="shared" si="9"/>
        <v>331284.51</v>
      </c>
      <c r="CU55" s="35">
        <f t="shared" si="10"/>
        <v>0.45716603827379576</v>
      </c>
    </row>
    <row r="56" spans="1:100" outlineLevel="1" x14ac:dyDescent="0.2">
      <c r="A56" s="3" t="s">
        <v>73</v>
      </c>
      <c r="B56" s="10" t="s">
        <v>220</v>
      </c>
      <c r="C56" s="3" t="s">
        <v>221</v>
      </c>
      <c r="D56" s="3">
        <v>0</v>
      </c>
      <c r="E56" s="3">
        <v>0</v>
      </c>
      <c r="F56" s="3">
        <v>25494</v>
      </c>
      <c r="G56" s="3">
        <v>0</v>
      </c>
      <c r="H56" s="3">
        <v>25494</v>
      </c>
      <c r="J56" s="3">
        <v>0</v>
      </c>
      <c r="K56" s="3">
        <v>0</v>
      </c>
      <c r="L56" s="3">
        <v>0</v>
      </c>
      <c r="N56" s="4">
        <v>25494</v>
      </c>
      <c r="O56" s="4"/>
      <c r="P56" s="29">
        <v>0</v>
      </c>
      <c r="Q56" s="29">
        <v>0</v>
      </c>
      <c r="R56" s="31"/>
      <c r="S56" s="29"/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24488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29">
        <v>24488</v>
      </c>
      <c r="CI56" s="4"/>
      <c r="CJ56" s="4">
        <v>0</v>
      </c>
      <c r="CK56" s="4">
        <v>0</v>
      </c>
      <c r="CL56" s="4">
        <v>14371.95</v>
      </c>
      <c r="CM56" s="4">
        <v>14371.95</v>
      </c>
      <c r="CN56" s="4"/>
      <c r="CO56" s="4">
        <v>0</v>
      </c>
      <c r="CP56" s="4">
        <v>0</v>
      </c>
      <c r="CQ56" s="4">
        <v>0</v>
      </c>
      <c r="CR56" s="4"/>
      <c r="CS56" s="4">
        <v>14371.95</v>
      </c>
      <c r="CT56" s="4">
        <f t="shared" si="9"/>
        <v>10116.049999999999</v>
      </c>
      <c r="CU56" s="35">
        <f t="shared" si="10"/>
        <v>0.58689766416203859</v>
      </c>
    </row>
    <row r="57" spans="1:100" outlineLevel="1" x14ac:dyDescent="0.2">
      <c r="A57" s="3" t="s">
        <v>74</v>
      </c>
      <c r="B57" s="10" t="s">
        <v>222</v>
      </c>
      <c r="C57" s="3" t="s">
        <v>223</v>
      </c>
      <c r="D57" s="3">
        <v>0</v>
      </c>
      <c r="E57" s="3">
        <v>0</v>
      </c>
      <c r="F57" s="3">
        <v>156020.75</v>
      </c>
      <c r="G57" s="3">
        <v>0</v>
      </c>
      <c r="H57" s="3">
        <v>156020.75</v>
      </c>
      <c r="J57" s="3">
        <v>0</v>
      </c>
      <c r="K57" s="3">
        <v>0</v>
      </c>
      <c r="L57" s="3">
        <v>0</v>
      </c>
      <c r="N57" s="4">
        <v>156020.75</v>
      </c>
      <c r="O57" s="4"/>
      <c r="P57" s="29">
        <v>0</v>
      </c>
      <c r="Q57" s="29">
        <v>0</v>
      </c>
      <c r="R57" s="31"/>
      <c r="S57" s="29"/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125402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4">
        <v>0</v>
      </c>
      <c r="BP57" s="4">
        <v>0</v>
      </c>
      <c r="BQ57" s="4">
        <v>0</v>
      </c>
      <c r="BR57" s="4">
        <v>0</v>
      </c>
      <c r="BS57" s="4">
        <v>0</v>
      </c>
      <c r="BT57" s="4">
        <v>0</v>
      </c>
      <c r="BU57" s="4">
        <v>0</v>
      </c>
      <c r="BV57" s="4">
        <v>0</v>
      </c>
      <c r="BW57" s="4">
        <v>0</v>
      </c>
      <c r="BX57" s="4">
        <v>0</v>
      </c>
      <c r="BY57" s="4">
        <v>0</v>
      </c>
      <c r="BZ57" s="4">
        <v>0</v>
      </c>
      <c r="CA57" s="4">
        <v>0</v>
      </c>
      <c r="CB57" s="4">
        <v>0</v>
      </c>
      <c r="CC57" s="4">
        <v>0</v>
      </c>
      <c r="CD57" s="4">
        <v>0</v>
      </c>
      <c r="CE57" s="4">
        <v>0</v>
      </c>
      <c r="CF57" s="4">
        <v>0</v>
      </c>
      <c r="CG57" s="4">
        <v>0</v>
      </c>
      <c r="CH57" s="29">
        <v>125402</v>
      </c>
      <c r="CI57" s="4"/>
      <c r="CJ57" s="4">
        <v>0</v>
      </c>
      <c r="CK57" s="4">
        <v>0</v>
      </c>
      <c r="CL57" s="4">
        <v>56100.1</v>
      </c>
      <c r="CM57" s="4">
        <v>56100.1</v>
      </c>
      <c r="CN57" s="4"/>
      <c r="CO57" s="4">
        <v>0</v>
      </c>
      <c r="CP57" s="4">
        <v>0</v>
      </c>
      <c r="CQ57" s="4">
        <v>0</v>
      </c>
      <c r="CR57" s="4"/>
      <c r="CS57" s="4">
        <v>56100.1</v>
      </c>
      <c r="CT57" s="4">
        <f t="shared" si="9"/>
        <v>69301.899999999994</v>
      </c>
      <c r="CU57" s="35">
        <f t="shared" si="10"/>
        <v>0.44736208353933749</v>
      </c>
    </row>
    <row r="58" spans="1:100" outlineLevel="1" x14ac:dyDescent="0.2">
      <c r="A58" s="3" t="s">
        <v>75</v>
      </c>
      <c r="B58" s="10" t="s">
        <v>224</v>
      </c>
      <c r="C58" s="3" t="s">
        <v>225</v>
      </c>
      <c r="D58" s="3">
        <v>0</v>
      </c>
      <c r="E58" s="3">
        <v>0</v>
      </c>
      <c r="F58" s="3">
        <v>50102</v>
      </c>
      <c r="G58" s="3">
        <v>0</v>
      </c>
      <c r="H58" s="3">
        <v>50102</v>
      </c>
      <c r="J58" s="3">
        <v>0</v>
      </c>
      <c r="K58" s="3">
        <v>0</v>
      </c>
      <c r="L58" s="3">
        <v>0</v>
      </c>
      <c r="N58" s="4">
        <v>50102</v>
      </c>
      <c r="O58" s="4"/>
      <c r="P58" s="29">
        <v>0</v>
      </c>
      <c r="Q58" s="29">
        <v>0</v>
      </c>
      <c r="R58" s="31"/>
      <c r="S58" s="29"/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60188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4">
        <v>0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0</v>
      </c>
      <c r="BX58" s="4">
        <v>0</v>
      </c>
      <c r="BY58" s="4">
        <v>0</v>
      </c>
      <c r="BZ58" s="4">
        <v>0</v>
      </c>
      <c r="CA58" s="4">
        <v>0</v>
      </c>
      <c r="CB58" s="4">
        <v>0</v>
      </c>
      <c r="CC58" s="4">
        <v>0</v>
      </c>
      <c r="CD58" s="4">
        <v>0</v>
      </c>
      <c r="CE58" s="4">
        <v>0</v>
      </c>
      <c r="CF58" s="4">
        <v>0</v>
      </c>
      <c r="CG58" s="4">
        <v>0</v>
      </c>
      <c r="CH58" s="29">
        <v>60188</v>
      </c>
      <c r="CI58" s="4"/>
      <c r="CJ58" s="4">
        <v>0</v>
      </c>
      <c r="CK58" s="4">
        <v>0</v>
      </c>
      <c r="CL58" s="4">
        <v>37313.120000000003</v>
      </c>
      <c r="CM58" s="4">
        <v>37313.120000000003</v>
      </c>
      <c r="CN58" s="4"/>
      <c r="CO58" s="4">
        <v>0</v>
      </c>
      <c r="CP58" s="4">
        <v>0</v>
      </c>
      <c r="CQ58" s="4">
        <v>0</v>
      </c>
      <c r="CR58" s="4"/>
      <c r="CS58" s="4">
        <v>37313.120000000003</v>
      </c>
      <c r="CT58" s="4">
        <f t="shared" si="9"/>
        <v>22874.879999999997</v>
      </c>
      <c r="CU58" s="35">
        <f t="shared" si="10"/>
        <v>0.61994284574998348</v>
      </c>
    </row>
    <row r="59" spans="1:100" outlineLevel="1" x14ac:dyDescent="0.2">
      <c r="A59" s="3" t="s">
        <v>76</v>
      </c>
      <c r="B59" s="10" t="s">
        <v>226</v>
      </c>
      <c r="C59" s="3" t="s">
        <v>227</v>
      </c>
      <c r="D59" s="3">
        <v>0</v>
      </c>
      <c r="E59" s="3">
        <v>3435.29</v>
      </c>
      <c r="F59" s="3">
        <v>27431</v>
      </c>
      <c r="G59" s="3">
        <v>0</v>
      </c>
      <c r="H59" s="3">
        <v>30866.29</v>
      </c>
      <c r="J59" s="3">
        <v>0</v>
      </c>
      <c r="K59" s="3">
        <v>0</v>
      </c>
      <c r="L59" s="3">
        <v>0</v>
      </c>
      <c r="N59" s="4">
        <v>30866.29</v>
      </c>
      <c r="O59" s="4"/>
      <c r="P59" s="29">
        <v>0</v>
      </c>
      <c r="Q59" s="29">
        <v>0</v>
      </c>
      <c r="R59" s="31"/>
      <c r="S59" s="29"/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45000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0</v>
      </c>
      <c r="CG59" s="4">
        <v>0</v>
      </c>
      <c r="CH59" s="29">
        <v>45000</v>
      </c>
      <c r="CI59" s="4"/>
      <c r="CJ59" s="4">
        <v>0</v>
      </c>
      <c r="CK59" s="4">
        <v>800</v>
      </c>
      <c r="CL59" s="4">
        <v>1862.66</v>
      </c>
      <c r="CM59" s="4">
        <v>2662.66</v>
      </c>
      <c r="CN59" s="4"/>
      <c r="CO59" s="4">
        <v>0</v>
      </c>
      <c r="CP59" s="4">
        <v>0</v>
      </c>
      <c r="CQ59" s="4">
        <v>0</v>
      </c>
      <c r="CR59" s="4"/>
      <c r="CS59" s="4">
        <v>2662.66</v>
      </c>
      <c r="CT59" s="4">
        <f t="shared" si="9"/>
        <v>42337.34</v>
      </c>
      <c r="CU59" s="35">
        <f t="shared" si="10"/>
        <v>5.9170222222222221E-2</v>
      </c>
    </row>
    <row r="60" spans="1:100" outlineLevel="1" x14ac:dyDescent="0.2">
      <c r="A60" s="3" t="s">
        <v>77</v>
      </c>
      <c r="B60" s="10" t="s">
        <v>228</v>
      </c>
      <c r="C60" s="3" t="s">
        <v>229</v>
      </c>
      <c r="D60" s="3">
        <v>0</v>
      </c>
      <c r="E60" s="3">
        <v>0</v>
      </c>
      <c r="F60" s="3">
        <v>4253.8999999999996</v>
      </c>
      <c r="G60" s="3">
        <v>0</v>
      </c>
      <c r="H60" s="3">
        <v>4253.8999999999996</v>
      </c>
      <c r="J60" s="3">
        <v>0</v>
      </c>
      <c r="K60" s="3">
        <v>0</v>
      </c>
      <c r="L60" s="3">
        <v>0</v>
      </c>
      <c r="N60" s="4">
        <v>4253.8999999999996</v>
      </c>
      <c r="O60" s="4"/>
      <c r="P60" s="29">
        <v>0</v>
      </c>
      <c r="Q60" s="29">
        <v>0</v>
      </c>
      <c r="R60" s="31"/>
      <c r="S60" s="29"/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0</v>
      </c>
      <c r="AM60" s="4">
        <v>15000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0</v>
      </c>
      <c r="CC60" s="4">
        <v>0</v>
      </c>
      <c r="CD60" s="4">
        <v>0</v>
      </c>
      <c r="CE60" s="4">
        <v>0</v>
      </c>
      <c r="CF60" s="4">
        <v>0</v>
      </c>
      <c r="CG60" s="4">
        <v>0</v>
      </c>
      <c r="CH60" s="29">
        <v>15000</v>
      </c>
      <c r="CI60" s="4"/>
      <c r="CJ60" s="4">
        <v>3000</v>
      </c>
      <c r="CK60" s="4">
        <v>0</v>
      </c>
      <c r="CL60" s="4">
        <v>650</v>
      </c>
      <c r="CM60" s="4">
        <v>3650</v>
      </c>
      <c r="CN60" s="4"/>
      <c r="CO60" s="4">
        <v>0</v>
      </c>
      <c r="CP60" s="4">
        <v>0</v>
      </c>
      <c r="CQ60" s="4">
        <v>0</v>
      </c>
      <c r="CR60" s="4"/>
      <c r="CS60" s="4">
        <v>3650</v>
      </c>
      <c r="CT60" s="4">
        <f t="shared" si="9"/>
        <v>11350</v>
      </c>
      <c r="CU60" s="35">
        <f t="shared" si="10"/>
        <v>0.24333333333333335</v>
      </c>
    </row>
    <row r="61" spans="1:100" outlineLevel="1" x14ac:dyDescent="0.2">
      <c r="A61" s="3" t="s">
        <v>78</v>
      </c>
      <c r="B61" s="10" t="s">
        <v>230</v>
      </c>
      <c r="C61" s="3" t="s">
        <v>231</v>
      </c>
      <c r="D61" s="3">
        <v>0</v>
      </c>
      <c r="E61" s="3">
        <v>0</v>
      </c>
      <c r="F61" s="3">
        <v>4024.9100000000003</v>
      </c>
      <c r="G61" s="3">
        <v>0</v>
      </c>
      <c r="H61" s="3">
        <v>4024.9100000000003</v>
      </c>
      <c r="J61" s="3">
        <v>0</v>
      </c>
      <c r="K61" s="3">
        <v>0</v>
      </c>
      <c r="L61" s="3">
        <v>0</v>
      </c>
      <c r="N61" s="4">
        <v>4024.9100000000003</v>
      </c>
      <c r="O61" s="4"/>
      <c r="P61" s="29">
        <v>0</v>
      </c>
      <c r="Q61" s="29">
        <v>0</v>
      </c>
      <c r="R61" s="31"/>
      <c r="S61" s="29"/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1750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0</v>
      </c>
      <c r="BO61" s="4">
        <v>0</v>
      </c>
      <c r="BP61" s="4">
        <v>0</v>
      </c>
      <c r="BQ61" s="4">
        <v>0</v>
      </c>
      <c r="BR61" s="4">
        <v>0</v>
      </c>
      <c r="BS61" s="4">
        <v>0</v>
      </c>
      <c r="BT61" s="4">
        <v>0</v>
      </c>
      <c r="BU61" s="4">
        <v>0</v>
      </c>
      <c r="BV61" s="4">
        <v>0</v>
      </c>
      <c r="BW61" s="4">
        <v>0</v>
      </c>
      <c r="BX61" s="4">
        <v>0</v>
      </c>
      <c r="BY61" s="4">
        <v>0</v>
      </c>
      <c r="BZ61" s="4">
        <v>0</v>
      </c>
      <c r="CA61" s="4">
        <v>0</v>
      </c>
      <c r="CB61" s="4">
        <v>0</v>
      </c>
      <c r="CC61" s="4">
        <v>0</v>
      </c>
      <c r="CD61" s="4">
        <v>0</v>
      </c>
      <c r="CE61" s="4">
        <v>0</v>
      </c>
      <c r="CF61" s="4">
        <v>0</v>
      </c>
      <c r="CG61" s="4">
        <v>0</v>
      </c>
      <c r="CH61" s="29">
        <v>1750</v>
      </c>
      <c r="CI61" s="4"/>
      <c r="CJ61" s="4">
        <v>0</v>
      </c>
      <c r="CK61" s="4">
        <v>0</v>
      </c>
      <c r="CL61" s="4">
        <v>250</v>
      </c>
      <c r="CM61" s="4">
        <v>250</v>
      </c>
      <c r="CN61" s="4"/>
      <c r="CO61" s="4">
        <v>0</v>
      </c>
      <c r="CP61" s="4">
        <v>0</v>
      </c>
      <c r="CQ61" s="4">
        <v>0</v>
      </c>
      <c r="CR61" s="4"/>
      <c r="CS61" s="4">
        <v>250</v>
      </c>
      <c r="CT61" s="4">
        <f t="shared" si="9"/>
        <v>1500</v>
      </c>
      <c r="CU61" s="35">
        <f t="shared" si="10"/>
        <v>0.14285714285714285</v>
      </c>
    </row>
    <row r="62" spans="1:100" outlineLevel="1" x14ac:dyDescent="0.2">
      <c r="A62" s="3" t="s">
        <v>79</v>
      </c>
      <c r="B62" s="10" t="s">
        <v>232</v>
      </c>
      <c r="C62" s="3" t="s">
        <v>233</v>
      </c>
      <c r="D62" s="3">
        <v>0</v>
      </c>
      <c r="E62" s="3">
        <v>0</v>
      </c>
      <c r="F62" s="3">
        <v>500</v>
      </c>
      <c r="G62" s="3">
        <v>0</v>
      </c>
      <c r="H62" s="3">
        <v>500</v>
      </c>
      <c r="J62" s="3">
        <v>0</v>
      </c>
      <c r="K62" s="3">
        <v>0</v>
      </c>
      <c r="L62" s="3">
        <v>0</v>
      </c>
      <c r="N62" s="4">
        <v>500</v>
      </c>
      <c r="O62" s="4"/>
      <c r="P62" s="29">
        <v>0</v>
      </c>
      <c r="Q62" s="29">
        <v>0</v>
      </c>
      <c r="R62" s="31"/>
      <c r="S62" s="29"/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1750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0</v>
      </c>
      <c r="BC62" s="4">
        <v>0</v>
      </c>
      <c r="BD62" s="4">
        <v>0</v>
      </c>
      <c r="BE62" s="4">
        <v>0</v>
      </c>
      <c r="BF62" s="4">
        <v>0</v>
      </c>
      <c r="BG62" s="4">
        <v>0</v>
      </c>
      <c r="BH62" s="4">
        <v>0</v>
      </c>
      <c r="BI62" s="4">
        <v>0</v>
      </c>
      <c r="BJ62" s="4">
        <v>0</v>
      </c>
      <c r="BK62" s="4">
        <v>0</v>
      </c>
      <c r="BL62" s="4">
        <v>0</v>
      </c>
      <c r="BM62" s="4">
        <v>0</v>
      </c>
      <c r="BN62" s="4">
        <v>0</v>
      </c>
      <c r="BO62" s="4">
        <v>0</v>
      </c>
      <c r="BP62" s="4">
        <v>0</v>
      </c>
      <c r="BQ62" s="4">
        <v>0</v>
      </c>
      <c r="BR62" s="4">
        <v>0</v>
      </c>
      <c r="BS62" s="4">
        <v>0</v>
      </c>
      <c r="BT62" s="4">
        <v>0</v>
      </c>
      <c r="BU62" s="4">
        <v>0</v>
      </c>
      <c r="BV62" s="4">
        <v>0</v>
      </c>
      <c r="BW62" s="4">
        <v>0</v>
      </c>
      <c r="BX62" s="4">
        <v>0</v>
      </c>
      <c r="BY62" s="4">
        <v>0</v>
      </c>
      <c r="BZ62" s="4">
        <v>0</v>
      </c>
      <c r="CA62" s="4">
        <v>0</v>
      </c>
      <c r="CB62" s="4">
        <v>0</v>
      </c>
      <c r="CC62" s="4">
        <v>0</v>
      </c>
      <c r="CD62" s="4">
        <v>0</v>
      </c>
      <c r="CE62" s="4">
        <v>0</v>
      </c>
      <c r="CF62" s="4">
        <v>0</v>
      </c>
      <c r="CG62" s="4">
        <v>0</v>
      </c>
      <c r="CH62" s="29">
        <v>1750</v>
      </c>
      <c r="CI62" s="4"/>
      <c r="CJ62" s="4">
        <v>0</v>
      </c>
      <c r="CK62" s="4">
        <v>0</v>
      </c>
      <c r="CL62" s="4">
        <v>0</v>
      </c>
      <c r="CM62" s="4">
        <v>0</v>
      </c>
      <c r="CN62" s="4"/>
      <c r="CO62" s="4">
        <v>0</v>
      </c>
      <c r="CP62" s="4">
        <v>0</v>
      </c>
      <c r="CQ62" s="4">
        <v>0</v>
      </c>
      <c r="CR62" s="4"/>
      <c r="CS62" s="4">
        <v>0</v>
      </c>
      <c r="CT62" s="4">
        <f t="shared" si="9"/>
        <v>1750</v>
      </c>
      <c r="CU62" s="35">
        <f t="shared" si="10"/>
        <v>0</v>
      </c>
    </row>
    <row r="63" spans="1:100" s="4" customFormat="1" x14ac:dyDescent="0.2">
      <c r="A63" s="6" t="s">
        <v>19</v>
      </c>
      <c r="B63" s="11"/>
      <c r="C63" s="2" t="s">
        <v>12</v>
      </c>
      <c r="D63" s="6">
        <v>5833.31</v>
      </c>
      <c r="E63" s="6">
        <v>173770.79</v>
      </c>
      <c r="F63" s="6">
        <v>4063846.66</v>
      </c>
      <c r="G63" s="6">
        <v>0</v>
      </c>
      <c r="H63" s="6">
        <v>4243450.7600000007</v>
      </c>
      <c r="I63" s="7"/>
      <c r="J63" s="6">
        <v>0</v>
      </c>
      <c r="K63" s="6">
        <v>0</v>
      </c>
      <c r="L63" s="6">
        <v>0</v>
      </c>
      <c r="M63" s="7"/>
      <c r="N63" s="6">
        <v>4243450.76</v>
      </c>
      <c r="O63" s="6"/>
      <c r="P63" s="6">
        <v>0</v>
      </c>
      <c r="Q63" s="6">
        <v>0</v>
      </c>
      <c r="R63" s="6"/>
      <c r="S63" s="7"/>
      <c r="T63" s="6">
        <v>148701</v>
      </c>
      <c r="U63" s="6">
        <v>218842</v>
      </c>
      <c r="V63" s="6">
        <v>64266</v>
      </c>
      <c r="W63" s="6">
        <v>2672362</v>
      </c>
      <c r="X63" s="6">
        <v>29900</v>
      </c>
      <c r="Y63" s="6">
        <v>24130</v>
      </c>
      <c r="Z63" s="6">
        <v>71247</v>
      </c>
      <c r="AA63" s="6">
        <v>131968</v>
      </c>
      <c r="AB63" s="6">
        <v>116732</v>
      </c>
      <c r="AC63" s="6">
        <v>36378</v>
      </c>
      <c r="AD63" s="6">
        <v>30670</v>
      </c>
      <c r="AE63" s="6">
        <v>93694</v>
      </c>
      <c r="AF63" s="6">
        <v>42095</v>
      </c>
      <c r="AG63" s="6">
        <v>214487</v>
      </c>
      <c r="AH63" s="6">
        <v>610287</v>
      </c>
      <c r="AI63" s="6">
        <v>24488</v>
      </c>
      <c r="AJ63" s="6">
        <v>125402</v>
      </c>
      <c r="AK63" s="6">
        <v>60188</v>
      </c>
      <c r="AL63" s="6">
        <v>45000</v>
      </c>
      <c r="AM63" s="6">
        <v>15000</v>
      </c>
      <c r="AN63" s="6">
        <v>1750</v>
      </c>
      <c r="AO63" s="6">
        <v>1750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4779337</v>
      </c>
      <c r="CI63" s="7"/>
      <c r="CJ63" s="6">
        <v>16417.650000000001</v>
      </c>
      <c r="CK63" s="6">
        <v>110351.16</v>
      </c>
      <c r="CL63" s="6">
        <v>2489508.0500000003</v>
      </c>
      <c r="CM63" s="6">
        <v>2616276.8600000008</v>
      </c>
      <c r="CN63" s="2"/>
      <c r="CO63" s="6">
        <v>0</v>
      </c>
      <c r="CP63" s="6">
        <v>0</v>
      </c>
      <c r="CQ63" s="6">
        <v>0</v>
      </c>
      <c r="CS63" s="6">
        <v>2616276.86</v>
      </c>
      <c r="CT63" s="6">
        <f>CH63-CS63</f>
        <v>2163060.14</v>
      </c>
      <c r="CU63" s="40">
        <f>IF(CH63=0,"n/a",CS63/(CH63))</f>
        <v>0.54741418318063784</v>
      </c>
      <c r="CV63" s="38"/>
    </row>
    <row r="64" spans="1:100" s="4" customFormat="1" x14ac:dyDescent="0.2">
      <c r="B64" s="11"/>
      <c r="H64" s="7"/>
      <c r="I64" s="7"/>
      <c r="L64" s="7"/>
      <c r="M64" s="7"/>
      <c r="N64" s="7"/>
      <c r="O64" s="7"/>
      <c r="P64" s="7"/>
      <c r="Q64" s="7"/>
      <c r="R64" s="7"/>
      <c r="S64" s="7"/>
      <c r="CH64" s="7"/>
      <c r="CI64" s="7"/>
      <c r="CM64" s="7"/>
      <c r="CQ64" s="7"/>
      <c r="CU64" s="39"/>
      <c r="CV64" s="39"/>
    </row>
    <row r="65" spans="1:100" outlineLevel="1" x14ac:dyDescent="0.2">
      <c r="A65" s="3" t="s">
        <v>80</v>
      </c>
      <c r="B65" s="10" t="s">
        <v>234</v>
      </c>
      <c r="C65" s="3" t="s">
        <v>235</v>
      </c>
      <c r="D65" s="3">
        <v>1032.8900000000001</v>
      </c>
      <c r="E65" s="3">
        <v>42723.24</v>
      </c>
      <c r="F65" s="3">
        <v>1098744.22</v>
      </c>
      <c r="G65" s="3">
        <v>0</v>
      </c>
      <c r="H65" s="3">
        <v>1142500.3499999999</v>
      </c>
      <c r="J65" s="3">
        <v>0</v>
      </c>
      <c r="K65" s="3">
        <v>0</v>
      </c>
      <c r="L65" s="3">
        <v>0</v>
      </c>
      <c r="N65" s="3">
        <v>1142500.3500000001</v>
      </c>
      <c r="P65" s="29">
        <v>0</v>
      </c>
      <c r="Q65" s="29">
        <v>0</v>
      </c>
      <c r="R65" s="31"/>
      <c r="S65" s="29"/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1384262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29">
        <v>1384262</v>
      </c>
      <c r="CJ65" s="3">
        <v>4964.5600000000004</v>
      </c>
      <c r="CK65" s="3">
        <v>32852.559999999998</v>
      </c>
      <c r="CL65" s="3">
        <v>703746.4</v>
      </c>
      <c r="CM65" s="3">
        <v>741563.52</v>
      </c>
      <c r="CO65" s="3">
        <v>0</v>
      </c>
      <c r="CP65" s="3">
        <v>0</v>
      </c>
      <c r="CQ65" s="3">
        <v>0</v>
      </c>
      <c r="CS65" s="3">
        <v>741563.52</v>
      </c>
      <c r="CT65" s="3">
        <f>CH65-CS65</f>
        <v>642698.48</v>
      </c>
      <c r="CU65" s="35">
        <f>IF(CH65=0,"n/a",CS65/(CH65))</f>
        <v>0.53571037852660841</v>
      </c>
    </row>
    <row r="66" spans="1:100" s="4" customFormat="1" x14ac:dyDescent="0.2">
      <c r="A66" s="6" t="s">
        <v>23</v>
      </c>
      <c r="B66" s="11"/>
      <c r="C66" s="2" t="s">
        <v>21</v>
      </c>
      <c r="D66" s="6">
        <v>1032.8900000000001</v>
      </c>
      <c r="E66" s="6">
        <v>42723.24</v>
      </c>
      <c r="F66" s="6">
        <v>1098744.22</v>
      </c>
      <c r="G66" s="6">
        <v>0</v>
      </c>
      <c r="H66" s="6">
        <v>1142500.3499999999</v>
      </c>
      <c r="I66" s="7"/>
      <c r="J66" s="6">
        <v>0</v>
      </c>
      <c r="K66" s="6">
        <v>0</v>
      </c>
      <c r="L66" s="6">
        <v>0</v>
      </c>
      <c r="M66" s="7"/>
      <c r="N66" s="6">
        <v>1142500.3500000001</v>
      </c>
      <c r="O66" s="6"/>
      <c r="P66" s="6">
        <v>0</v>
      </c>
      <c r="Q66" s="6">
        <v>0</v>
      </c>
      <c r="R66" s="6"/>
      <c r="S66" s="7"/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1384262</v>
      </c>
      <c r="AQ66" s="6">
        <v>0</v>
      </c>
      <c r="AR66" s="6"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0</v>
      </c>
      <c r="CA66" s="6">
        <v>0</v>
      </c>
      <c r="CB66" s="6">
        <v>0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1384262</v>
      </c>
      <c r="CI66" s="7"/>
      <c r="CJ66" s="6">
        <v>4964.5600000000004</v>
      </c>
      <c r="CK66" s="6">
        <v>32852.559999999998</v>
      </c>
      <c r="CL66" s="6">
        <v>703746.4</v>
      </c>
      <c r="CM66" s="6">
        <v>741563.52</v>
      </c>
      <c r="CN66" s="2"/>
      <c r="CO66" s="6">
        <v>0</v>
      </c>
      <c r="CP66" s="6">
        <v>0</v>
      </c>
      <c r="CQ66" s="6">
        <v>0</v>
      </c>
      <c r="CS66" s="6">
        <v>741563.52</v>
      </c>
      <c r="CT66" s="6">
        <f>CH66-CS66</f>
        <v>642698.48</v>
      </c>
      <c r="CU66" s="40">
        <f>IF(CH66=0,"n/a",CS66/(CH66))</f>
        <v>0.53571037852660841</v>
      </c>
      <c r="CV66" s="38"/>
    </row>
    <row r="67" spans="1:100" s="4" customFormat="1" x14ac:dyDescent="0.2">
      <c r="B67" s="11"/>
      <c r="H67" s="7"/>
      <c r="I67" s="7"/>
      <c r="L67" s="7"/>
      <c r="M67" s="7"/>
      <c r="N67" s="7"/>
      <c r="O67" s="7"/>
      <c r="P67" s="7"/>
      <c r="Q67" s="7"/>
      <c r="R67" s="7"/>
      <c r="S67" s="7"/>
      <c r="CH67" s="7"/>
      <c r="CI67" s="7"/>
      <c r="CM67" s="7"/>
      <c r="CQ67" s="7"/>
      <c r="CU67" s="39"/>
      <c r="CV67" s="39"/>
    </row>
    <row r="68" spans="1:100" s="4" customFormat="1" x14ac:dyDescent="0.2">
      <c r="A68" s="5" t="s">
        <v>2</v>
      </c>
      <c r="B68" s="11"/>
      <c r="C68" s="2" t="s">
        <v>22</v>
      </c>
      <c r="D68" s="5">
        <f t="shared" ref="D68:G68" si="11">D63+D66</f>
        <v>6866.2000000000007</v>
      </c>
      <c r="E68" s="5">
        <f t="shared" si="11"/>
        <v>216494.03</v>
      </c>
      <c r="F68" s="5">
        <f t="shared" si="11"/>
        <v>5162590.88</v>
      </c>
      <c r="G68" s="5">
        <f t="shared" si="11"/>
        <v>0</v>
      </c>
      <c r="H68" s="5">
        <f>H63+H66</f>
        <v>5385951.1100000003</v>
      </c>
      <c r="I68" s="7"/>
      <c r="J68" s="5">
        <f t="shared" ref="J68:K68" si="12">J63+J66</f>
        <v>0</v>
      </c>
      <c r="K68" s="5">
        <f t="shared" si="12"/>
        <v>0</v>
      </c>
      <c r="L68" s="5">
        <f>L63+L66</f>
        <v>0</v>
      </c>
      <c r="M68" s="7"/>
      <c r="N68" s="5">
        <f>N63+N66</f>
        <v>5385951.1099999994</v>
      </c>
      <c r="O68" s="5"/>
      <c r="P68" s="5"/>
      <c r="Q68" s="5"/>
      <c r="R68" s="5"/>
      <c r="S68" s="7"/>
      <c r="T68" s="5">
        <f t="shared" ref="T68:AY68" si="13">T63+T66</f>
        <v>148701</v>
      </c>
      <c r="U68" s="5">
        <f t="shared" si="13"/>
        <v>218842</v>
      </c>
      <c r="V68" s="5">
        <f t="shared" si="13"/>
        <v>64266</v>
      </c>
      <c r="W68" s="5">
        <f t="shared" si="13"/>
        <v>2672362</v>
      </c>
      <c r="X68" s="5">
        <f t="shared" si="13"/>
        <v>29900</v>
      </c>
      <c r="Y68" s="5">
        <f t="shared" si="13"/>
        <v>24130</v>
      </c>
      <c r="Z68" s="5">
        <f t="shared" si="13"/>
        <v>71247</v>
      </c>
      <c r="AA68" s="5">
        <f t="shared" si="13"/>
        <v>131968</v>
      </c>
      <c r="AB68" s="5">
        <f t="shared" si="13"/>
        <v>116732</v>
      </c>
      <c r="AC68" s="5">
        <f t="shared" si="13"/>
        <v>36378</v>
      </c>
      <c r="AD68" s="5">
        <f t="shared" si="13"/>
        <v>30670</v>
      </c>
      <c r="AE68" s="5">
        <f t="shared" si="13"/>
        <v>93694</v>
      </c>
      <c r="AF68" s="5">
        <f t="shared" si="13"/>
        <v>42095</v>
      </c>
      <c r="AG68" s="5">
        <f t="shared" si="13"/>
        <v>214487</v>
      </c>
      <c r="AH68" s="5">
        <f t="shared" si="13"/>
        <v>610287</v>
      </c>
      <c r="AI68" s="5">
        <f t="shared" si="13"/>
        <v>24488</v>
      </c>
      <c r="AJ68" s="5">
        <f t="shared" si="13"/>
        <v>125402</v>
      </c>
      <c r="AK68" s="5">
        <f t="shared" si="13"/>
        <v>60188</v>
      </c>
      <c r="AL68" s="5">
        <f t="shared" si="13"/>
        <v>45000</v>
      </c>
      <c r="AM68" s="5">
        <f t="shared" si="13"/>
        <v>15000</v>
      </c>
      <c r="AN68" s="5">
        <f t="shared" si="13"/>
        <v>1750</v>
      </c>
      <c r="AO68" s="5">
        <f t="shared" si="13"/>
        <v>1750</v>
      </c>
      <c r="AP68" s="5">
        <f t="shared" si="13"/>
        <v>1384262</v>
      </c>
      <c r="AQ68" s="5">
        <f t="shared" si="13"/>
        <v>0</v>
      </c>
      <c r="AR68" s="5">
        <f t="shared" si="13"/>
        <v>0</v>
      </c>
      <c r="AS68" s="5">
        <f t="shared" si="13"/>
        <v>0</v>
      </c>
      <c r="AT68" s="5">
        <f t="shared" si="13"/>
        <v>0</v>
      </c>
      <c r="AU68" s="5">
        <f t="shared" si="13"/>
        <v>0</v>
      </c>
      <c r="AV68" s="5">
        <f t="shared" si="13"/>
        <v>0</v>
      </c>
      <c r="AW68" s="5">
        <f t="shared" si="13"/>
        <v>0</v>
      </c>
      <c r="AX68" s="5">
        <f t="shared" si="13"/>
        <v>0</v>
      </c>
      <c r="AY68" s="5">
        <f t="shared" si="13"/>
        <v>0</v>
      </c>
      <c r="AZ68" s="5">
        <f t="shared" ref="AZ68:CG68" si="14">AZ63+AZ66</f>
        <v>0</v>
      </c>
      <c r="BA68" s="5">
        <f t="shared" si="14"/>
        <v>0</v>
      </c>
      <c r="BB68" s="5">
        <f t="shared" si="14"/>
        <v>0</v>
      </c>
      <c r="BC68" s="5">
        <f t="shared" si="14"/>
        <v>0</v>
      </c>
      <c r="BD68" s="5">
        <f t="shared" si="14"/>
        <v>0</v>
      </c>
      <c r="BE68" s="5">
        <f t="shared" si="14"/>
        <v>0</v>
      </c>
      <c r="BF68" s="5">
        <f t="shared" si="14"/>
        <v>0</v>
      </c>
      <c r="BG68" s="5">
        <f t="shared" si="14"/>
        <v>0</v>
      </c>
      <c r="BH68" s="5">
        <f t="shared" si="14"/>
        <v>0</v>
      </c>
      <c r="BI68" s="5">
        <f t="shared" si="14"/>
        <v>0</v>
      </c>
      <c r="BJ68" s="5">
        <f t="shared" si="14"/>
        <v>0</v>
      </c>
      <c r="BK68" s="5">
        <f t="shared" si="14"/>
        <v>0</v>
      </c>
      <c r="BL68" s="5">
        <f t="shared" si="14"/>
        <v>0</v>
      </c>
      <c r="BM68" s="5">
        <f t="shared" si="14"/>
        <v>0</v>
      </c>
      <c r="BN68" s="5">
        <f t="shared" si="14"/>
        <v>0</v>
      </c>
      <c r="BO68" s="5">
        <f t="shared" si="14"/>
        <v>0</v>
      </c>
      <c r="BP68" s="5">
        <f t="shared" si="14"/>
        <v>0</v>
      </c>
      <c r="BQ68" s="5">
        <f t="shared" si="14"/>
        <v>0</v>
      </c>
      <c r="BR68" s="5">
        <f t="shared" si="14"/>
        <v>0</v>
      </c>
      <c r="BS68" s="5">
        <f t="shared" si="14"/>
        <v>0</v>
      </c>
      <c r="BT68" s="5">
        <f t="shared" si="14"/>
        <v>0</v>
      </c>
      <c r="BU68" s="5">
        <f t="shared" si="14"/>
        <v>0</v>
      </c>
      <c r="BV68" s="5">
        <f t="shared" si="14"/>
        <v>0</v>
      </c>
      <c r="BW68" s="5">
        <f t="shared" si="14"/>
        <v>0</v>
      </c>
      <c r="BX68" s="5">
        <f t="shared" si="14"/>
        <v>0</v>
      </c>
      <c r="BY68" s="5">
        <f t="shared" si="14"/>
        <v>0</v>
      </c>
      <c r="BZ68" s="5">
        <f t="shared" si="14"/>
        <v>0</v>
      </c>
      <c r="CA68" s="5">
        <f t="shared" si="14"/>
        <v>0</v>
      </c>
      <c r="CB68" s="5">
        <f t="shared" si="14"/>
        <v>0</v>
      </c>
      <c r="CC68" s="5">
        <f t="shared" si="14"/>
        <v>0</v>
      </c>
      <c r="CD68" s="5">
        <f t="shared" si="14"/>
        <v>0</v>
      </c>
      <c r="CE68" s="5">
        <f t="shared" si="14"/>
        <v>0</v>
      </c>
      <c r="CF68" s="5">
        <f t="shared" si="14"/>
        <v>0</v>
      </c>
      <c r="CG68" s="5">
        <f t="shared" si="14"/>
        <v>0</v>
      </c>
      <c r="CH68" s="5">
        <f>CH63+CH66</f>
        <v>6163599</v>
      </c>
      <c r="CI68" s="7"/>
      <c r="CJ68" s="5">
        <f t="shared" ref="CJ68:CL68" si="15">CJ63+CJ66</f>
        <v>21382.210000000003</v>
      </c>
      <c r="CK68" s="5">
        <f t="shared" si="15"/>
        <v>143203.72</v>
      </c>
      <c r="CL68" s="5">
        <f t="shared" si="15"/>
        <v>3193254.45</v>
      </c>
      <c r="CM68" s="5">
        <f>CM63+CM66</f>
        <v>3357840.3800000008</v>
      </c>
      <c r="CN68" s="2"/>
      <c r="CO68" s="5">
        <f t="shared" ref="CO68:CP68" si="16">CO63+CO66</f>
        <v>0</v>
      </c>
      <c r="CP68" s="5">
        <f t="shared" si="16"/>
        <v>0</v>
      </c>
      <c r="CQ68" s="5">
        <f>CQ63+CQ66</f>
        <v>0</v>
      </c>
      <c r="CS68" s="5">
        <f>CS63+CS66</f>
        <v>3357840.38</v>
      </c>
      <c r="CT68" s="5">
        <f>CT63+CT66</f>
        <v>2805758.62</v>
      </c>
      <c r="CU68" s="41">
        <f>IF(CH68=0,"n/a",CS68/(CH68))</f>
        <v>0.54478566499864767</v>
      </c>
      <c r="CV68" s="38"/>
    </row>
    <row r="69" spans="1:100" s="4" customFormat="1" x14ac:dyDescent="0.2">
      <c r="B69" s="11"/>
      <c r="H69" s="7"/>
      <c r="I69" s="7"/>
      <c r="L69" s="7"/>
      <c r="M69" s="7"/>
      <c r="N69" s="7"/>
      <c r="O69" s="7"/>
      <c r="P69" s="7"/>
      <c r="Q69" s="7"/>
      <c r="R69" s="7"/>
      <c r="S69" s="7"/>
      <c r="CH69" s="7"/>
      <c r="CI69" s="7"/>
      <c r="CM69" s="7"/>
      <c r="CQ69" s="7"/>
      <c r="CU69" s="39"/>
      <c r="CV69" s="39"/>
    </row>
    <row r="70" spans="1:100" outlineLevel="1" x14ac:dyDescent="0.2">
      <c r="A70" s="3" t="s">
        <v>81</v>
      </c>
      <c r="B70" s="10" t="s">
        <v>236</v>
      </c>
      <c r="C70" s="3" t="s">
        <v>237</v>
      </c>
      <c r="D70" s="3">
        <v>0</v>
      </c>
      <c r="E70" s="3">
        <v>0</v>
      </c>
      <c r="F70" s="3">
        <v>291.17</v>
      </c>
      <c r="G70" s="3">
        <v>0</v>
      </c>
      <c r="H70" s="3">
        <v>291.17</v>
      </c>
      <c r="J70" s="3">
        <v>0</v>
      </c>
      <c r="K70" s="3">
        <v>0</v>
      </c>
      <c r="L70" s="3">
        <v>0</v>
      </c>
      <c r="N70" s="3">
        <v>291.17</v>
      </c>
      <c r="P70" s="29">
        <v>0</v>
      </c>
      <c r="Q70" s="29">
        <v>0</v>
      </c>
      <c r="R70" s="31"/>
      <c r="S70" s="29"/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1100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29">
        <v>1100</v>
      </c>
      <c r="CJ70" s="3">
        <v>0</v>
      </c>
      <c r="CK70" s="3">
        <v>0</v>
      </c>
      <c r="CL70" s="3">
        <v>47.04</v>
      </c>
      <c r="CM70" s="3">
        <v>47.04</v>
      </c>
      <c r="CO70" s="3">
        <v>0</v>
      </c>
      <c r="CP70" s="3">
        <v>0</v>
      </c>
      <c r="CQ70" s="3">
        <v>0</v>
      </c>
      <c r="CS70" s="3">
        <v>47.04</v>
      </c>
      <c r="CT70" s="3">
        <f t="shared" ref="CT70:CT96" si="17">CH70-CS70</f>
        <v>1052.96</v>
      </c>
      <c r="CU70" s="35">
        <f t="shared" ref="CU70:CU96" si="18">IF(CH70=0,"n/a",CS70/(CH70))</f>
        <v>4.2763636363636365E-2</v>
      </c>
    </row>
    <row r="71" spans="1:100" outlineLevel="1" x14ac:dyDescent="0.2">
      <c r="A71" s="3" t="s">
        <v>82</v>
      </c>
      <c r="B71" s="10" t="s">
        <v>238</v>
      </c>
      <c r="C71" s="3" t="s">
        <v>239</v>
      </c>
      <c r="D71" s="3">
        <v>0</v>
      </c>
      <c r="E71" s="3">
        <v>159</v>
      </c>
      <c r="F71" s="3">
        <v>10102.23</v>
      </c>
      <c r="G71" s="3">
        <v>0</v>
      </c>
      <c r="H71" s="3">
        <v>10261.23</v>
      </c>
      <c r="J71" s="3">
        <v>0</v>
      </c>
      <c r="K71" s="3">
        <v>0</v>
      </c>
      <c r="L71" s="3">
        <v>0</v>
      </c>
      <c r="N71" s="3">
        <v>10261.23</v>
      </c>
      <c r="P71" s="29">
        <v>0</v>
      </c>
      <c r="Q71" s="29">
        <v>0</v>
      </c>
      <c r="R71" s="31"/>
      <c r="S71" s="29"/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13350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29">
        <v>13350</v>
      </c>
      <c r="CJ71" s="3">
        <v>0</v>
      </c>
      <c r="CK71" s="3">
        <v>35</v>
      </c>
      <c r="CL71" s="3">
        <v>3707.28</v>
      </c>
      <c r="CM71" s="3">
        <v>3742.28</v>
      </c>
      <c r="CO71" s="3">
        <v>0</v>
      </c>
      <c r="CP71" s="3">
        <v>0</v>
      </c>
      <c r="CQ71" s="3">
        <v>0</v>
      </c>
      <c r="CS71" s="3">
        <v>3742.28</v>
      </c>
      <c r="CT71" s="3">
        <f t="shared" si="17"/>
        <v>9607.7199999999993</v>
      </c>
      <c r="CU71" s="35">
        <f t="shared" si="18"/>
        <v>0.28032059925093633</v>
      </c>
    </row>
    <row r="72" spans="1:100" outlineLevel="1" x14ac:dyDescent="0.2">
      <c r="A72" s="3" t="s">
        <v>83</v>
      </c>
      <c r="B72" s="10" t="s">
        <v>240</v>
      </c>
      <c r="C72" s="3" t="s">
        <v>241</v>
      </c>
      <c r="D72" s="3">
        <v>0</v>
      </c>
      <c r="E72" s="3">
        <v>676</v>
      </c>
      <c r="F72" s="3">
        <v>1496</v>
      </c>
      <c r="G72" s="3">
        <v>0</v>
      </c>
      <c r="H72" s="3">
        <v>2172</v>
      </c>
      <c r="J72" s="3">
        <v>0</v>
      </c>
      <c r="K72" s="3">
        <v>0</v>
      </c>
      <c r="L72" s="3">
        <v>0</v>
      </c>
      <c r="N72" s="3">
        <v>2172</v>
      </c>
      <c r="P72" s="29">
        <v>0</v>
      </c>
      <c r="Q72" s="29">
        <v>0</v>
      </c>
      <c r="R72" s="31"/>
      <c r="S72" s="29"/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2000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29">
        <v>2000</v>
      </c>
      <c r="CJ72" s="3">
        <v>0</v>
      </c>
      <c r="CK72" s="3">
        <v>338</v>
      </c>
      <c r="CL72" s="3">
        <v>802</v>
      </c>
      <c r="CM72" s="3">
        <v>1140</v>
      </c>
      <c r="CO72" s="3">
        <v>0</v>
      </c>
      <c r="CP72" s="3">
        <v>0</v>
      </c>
      <c r="CQ72" s="3">
        <v>0</v>
      </c>
      <c r="CS72" s="3">
        <v>1140</v>
      </c>
      <c r="CT72" s="3">
        <f t="shared" si="17"/>
        <v>860</v>
      </c>
      <c r="CU72" s="35">
        <f t="shared" si="18"/>
        <v>0.56999999999999995</v>
      </c>
    </row>
    <row r="73" spans="1:100" outlineLevel="1" x14ac:dyDescent="0.2">
      <c r="A73" s="3" t="s">
        <v>84</v>
      </c>
      <c r="B73" s="10" t="s">
        <v>242</v>
      </c>
      <c r="C73" s="3" t="s">
        <v>243</v>
      </c>
      <c r="D73" s="3">
        <v>2816.4</v>
      </c>
      <c r="E73" s="3">
        <v>0</v>
      </c>
      <c r="F73" s="3">
        <v>0</v>
      </c>
      <c r="G73" s="3">
        <v>0</v>
      </c>
      <c r="H73" s="3">
        <v>2816.4</v>
      </c>
      <c r="J73" s="3">
        <v>0</v>
      </c>
      <c r="K73" s="3">
        <v>0</v>
      </c>
      <c r="L73" s="3">
        <v>0</v>
      </c>
      <c r="N73" s="3">
        <v>2816.4</v>
      </c>
      <c r="P73" s="29">
        <v>0</v>
      </c>
      <c r="Q73" s="29">
        <v>0</v>
      </c>
      <c r="R73" s="31"/>
      <c r="S73" s="29"/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7805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29">
        <v>7805</v>
      </c>
      <c r="CJ73" s="3">
        <v>2471.52</v>
      </c>
      <c r="CK73" s="3">
        <v>73.16</v>
      </c>
      <c r="CL73" s="3">
        <v>0</v>
      </c>
      <c r="CM73" s="3">
        <v>2544.6799999999998</v>
      </c>
      <c r="CO73" s="3">
        <v>0</v>
      </c>
      <c r="CP73" s="3">
        <v>0</v>
      </c>
      <c r="CQ73" s="3">
        <v>0</v>
      </c>
      <c r="CS73" s="3">
        <v>2544.6799999999998</v>
      </c>
      <c r="CT73" s="3">
        <f t="shared" si="17"/>
        <v>5260.32</v>
      </c>
      <c r="CU73" s="35">
        <f t="shared" si="18"/>
        <v>0.32603203074951953</v>
      </c>
    </row>
    <row r="74" spans="1:100" outlineLevel="1" x14ac:dyDescent="0.2">
      <c r="A74" s="3" t="s">
        <v>85</v>
      </c>
      <c r="B74" s="10" t="s">
        <v>244</v>
      </c>
      <c r="C74" s="3" t="s">
        <v>245</v>
      </c>
      <c r="D74" s="3">
        <v>3257.02</v>
      </c>
      <c r="E74" s="3">
        <v>0</v>
      </c>
      <c r="F74" s="3">
        <v>0</v>
      </c>
      <c r="G74" s="3">
        <v>0</v>
      </c>
      <c r="H74" s="3">
        <v>3257.02</v>
      </c>
      <c r="J74" s="3">
        <v>0</v>
      </c>
      <c r="K74" s="3">
        <v>0</v>
      </c>
      <c r="L74" s="3">
        <v>0</v>
      </c>
      <c r="N74" s="3">
        <v>3257.02</v>
      </c>
      <c r="P74" s="29">
        <v>0</v>
      </c>
      <c r="Q74" s="29">
        <v>0</v>
      </c>
      <c r="R74" s="31"/>
      <c r="S74" s="29"/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10500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29">
        <v>10500</v>
      </c>
      <c r="CJ74" s="3">
        <v>2904.81</v>
      </c>
      <c r="CK74" s="3">
        <v>0</v>
      </c>
      <c r="CL74" s="3">
        <v>0</v>
      </c>
      <c r="CM74" s="3">
        <v>2904.81</v>
      </c>
      <c r="CO74" s="3">
        <v>0</v>
      </c>
      <c r="CP74" s="3">
        <v>0</v>
      </c>
      <c r="CQ74" s="3">
        <v>0</v>
      </c>
      <c r="CS74" s="3">
        <v>2904.81</v>
      </c>
      <c r="CT74" s="3">
        <f t="shared" si="17"/>
        <v>7595.1900000000005</v>
      </c>
      <c r="CU74" s="35">
        <f t="shared" si="18"/>
        <v>0.27664857142857141</v>
      </c>
    </row>
    <row r="75" spans="1:100" outlineLevel="1" x14ac:dyDescent="0.2">
      <c r="A75" s="3" t="s">
        <v>86</v>
      </c>
      <c r="B75" s="10" t="s">
        <v>246</v>
      </c>
      <c r="C75" s="3" t="s">
        <v>247</v>
      </c>
      <c r="D75" s="3">
        <v>7642</v>
      </c>
      <c r="E75" s="3">
        <v>0</v>
      </c>
      <c r="F75" s="3">
        <v>0</v>
      </c>
      <c r="G75" s="3">
        <v>0</v>
      </c>
      <c r="H75" s="3">
        <v>7642</v>
      </c>
      <c r="J75" s="3">
        <v>0</v>
      </c>
      <c r="K75" s="3">
        <v>0</v>
      </c>
      <c r="L75" s="3">
        <v>0</v>
      </c>
      <c r="N75" s="3">
        <v>7642</v>
      </c>
      <c r="P75" s="29">
        <v>0</v>
      </c>
      <c r="Q75" s="29">
        <v>0</v>
      </c>
      <c r="R75" s="31"/>
      <c r="S75" s="29"/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43000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29">
        <v>43000</v>
      </c>
      <c r="CJ75" s="3">
        <v>23863.95</v>
      </c>
      <c r="CK75" s="3">
        <v>0</v>
      </c>
      <c r="CL75" s="3">
        <v>0</v>
      </c>
      <c r="CM75" s="3">
        <v>23863.95</v>
      </c>
      <c r="CO75" s="3">
        <v>0</v>
      </c>
      <c r="CP75" s="3">
        <v>0</v>
      </c>
      <c r="CQ75" s="3">
        <v>0</v>
      </c>
      <c r="CS75" s="3">
        <v>23863.95</v>
      </c>
      <c r="CT75" s="3">
        <f t="shared" si="17"/>
        <v>19136.05</v>
      </c>
      <c r="CU75" s="35">
        <f t="shared" si="18"/>
        <v>0.55497558139534886</v>
      </c>
    </row>
    <row r="76" spans="1:100" outlineLevel="1" x14ac:dyDescent="0.2">
      <c r="A76" s="3" t="s">
        <v>87</v>
      </c>
      <c r="B76" s="10" t="s">
        <v>248</v>
      </c>
      <c r="C76" s="3" t="s">
        <v>249</v>
      </c>
      <c r="D76" s="3">
        <v>0</v>
      </c>
      <c r="E76" s="3">
        <v>0</v>
      </c>
      <c r="F76" s="3">
        <v>1140</v>
      </c>
      <c r="G76" s="3">
        <v>0</v>
      </c>
      <c r="H76" s="3">
        <v>1140</v>
      </c>
      <c r="J76" s="3">
        <v>0</v>
      </c>
      <c r="K76" s="3">
        <v>0</v>
      </c>
      <c r="L76" s="3">
        <v>0</v>
      </c>
      <c r="N76" s="3">
        <v>1140</v>
      </c>
      <c r="P76" s="29">
        <v>0</v>
      </c>
      <c r="Q76" s="29">
        <v>0</v>
      </c>
      <c r="R76" s="31"/>
      <c r="S76" s="29"/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5000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29">
        <v>5000</v>
      </c>
      <c r="CJ76" s="3">
        <v>0</v>
      </c>
      <c r="CK76" s="3">
        <v>0</v>
      </c>
      <c r="CL76" s="3">
        <v>4365</v>
      </c>
      <c r="CM76" s="3">
        <v>4365</v>
      </c>
      <c r="CO76" s="3">
        <v>0</v>
      </c>
      <c r="CP76" s="3">
        <v>0</v>
      </c>
      <c r="CQ76" s="3">
        <v>0</v>
      </c>
      <c r="CS76" s="3">
        <v>4365</v>
      </c>
      <c r="CT76" s="3">
        <f t="shared" si="17"/>
        <v>635</v>
      </c>
      <c r="CU76" s="35">
        <f t="shared" si="18"/>
        <v>0.873</v>
      </c>
    </row>
    <row r="77" spans="1:100" outlineLevel="1" x14ac:dyDescent="0.2">
      <c r="A77" s="3" t="s">
        <v>88</v>
      </c>
      <c r="B77" s="10" t="s">
        <v>250</v>
      </c>
      <c r="C77" s="3" t="s">
        <v>251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J77" s="3">
        <v>0</v>
      </c>
      <c r="K77" s="3">
        <v>0</v>
      </c>
      <c r="L77" s="3">
        <v>0</v>
      </c>
      <c r="N77" s="3">
        <v>0</v>
      </c>
      <c r="P77" s="29">
        <v>0</v>
      </c>
      <c r="Q77" s="29">
        <v>0</v>
      </c>
      <c r="R77" s="31"/>
      <c r="S77" s="29"/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1100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29">
        <v>1100</v>
      </c>
      <c r="CJ77" s="3">
        <v>0</v>
      </c>
      <c r="CK77" s="3">
        <v>0</v>
      </c>
      <c r="CL77" s="3">
        <v>0</v>
      </c>
      <c r="CM77" s="3">
        <v>0</v>
      </c>
      <c r="CO77" s="3">
        <v>0</v>
      </c>
      <c r="CP77" s="3">
        <v>0</v>
      </c>
      <c r="CQ77" s="3">
        <v>0</v>
      </c>
      <c r="CS77" s="3">
        <v>0</v>
      </c>
      <c r="CT77" s="3">
        <f t="shared" si="17"/>
        <v>1100</v>
      </c>
      <c r="CU77" s="35">
        <f t="shared" si="18"/>
        <v>0</v>
      </c>
    </row>
    <row r="78" spans="1:100" outlineLevel="1" x14ac:dyDescent="0.2">
      <c r="A78" s="3" t="s">
        <v>89</v>
      </c>
      <c r="B78" s="10" t="s">
        <v>252</v>
      </c>
      <c r="C78" s="3" t="s">
        <v>253</v>
      </c>
      <c r="D78" s="3">
        <v>0</v>
      </c>
      <c r="E78" s="3">
        <v>900</v>
      </c>
      <c r="F78" s="3">
        <v>210703.71</v>
      </c>
      <c r="G78" s="3">
        <v>0</v>
      </c>
      <c r="H78" s="3">
        <v>211603.71</v>
      </c>
      <c r="J78" s="3">
        <v>0</v>
      </c>
      <c r="K78" s="3">
        <v>0</v>
      </c>
      <c r="L78" s="3">
        <v>0</v>
      </c>
      <c r="N78" s="3">
        <v>211603.71</v>
      </c>
      <c r="P78" s="29">
        <v>0</v>
      </c>
      <c r="Q78" s="29">
        <v>0</v>
      </c>
      <c r="R78" s="31"/>
      <c r="S78" s="29"/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182197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29">
        <v>182197</v>
      </c>
      <c r="CJ78" s="3">
        <v>2190</v>
      </c>
      <c r="CK78" s="3">
        <v>1050</v>
      </c>
      <c r="CL78" s="3">
        <v>98759.41</v>
      </c>
      <c r="CM78" s="3">
        <v>101999.41</v>
      </c>
      <c r="CO78" s="3">
        <v>0</v>
      </c>
      <c r="CP78" s="3">
        <v>0</v>
      </c>
      <c r="CQ78" s="3">
        <v>0</v>
      </c>
      <c r="CS78" s="3">
        <v>101999.41</v>
      </c>
      <c r="CT78" s="3">
        <f t="shared" si="17"/>
        <v>80197.59</v>
      </c>
      <c r="CU78" s="35">
        <f t="shared" si="18"/>
        <v>0.55983034846896496</v>
      </c>
    </row>
    <row r="79" spans="1:100" outlineLevel="1" x14ac:dyDescent="0.2">
      <c r="A79" s="3" t="s">
        <v>90</v>
      </c>
      <c r="B79" s="10" t="s">
        <v>254</v>
      </c>
      <c r="C79" s="3" t="s">
        <v>255</v>
      </c>
      <c r="D79" s="3">
        <v>0</v>
      </c>
      <c r="E79" s="3">
        <v>0</v>
      </c>
      <c r="F79" s="3">
        <v>3849.78</v>
      </c>
      <c r="G79" s="3">
        <v>0</v>
      </c>
      <c r="H79" s="3">
        <v>3849.78</v>
      </c>
      <c r="J79" s="3">
        <v>0</v>
      </c>
      <c r="K79" s="3">
        <v>0</v>
      </c>
      <c r="L79" s="3">
        <v>0</v>
      </c>
      <c r="N79" s="3">
        <v>3849.78</v>
      </c>
      <c r="P79" s="29">
        <v>0</v>
      </c>
      <c r="Q79" s="29">
        <v>0</v>
      </c>
      <c r="R79" s="31"/>
      <c r="S79" s="29"/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5200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29">
        <v>5200</v>
      </c>
      <c r="CJ79" s="3">
        <v>0</v>
      </c>
      <c r="CK79" s="3">
        <v>0</v>
      </c>
      <c r="CL79" s="3">
        <v>138.47</v>
      </c>
      <c r="CM79" s="3">
        <v>138.47</v>
      </c>
      <c r="CO79" s="3">
        <v>0</v>
      </c>
      <c r="CP79" s="3">
        <v>0</v>
      </c>
      <c r="CQ79" s="3">
        <v>0</v>
      </c>
      <c r="CS79" s="3">
        <v>138.47</v>
      </c>
      <c r="CT79" s="3">
        <f t="shared" si="17"/>
        <v>5061.53</v>
      </c>
      <c r="CU79" s="35">
        <f t="shared" si="18"/>
        <v>2.6628846153846152E-2</v>
      </c>
    </row>
    <row r="80" spans="1:100" outlineLevel="1" x14ac:dyDescent="0.2">
      <c r="A80" s="3" t="s">
        <v>91</v>
      </c>
      <c r="B80" s="10" t="s">
        <v>256</v>
      </c>
      <c r="C80" s="3" t="s">
        <v>257</v>
      </c>
      <c r="D80" s="3">
        <v>0</v>
      </c>
      <c r="E80" s="3">
        <v>0</v>
      </c>
      <c r="F80" s="3">
        <v>6344.55</v>
      </c>
      <c r="G80" s="3">
        <v>0</v>
      </c>
      <c r="H80" s="3">
        <v>6344.55</v>
      </c>
      <c r="J80" s="3">
        <v>0</v>
      </c>
      <c r="K80" s="3">
        <v>0</v>
      </c>
      <c r="L80" s="3">
        <v>0</v>
      </c>
      <c r="N80" s="3">
        <v>6344.55</v>
      </c>
      <c r="P80" s="29">
        <v>0</v>
      </c>
      <c r="Q80" s="29">
        <v>0</v>
      </c>
      <c r="R80" s="31"/>
      <c r="S80" s="29"/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10100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29">
        <v>10100</v>
      </c>
      <c r="CJ80" s="3">
        <v>0</v>
      </c>
      <c r="CK80" s="3">
        <v>0</v>
      </c>
      <c r="CL80" s="3">
        <v>2228.13</v>
      </c>
      <c r="CM80" s="3">
        <v>2228.13</v>
      </c>
      <c r="CO80" s="3">
        <v>0</v>
      </c>
      <c r="CP80" s="3">
        <v>0</v>
      </c>
      <c r="CQ80" s="3">
        <v>0</v>
      </c>
      <c r="CS80" s="3">
        <v>2228.13</v>
      </c>
      <c r="CT80" s="3">
        <f t="shared" si="17"/>
        <v>7871.87</v>
      </c>
      <c r="CU80" s="35">
        <f t="shared" si="18"/>
        <v>0.22060693069306933</v>
      </c>
    </row>
    <row r="81" spans="1:99" outlineLevel="1" x14ac:dyDescent="0.2">
      <c r="A81" s="3" t="s">
        <v>92</v>
      </c>
      <c r="B81" s="10" t="s">
        <v>258</v>
      </c>
      <c r="C81" s="3" t="s">
        <v>259</v>
      </c>
      <c r="D81" s="3">
        <v>0</v>
      </c>
      <c r="E81" s="3">
        <v>290</v>
      </c>
      <c r="F81" s="3">
        <v>39408.83</v>
      </c>
      <c r="G81" s="3">
        <v>0</v>
      </c>
      <c r="H81" s="3">
        <v>39698.83</v>
      </c>
      <c r="J81" s="3">
        <v>0</v>
      </c>
      <c r="K81" s="3">
        <v>0</v>
      </c>
      <c r="L81" s="3">
        <v>0</v>
      </c>
      <c r="N81" s="3">
        <v>39698.83</v>
      </c>
      <c r="P81" s="29">
        <v>0</v>
      </c>
      <c r="Q81" s="29">
        <v>0</v>
      </c>
      <c r="R81" s="31"/>
      <c r="S81" s="29"/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42530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29">
        <v>42530</v>
      </c>
      <c r="CJ81" s="3">
        <v>0</v>
      </c>
      <c r="CK81" s="3">
        <v>496.72</v>
      </c>
      <c r="CL81" s="3">
        <v>37059.61</v>
      </c>
      <c r="CM81" s="3">
        <v>37556.33</v>
      </c>
      <c r="CO81" s="3">
        <v>0</v>
      </c>
      <c r="CP81" s="3">
        <v>0</v>
      </c>
      <c r="CQ81" s="3">
        <v>0</v>
      </c>
      <c r="CS81" s="3">
        <v>37556.33</v>
      </c>
      <c r="CT81" s="3">
        <f t="shared" si="17"/>
        <v>4973.6699999999983</v>
      </c>
      <c r="CU81" s="35">
        <f t="shared" si="18"/>
        <v>0.88305501998589231</v>
      </c>
    </row>
    <row r="82" spans="1:99" outlineLevel="1" x14ac:dyDescent="0.2">
      <c r="A82" s="3" t="s">
        <v>93</v>
      </c>
      <c r="B82" s="10" t="s">
        <v>260</v>
      </c>
      <c r="C82" s="3" t="s">
        <v>261</v>
      </c>
      <c r="D82" s="3">
        <v>0</v>
      </c>
      <c r="E82" s="3">
        <v>0</v>
      </c>
      <c r="F82" s="3">
        <v>42031.44</v>
      </c>
      <c r="G82" s="3">
        <v>0</v>
      </c>
      <c r="H82" s="3">
        <v>42031.44</v>
      </c>
      <c r="J82" s="3">
        <v>0</v>
      </c>
      <c r="K82" s="3">
        <v>0</v>
      </c>
      <c r="L82" s="3">
        <v>0</v>
      </c>
      <c r="N82" s="3">
        <v>42031.44</v>
      </c>
      <c r="P82" s="29">
        <v>0</v>
      </c>
      <c r="Q82" s="29">
        <v>0</v>
      </c>
      <c r="R82" s="31"/>
      <c r="S82" s="29"/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54200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29">
        <v>54200</v>
      </c>
      <c r="CJ82" s="3">
        <v>0</v>
      </c>
      <c r="CK82" s="3">
        <v>0</v>
      </c>
      <c r="CL82" s="3">
        <v>24648.560000000001</v>
      </c>
      <c r="CM82" s="3">
        <v>24648.560000000001</v>
      </c>
      <c r="CO82" s="3">
        <v>0</v>
      </c>
      <c r="CP82" s="3">
        <v>0</v>
      </c>
      <c r="CQ82" s="3">
        <v>0</v>
      </c>
      <c r="CS82" s="3">
        <v>24648.560000000001</v>
      </c>
      <c r="CT82" s="3">
        <f t="shared" si="17"/>
        <v>29551.439999999999</v>
      </c>
      <c r="CU82" s="35">
        <f t="shared" si="18"/>
        <v>0.45477047970479706</v>
      </c>
    </row>
    <row r="83" spans="1:99" hidden="1" outlineLevel="1" x14ac:dyDescent="0.2">
      <c r="A83" s="3" t="s">
        <v>262</v>
      </c>
      <c r="B83" s="10" t="s">
        <v>263</v>
      </c>
      <c r="C83" s="3" t="s">
        <v>264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J83" s="3">
        <v>0</v>
      </c>
      <c r="K83" s="3">
        <v>0</v>
      </c>
      <c r="L83" s="3">
        <v>0</v>
      </c>
      <c r="N83" s="3">
        <v>0</v>
      </c>
      <c r="P83" s="29">
        <v>0</v>
      </c>
      <c r="Q83" s="29">
        <v>0</v>
      </c>
      <c r="R83" s="31"/>
      <c r="S83" s="29"/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29">
        <v>0</v>
      </c>
      <c r="CJ83" s="3">
        <v>0</v>
      </c>
      <c r="CK83" s="3">
        <v>0</v>
      </c>
      <c r="CL83" s="3">
        <v>0</v>
      </c>
      <c r="CM83" s="3">
        <v>0</v>
      </c>
      <c r="CO83" s="3">
        <v>0</v>
      </c>
      <c r="CP83" s="3">
        <v>0</v>
      </c>
      <c r="CQ83" s="3">
        <v>0</v>
      </c>
      <c r="CS83" s="3">
        <v>0</v>
      </c>
      <c r="CT83" s="3">
        <f t="shared" si="17"/>
        <v>0</v>
      </c>
      <c r="CU83" s="35" t="str">
        <f t="shared" si="18"/>
        <v>n/a</v>
      </c>
    </row>
    <row r="84" spans="1:99" outlineLevel="1" x14ac:dyDescent="0.2">
      <c r="A84" s="3" t="s">
        <v>94</v>
      </c>
      <c r="B84" s="10" t="s">
        <v>265</v>
      </c>
      <c r="C84" s="3" t="s">
        <v>266</v>
      </c>
      <c r="D84" s="3">
        <v>0</v>
      </c>
      <c r="E84" s="3">
        <v>0</v>
      </c>
      <c r="F84" s="3">
        <v>1021.5400000000001</v>
      </c>
      <c r="G84" s="3">
        <v>0</v>
      </c>
      <c r="H84" s="3">
        <v>1021.5400000000001</v>
      </c>
      <c r="J84" s="3">
        <v>0</v>
      </c>
      <c r="K84" s="3">
        <v>0</v>
      </c>
      <c r="L84" s="3">
        <v>0</v>
      </c>
      <c r="N84" s="3">
        <v>1021.5400000000001</v>
      </c>
      <c r="P84" s="29">
        <v>0</v>
      </c>
      <c r="Q84" s="29">
        <v>0</v>
      </c>
      <c r="R84" s="31"/>
      <c r="S84" s="29"/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500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29">
        <v>500</v>
      </c>
      <c r="CJ84" s="3">
        <v>0</v>
      </c>
      <c r="CK84" s="3">
        <v>0</v>
      </c>
      <c r="CL84" s="3">
        <v>0</v>
      </c>
      <c r="CM84" s="3">
        <v>0</v>
      </c>
      <c r="CO84" s="3">
        <v>0</v>
      </c>
      <c r="CP84" s="3">
        <v>0</v>
      </c>
      <c r="CQ84" s="3">
        <v>0</v>
      </c>
      <c r="CS84" s="3">
        <v>0</v>
      </c>
      <c r="CT84" s="3">
        <f t="shared" si="17"/>
        <v>500</v>
      </c>
      <c r="CU84" s="35">
        <f t="shared" si="18"/>
        <v>0</v>
      </c>
    </row>
    <row r="85" spans="1:99" outlineLevel="1" x14ac:dyDescent="0.2">
      <c r="A85" s="3" t="s">
        <v>95</v>
      </c>
      <c r="B85" s="10" t="s">
        <v>267</v>
      </c>
      <c r="C85" s="3" t="s">
        <v>268</v>
      </c>
      <c r="D85" s="3">
        <v>0</v>
      </c>
      <c r="E85" s="3">
        <v>0</v>
      </c>
      <c r="F85" s="3">
        <v>15312.07</v>
      </c>
      <c r="G85" s="3">
        <v>0</v>
      </c>
      <c r="H85" s="3">
        <v>15312.07</v>
      </c>
      <c r="J85" s="3">
        <v>0</v>
      </c>
      <c r="K85" s="3">
        <v>0</v>
      </c>
      <c r="L85" s="3">
        <v>0</v>
      </c>
      <c r="N85" s="3">
        <v>15312.07</v>
      </c>
      <c r="P85" s="29">
        <v>0</v>
      </c>
      <c r="Q85" s="29">
        <v>0</v>
      </c>
      <c r="R85" s="31"/>
      <c r="S85" s="29"/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18360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29">
        <v>18360</v>
      </c>
      <c r="CJ85" s="3">
        <v>0</v>
      </c>
      <c r="CK85" s="3">
        <v>0</v>
      </c>
      <c r="CL85" s="3">
        <v>6090.92</v>
      </c>
      <c r="CM85" s="3">
        <v>6090.92</v>
      </c>
      <c r="CO85" s="3">
        <v>0</v>
      </c>
      <c r="CP85" s="3">
        <v>0</v>
      </c>
      <c r="CQ85" s="3">
        <v>0</v>
      </c>
      <c r="CS85" s="3">
        <v>6090.92</v>
      </c>
      <c r="CT85" s="3">
        <f t="shared" si="17"/>
        <v>12269.08</v>
      </c>
      <c r="CU85" s="35">
        <f t="shared" si="18"/>
        <v>0.33174945533769062</v>
      </c>
    </row>
    <row r="86" spans="1:99" outlineLevel="1" x14ac:dyDescent="0.2">
      <c r="A86" s="3" t="s">
        <v>96</v>
      </c>
      <c r="B86" s="10" t="s">
        <v>269</v>
      </c>
      <c r="C86" s="3" t="s">
        <v>270</v>
      </c>
      <c r="D86" s="3">
        <v>0</v>
      </c>
      <c r="E86" s="3">
        <v>0</v>
      </c>
      <c r="F86" s="3">
        <v>56159.28</v>
      </c>
      <c r="G86" s="3">
        <v>0</v>
      </c>
      <c r="H86" s="3">
        <v>56159.28</v>
      </c>
      <c r="J86" s="3">
        <v>0</v>
      </c>
      <c r="K86" s="3">
        <v>0</v>
      </c>
      <c r="L86" s="3">
        <v>0</v>
      </c>
      <c r="N86" s="3">
        <v>56159.28</v>
      </c>
      <c r="P86" s="29">
        <v>0</v>
      </c>
      <c r="Q86" s="29">
        <v>0</v>
      </c>
      <c r="R86" s="31"/>
      <c r="S86" s="29"/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78500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29">
        <v>78500</v>
      </c>
      <c r="CJ86" s="3">
        <v>0</v>
      </c>
      <c r="CK86" s="3">
        <v>0</v>
      </c>
      <c r="CL86" s="3">
        <v>37201.1</v>
      </c>
      <c r="CM86" s="3">
        <v>37201.1</v>
      </c>
      <c r="CO86" s="3">
        <v>0</v>
      </c>
      <c r="CP86" s="3">
        <v>0</v>
      </c>
      <c r="CQ86" s="3">
        <v>0</v>
      </c>
      <c r="CS86" s="3">
        <v>37201.1</v>
      </c>
      <c r="CT86" s="3">
        <f t="shared" si="17"/>
        <v>41298.9</v>
      </c>
      <c r="CU86" s="35">
        <f t="shared" si="18"/>
        <v>0.47389936305732483</v>
      </c>
    </row>
    <row r="87" spans="1:99" outlineLevel="1" x14ac:dyDescent="0.2">
      <c r="A87" s="3" t="s">
        <v>97</v>
      </c>
      <c r="B87" s="10" t="s">
        <v>271</v>
      </c>
      <c r="C87" s="3" t="s">
        <v>272</v>
      </c>
      <c r="D87" s="3">
        <v>0</v>
      </c>
      <c r="E87" s="3">
        <v>0</v>
      </c>
      <c r="F87" s="3">
        <v>14629.880000000001</v>
      </c>
      <c r="G87" s="3">
        <v>0</v>
      </c>
      <c r="H87" s="3">
        <v>14629.880000000001</v>
      </c>
      <c r="J87" s="3">
        <v>0</v>
      </c>
      <c r="K87" s="3">
        <v>0</v>
      </c>
      <c r="L87" s="3">
        <v>0</v>
      </c>
      <c r="N87" s="3">
        <v>14629.880000000001</v>
      </c>
      <c r="P87" s="29">
        <v>0</v>
      </c>
      <c r="Q87" s="29">
        <v>0</v>
      </c>
      <c r="R87" s="31"/>
      <c r="S87" s="29"/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13860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29">
        <v>13860</v>
      </c>
      <c r="CJ87" s="3">
        <v>0</v>
      </c>
      <c r="CK87" s="3">
        <v>0</v>
      </c>
      <c r="CL87" s="3">
        <v>7754.12</v>
      </c>
      <c r="CM87" s="3">
        <v>7754.12</v>
      </c>
      <c r="CO87" s="3">
        <v>0</v>
      </c>
      <c r="CP87" s="3">
        <v>0</v>
      </c>
      <c r="CQ87" s="3">
        <v>0</v>
      </c>
      <c r="CS87" s="3">
        <v>7754.12</v>
      </c>
      <c r="CT87" s="3">
        <f t="shared" si="17"/>
        <v>6105.88</v>
      </c>
      <c r="CU87" s="35">
        <f t="shared" si="18"/>
        <v>0.55946031746031744</v>
      </c>
    </row>
    <row r="88" spans="1:99" outlineLevel="1" x14ac:dyDescent="0.2">
      <c r="A88" s="3" t="s">
        <v>98</v>
      </c>
      <c r="B88" s="10" t="s">
        <v>273</v>
      </c>
      <c r="C88" s="3" t="s">
        <v>274</v>
      </c>
      <c r="D88" s="3">
        <v>0</v>
      </c>
      <c r="E88" s="3">
        <v>0</v>
      </c>
      <c r="F88" s="3">
        <v>18199.260000000002</v>
      </c>
      <c r="G88" s="3">
        <v>0</v>
      </c>
      <c r="H88" s="3">
        <v>18199.260000000002</v>
      </c>
      <c r="J88" s="3">
        <v>0</v>
      </c>
      <c r="K88" s="3">
        <v>0</v>
      </c>
      <c r="L88" s="3">
        <v>0</v>
      </c>
      <c r="N88" s="3">
        <v>18199.260000000002</v>
      </c>
      <c r="P88" s="29">
        <v>0</v>
      </c>
      <c r="Q88" s="29">
        <v>0</v>
      </c>
      <c r="R88" s="31"/>
      <c r="S88" s="29"/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19595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29">
        <v>19595</v>
      </c>
      <c r="CJ88" s="3">
        <v>0</v>
      </c>
      <c r="CK88" s="3">
        <v>0</v>
      </c>
      <c r="CL88" s="3">
        <v>8899.49</v>
      </c>
      <c r="CM88" s="3">
        <v>8899.49</v>
      </c>
      <c r="CO88" s="3">
        <v>0</v>
      </c>
      <c r="CP88" s="3">
        <v>0</v>
      </c>
      <c r="CQ88" s="3">
        <v>0</v>
      </c>
      <c r="CS88" s="3">
        <v>8899.49</v>
      </c>
      <c r="CT88" s="3">
        <f t="shared" si="17"/>
        <v>10695.51</v>
      </c>
      <c r="CU88" s="35">
        <f t="shared" si="18"/>
        <v>0.45417147231436589</v>
      </c>
    </row>
    <row r="89" spans="1:99" outlineLevel="1" x14ac:dyDescent="0.2">
      <c r="A89" s="3" t="s">
        <v>99</v>
      </c>
      <c r="B89" s="10" t="s">
        <v>275</v>
      </c>
      <c r="C89" s="3" t="s">
        <v>276</v>
      </c>
      <c r="D89" s="3">
        <v>0</v>
      </c>
      <c r="E89" s="3">
        <v>0</v>
      </c>
      <c r="F89" s="3">
        <v>196.05</v>
      </c>
      <c r="G89" s="3">
        <v>0</v>
      </c>
      <c r="H89" s="3">
        <v>196.05</v>
      </c>
      <c r="J89" s="3">
        <v>0</v>
      </c>
      <c r="K89" s="3">
        <v>0</v>
      </c>
      <c r="L89" s="3">
        <v>0</v>
      </c>
      <c r="N89" s="3">
        <v>196.05</v>
      </c>
      <c r="P89" s="29">
        <v>0</v>
      </c>
      <c r="Q89" s="29">
        <v>0</v>
      </c>
      <c r="R89" s="31"/>
      <c r="S89" s="29"/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600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29">
        <v>600</v>
      </c>
      <c r="CJ89" s="3">
        <v>0</v>
      </c>
      <c r="CK89" s="3">
        <v>0</v>
      </c>
      <c r="CL89" s="3">
        <v>166.88</v>
      </c>
      <c r="CM89" s="3">
        <v>166.88</v>
      </c>
      <c r="CO89" s="3">
        <v>0</v>
      </c>
      <c r="CP89" s="3">
        <v>0</v>
      </c>
      <c r="CQ89" s="3">
        <v>0</v>
      </c>
      <c r="CS89" s="3">
        <v>166.88</v>
      </c>
      <c r="CT89" s="3">
        <f t="shared" si="17"/>
        <v>433.12</v>
      </c>
      <c r="CU89" s="35">
        <f t="shared" si="18"/>
        <v>0.27813333333333334</v>
      </c>
    </row>
    <row r="90" spans="1:99" outlineLevel="1" x14ac:dyDescent="0.2">
      <c r="A90" s="3" t="s">
        <v>100</v>
      </c>
      <c r="B90" s="10" t="s">
        <v>277</v>
      </c>
      <c r="C90" s="3" t="s">
        <v>278</v>
      </c>
      <c r="D90" s="3">
        <v>0</v>
      </c>
      <c r="E90" s="3">
        <v>843.5</v>
      </c>
      <c r="F90" s="3">
        <v>19550.02</v>
      </c>
      <c r="G90" s="3">
        <v>0</v>
      </c>
      <c r="H90" s="3">
        <v>20393.52</v>
      </c>
      <c r="J90" s="3">
        <v>0</v>
      </c>
      <c r="K90" s="3">
        <v>276433.41000000003</v>
      </c>
      <c r="L90" s="3">
        <v>276433.41000000003</v>
      </c>
      <c r="N90" s="3">
        <v>296826.93</v>
      </c>
      <c r="P90" s="29">
        <v>0</v>
      </c>
      <c r="Q90" s="29">
        <v>0</v>
      </c>
      <c r="R90" s="31"/>
      <c r="S90" s="29"/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19330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29">
        <v>19330</v>
      </c>
      <c r="CJ90" s="3">
        <v>0</v>
      </c>
      <c r="CK90" s="3">
        <v>1182.4100000000001</v>
      </c>
      <c r="CL90" s="3">
        <v>13619.43</v>
      </c>
      <c r="CM90" s="3">
        <v>14801.84</v>
      </c>
      <c r="CO90" s="3">
        <v>0</v>
      </c>
      <c r="CP90" s="3">
        <v>0</v>
      </c>
      <c r="CQ90" s="3">
        <v>0</v>
      </c>
      <c r="CS90" s="3">
        <v>14801.84</v>
      </c>
      <c r="CT90" s="3">
        <f t="shared" si="17"/>
        <v>4528.16</v>
      </c>
      <c r="CU90" s="35">
        <f t="shared" si="18"/>
        <v>0.76574443869632691</v>
      </c>
    </row>
    <row r="91" spans="1:99" outlineLevel="1" x14ac:dyDescent="0.2">
      <c r="A91" s="3" t="s">
        <v>101</v>
      </c>
      <c r="B91" s="10" t="s">
        <v>279</v>
      </c>
      <c r="C91" s="3" t="s">
        <v>280</v>
      </c>
      <c r="D91" s="3">
        <v>0</v>
      </c>
      <c r="E91" s="3">
        <v>755.93000000000006</v>
      </c>
      <c r="F91" s="3">
        <v>80015.06</v>
      </c>
      <c r="G91" s="3">
        <v>0</v>
      </c>
      <c r="H91" s="3">
        <v>80770.989999999991</v>
      </c>
      <c r="J91" s="3">
        <v>0</v>
      </c>
      <c r="K91" s="3">
        <v>0</v>
      </c>
      <c r="L91" s="3">
        <v>0</v>
      </c>
      <c r="N91" s="3">
        <v>80770.990000000005</v>
      </c>
      <c r="P91" s="29">
        <v>0</v>
      </c>
      <c r="Q91" s="29">
        <v>0</v>
      </c>
      <c r="R91" s="31"/>
      <c r="S91" s="29"/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91543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29">
        <v>91543</v>
      </c>
      <c r="CJ91" s="3">
        <v>0</v>
      </c>
      <c r="CK91" s="3">
        <v>0</v>
      </c>
      <c r="CL91" s="3">
        <v>76406.28</v>
      </c>
      <c r="CM91" s="3">
        <v>76406.28</v>
      </c>
      <c r="CO91" s="3">
        <v>0</v>
      </c>
      <c r="CP91" s="3">
        <v>0</v>
      </c>
      <c r="CQ91" s="3">
        <v>0</v>
      </c>
      <c r="CS91" s="3">
        <v>76406.28</v>
      </c>
      <c r="CT91" s="3">
        <f t="shared" si="17"/>
        <v>15136.720000000001</v>
      </c>
      <c r="CU91" s="35">
        <f t="shared" si="18"/>
        <v>0.83464907202079897</v>
      </c>
    </row>
    <row r="92" spans="1:99" outlineLevel="1" x14ac:dyDescent="0.2">
      <c r="A92" s="3" t="s">
        <v>102</v>
      </c>
      <c r="B92" s="10" t="s">
        <v>281</v>
      </c>
      <c r="C92" s="3" t="s">
        <v>282</v>
      </c>
      <c r="D92" s="3">
        <v>0</v>
      </c>
      <c r="E92" s="3">
        <v>522.59</v>
      </c>
      <c r="F92" s="3">
        <v>12465.53</v>
      </c>
      <c r="G92" s="3">
        <v>0</v>
      </c>
      <c r="H92" s="3">
        <v>12988.12</v>
      </c>
      <c r="J92" s="3">
        <v>0</v>
      </c>
      <c r="K92" s="3">
        <v>0</v>
      </c>
      <c r="L92" s="3">
        <v>0</v>
      </c>
      <c r="N92" s="3">
        <v>12988.12</v>
      </c>
      <c r="P92" s="29">
        <v>0</v>
      </c>
      <c r="Q92" s="29">
        <v>0</v>
      </c>
      <c r="R92" s="31"/>
      <c r="S92" s="29"/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14210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29">
        <v>14210</v>
      </c>
      <c r="CJ92" s="3">
        <v>0</v>
      </c>
      <c r="CK92" s="3">
        <v>154.68</v>
      </c>
      <c r="CL92" s="3">
        <v>6416.87</v>
      </c>
      <c r="CM92" s="3">
        <v>6571.55</v>
      </c>
      <c r="CO92" s="3">
        <v>0</v>
      </c>
      <c r="CP92" s="3">
        <v>0</v>
      </c>
      <c r="CQ92" s="3">
        <v>0</v>
      </c>
      <c r="CS92" s="3">
        <v>6571.55</v>
      </c>
      <c r="CT92" s="3">
        <f t="shared" si="17"/>
        <v>7638.45</v>
      </c>
      <c r="CU92" s="35">
        <f t="shared" si="18"/>
        <v>0.46245953553835328</v>
      </c>
    </row>
    <row r="93" spans="1:99" outlineLevel="1" x14ac:dyDescent="0.2">
      <c r="A93" s="3" t="s">
        <v>103</v>
      </c>
      <c r="B93" s="10" t="s">
        <v>283</v>
      </c>
      <c r="C93" s="3" t="s">
        <v>284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J93" s="3">
        <v>0</v>
      </c>
      <c r="K93" s="3">
        <v>170000</v>
      </c>
      <c r="L93" s="3">
        <v>170000</v>
      </c>
      <c r="N93" s="3">
        <v>170000</v>
      </c>
      <c r="P93" s="29">
        <v>0</v>
      </c>
      <c r="Q93" s="29">
        <v>0</v>
      </c>
      <c r="R93" s="31"/>
      <c r="S93" s="29"/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175000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29">
        <v>175000</v>
      </c>
      <c r="CJ93" s="3">
        <v>0</v>
      </c>
      <c r="CK93" s="3">
        <v>0</v>
      </c>
      <c r="CL93" s="3">
        <v>0</v>
      </c>
      <c r="CM93" s="3">
        <v>0</v>
      </c>
      <c r="CO93" s="3">
        <v>0</v>
      </c>
      <c r="CP93" s="3">
        <v>0</v>
      </c>
      <c r="CQ93" s="3">
        <v>0</v>
      </c>
      <c r="CS93" s="3">
        <v>0</v>
      </c>
      <c r="CT93" s="3">
        <f t="shared" si="17"/>
        <v>175000</v>
      </c>
      <c r="CU93" s="35">
        <f t="shared" si="18"/>
        <v>0</v>
      </c>
    </row>
    <row r="94" spans="1:99" outlineLevel="1" x14ac:dyDescent="0.2">
      <c r="A94" s="3" t="s">
        <v>285</v>
      </c>
      <c r="B94" s="10" t="s">
        <v>286</v>
      </c>
      <c r="C94" s="3" t="s">
        <v>287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J94" s="3">
        <v>0</v>
      </c>
      <c r="K94" s="3">
        <v>6475000</v>
      </c>
      <c r="L94" s="3">
        <v>6475000</v>
      </c>
      <c r="N94" s="3">
        <v>6475000</v>
      </c>
      <c r="P94" s="29">
        <v>0</v>
      </c>
      <c r="Q94" s="29">
        <v>0</v>
      </c>
      <c r="R94" s="31"/>
      <c r="S94" s="29"/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29">
        <v>0</v>
      </c>
      <c r="CJ94" s="3">
        <v>0</v>
      </c>
      <c r="CK94" s="3">
        <v>0</v>
      </c>
      <c r="CL94" s="3">
        <v>0</v>
      </c>
      <c r="CM94" s="3">
        <v>0</v>
      </c>
      <c r="CO94" s="3">
        <v>0</v>
      </c>
      <c r="CP94" s="3">
        <v>0</v>
      </c>
      <c r="CQ94" s="3">
        <v>0</v>
      </c>
      <c r="CS94" s="3">
        <v>0</v>
      </c>
      <c r="CT94" s="3">
        <f t="shared" si="17"/>
        <v>0</v>
      </c>
      <c r="CU94" s="35" t="str">
        <f t="shared" si="18"/>
        <v>n/a</v>
      </c>
    </row>
    <row r="95" spans="1:99" outlineLevel="1" x14ac:dyDescent="0.2">
      <c r="A95" s="3" t="s">
        <v>104</v>
      </c>
      <c r="B95" s="10" t="s">
        <v>288</v>
      </c>
      <c r="C95" s="3" t="s">
        <v>289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J95" s="3">
        <v>0</v>
      </c>
      <c r="K95" s="3">
        <v>841336.12</v>
      </c>
      <c r="L95" s="3">
        <v>841336.12</v>
      </c>
      <c r="N95" s="3">
        <v>841336.12</v>
      </c>
      <c r="P95" s="29">
        <v>0</v>
      </c>
      <c r="Q95" s="29">
        <v>0</v>
      </c>
      <c r="R95" s="31"/>
      <c r="S95" s="29"/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284686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29">
        <v>284686</v>
      </c>
      <c r="CJ95" s="3">
        <v>0</v>
      </c>
      <c r="CK95" s="3">
        <v>0</v>
      </c>
      <c r="CL95" s="3">
        <v>0</v>
      </c>
      <c r="CM95" s="3">
        <v>0</v>
      </c>
      <c r="CO95" s="3">
        <v>0</v>
      </c>
      <c r="CP95" s="3">
        <v>123034.82</v>
      </c>
      <c r="CQ95" s="3">
        <v>123034.82</v>
      </c>
      <c r="CS95" s="3">
        <v>123034.82</v>
      </c>
      <c r="CT95" s="3">
        <f t="shared" si="17"/>
        <v>161651.18</v>
      </c>
      <c r="CU95" s="35">
        <f t="shared" si="18"/>
        <v>0.43217727601638301</v>
      </c>
    </row>
    <row r="96" spans="1:99" outlineLevel="1" x14ac:dyDescent="0.2">
      <c r="A96" s="3" t="s">
        <v>123</v>
      </c>
      <c r="B96" s="10" t="s">
        <v>290</v>
      </c>
      <c r="C96" s="3" t="s">
        <v>159</v>
      </c>
      <c r="D96" s="3">
        <v>0</v>
      </c>
      <c r="E96" s="3">
        <v>0</v>
      </c>
      <c r="F96" s="3">
        <v>758663.1</v>
      </c>
      <c r="G96" s="3">
        <v>0</v>
      </c>
      <c r="H96" s="3">
        <v>758663.1</v>
      </c>
      <c r="J96" s="3">
        <v>0</v>
      </c>
      <c r="K96" s="3">
        <v>0</v>
      </c>
      <c r="L96" s="3">
        <v>0</v>
      </c>
      <c r="N96" s="3">
        <v>758663.1</v>
      </c>
      <c r="P96" s="29">
        <v>0</v>
      </c>
      <c r="Q96" s="29">
        <v>0</v>
      </c>
      <c r="R96" s="31"/>
      <c r="S96" s="29"/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786000</v>
      </c>
      <c r="CH96" s="29">
        <v>786000</v>
      </c>
      <c r="CJ96" s="3">
        <v>0</v>
      </c>
      <c r="CK96" s="3">
        <v>0</v>
      </c>
      <c r="CL96" s="3">
        <v>588284.82999999996</v>
      </c>
      <c r="CM96" s="3">
        <v>588284.82999999996</v>
      </c>
      <c r="CO96" s="3">
        <v>0</v>
      </c>
      <c r="CP96" s="3">
        <v>0</v>
      </c>
      <c r="CQ96" s="3">
        <v>0</v>
      </c>
      <c r="CS96" s="3">
        <v>588284.82999999996</v>
      </c>
      <c r="CT96" s="3">
        <f t="shared" si="17"/>
        <v>197715.17000000004</v>
      </c>
      <c r="CU96" s="35">
        <f t="shared" si="18"/>
        <v>0.74845398218829506</v>
      </c>
    </row>
    <row r="97" spans="1:100" s="4" customFormat="1" x14ac:dyDescent="0.2">
      <c r="A97" s="5" t="s">
        <v>20</v>
      </c>
      <c r="B97" s="11"/>
      <c r="C97" s="2" t="s">
        <v>13</v>
      </c>
      <c r="D97" s="5">
        <v>13715.42</v>
      </c>
      <c r="E97" s="5">
        <v>4147.0200000000004</v>
      </c>
      <c r="F97" s="5">
        <v>1291579.5</v>
      </c>
      <c r="G97" s="5">
        <v>0</v>
      </c>
      <c r="H97" s="5">
        <v>1309441.94</v>
      </c>
      <c r="I97" s="7"/>
      <c r="J97" s="5">
        <v>0</v>
      </c>
      <c r="K97" s="5">
        <v>7762769.5300000003</v>
      </c>
      <c r="L97" s="5">
        <v>7762769.5300000003</v>
      </c>
      <c r="M97" s="7"/>
      <c r="N97" s="5">
        <v>9072211.4700000007</v>
      </c>
      <c r="O97" s="5"/>
      <c r="P97" s="5">
        <v>0</v>
      </c>
      <c r="Q97" s="5">
        <v>0</v>
      </c>
      <c r="R97" s="5"/>
      <c r="S97" s="7"/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1100</v>
      </c>
      <c r="AR97" s="5">
        <v>13350</v>
      </c>
      <c r="AS97" s="5">
        <v>2000</v>
      </c>
      <c r="AT97" s="5">
        <v>7805</v>
      </c>
      <c r="AU97" s="5">
        <v>10500</v>
      </c>
      <c r="AV97" s="5">
        <v>43000</v>
      </c>
      <c r="AW97" s="5">
        <v>5000</v>
      </c>
      <c r="AX97" s="5">
        <v>1100</v>
      </c>
      <c r="AY97" s="5">
        <v>182197</v>
      </c>
      <c r="AZ97" s="5">
        <v>5200</v>
      </c>
      <c r="BA97" s="5">
        <v>10100</v>
      </c>
      <c r="BB97" s="5">
        <v>42530</v>
      </c>
      <c r="BC97" s="5">
        <v>54200</v>
      </c>
      <c r="BD97" s="5">
        <v>500</v>
      </c>
      <c r="BE97" s="5">
        <v>18360</v>
      </c>
      <c r="BF97" s="5">
        <v>78500</v>
      </c>
      <c r="BG97" s="5">
        <v>13860</v>
      </c>
      <c r="BH97" s="5">
        <v>19595</v>
      </c>
      <c r="BI97" s="5">
        <v>600</v>
      </c>
      <c r="BJ97" s="5">
        <v>19330</v>
      </c>
      <c r="BK97" s="5">
        <v>91543</v>
      </c>
      <c r="BL97" s="5">
        <v>14210</v>
      </c>
      <c r="BM97" s="5">
        <v>175000</v>
      </c>
      <c r="BN97" s="5">
        <v>284686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786000</v>
      </c>
      <c r="CH97" s="5">
        <v>1880266</v>
      </c>
      <c r="CI97" s="7"/>
      <c r="CJ97" s="5">
        <v>31430.28</v>
      </c>
      <c r="CK97" s="5">
        <v>3329.97</v>
      </c>
      <c r="CL97" s="5">
        <v>916595.41999999993</v>
      </c>
      <c r="CM97" s="5">
        <v>951355.66999999993</v>
      </c>
      <c r="CN97" s="2"/>
      <c r="CO97" s="5">
        <v>0</v>
      </c>
      <c r="CP97" s="5">
        <v>123034.82</v>
      </c>
      <c r="CQ97" s="5">
        <v>123034.82</v>
      </c>
      <c r="CS97" s="5">
        <v>1074390.49</v>
      </c>
      <c r="CT97" s="5">
        <f>CH97-CS97</f>
        <v>805875.51</v>
      </c>
      <c r="CU97" s="41">
        <f>IF(CH97=0,"n/a",CS97/(CH97))</f>
        <v>0.5714034556812706</v>
      </c>
      <c r="CV97" s="38"/>
    </row>
    <row r="98" spans="1:100" x14ac:dyDescent="0.2">
      <c r="H98" s="7"/>
      <c r="I98" s="7"/>
      <c r="L98" s="7"/>
      <c r="M98" s="7"/>
      <c r="N98" s="7"/>
      <c r="O98" s="7"/>
      <c r="P98" s="7"/>
      <c r="Q98" s="7"/>
      <c r="R98" s="7"/>
      <c r="S98" s="7"/>
      <c r="CH98" s="7"/>
      <c r="CI98" s="7"/>
      <c r="CM98" s="7"/>
      <c r="CQ98" s="7"/>
    </row>
    <row r="99" spans="1:100" outlineLevel="1" x14ac:dyDescent="0.2">
      <c r="A99" s="3" t="s">
        <v>105</v>
      </c>
      <c r="B99" s="10" t="s">
        <v>291</v>
      </c>
      <c r="C99" s="3" t="s">
        <v>292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J99" s="3">
        <v>0</v>
      </c>
      <c r="K99" s="3">
        <v>0</v>
      </c>
      <c r="L99" s="3">
        <v>0</v>
      </c>
      <c r="N99" s="3">
        <v>0</v>
      </c>
      <c r="P99" s="29">
        <v>0</v>
      </c>
      <c r="Q99" s="29">
        <v>0</v>
      </c>
      <c r="R99" s="31"/>
      <c r="S99" s="29"/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1500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29">
        <v>1500</v>
      </c>
      <c r="CJ99" s="3">
        <v>0</v>
      </c>
      <c r="CK99" s="3">
        <v>0</v>
      </c>
      <c r="CL99" s="3">
        <v>0</v>
      </c>
      <c r="CM99" s="3">
        <v>0</v>
      </c>
      <c r="CO99" s="3">
        <v>0</v>
      </c>
      <c r="CP99" s="3">
        <v>0</v>
      </c>
      <c r="CQ99" s="3">
        <v>0</v>
      </c>
      <c r="CS99" s="3">
        <v>0</v>
      </c>
      <c r="CT99" s="3">
        <f t="shared" ref="CT99:CT116" si="19">CH99-CS99</f>
        <v>1500</v>
      </c>
      <c r="CU99" s="35">
        <f t="shared" ref="CU99:CU116" si="20">IF(CH99=0,"n/a",CS99/(CH99))</f>
        <v>0</v>
      </c>
    </row>
    <row r="100" spans="1:100" outlineLevel="1" x14ac:dyDescent="0.2">
      <c r="A100" s="3" t="s">
        <v>106</v>
      </c>
      <c r="B100" s="10" t="s">
        <v>293</v>
      </c>
      <c r="C100" s="3" t="s">
        <v>294</v>
      </c>
      <c r="D100" s="3">
        <v>953.91</v>
      </c>
      <c r="E100" s="3">
        <v>4130.3999999999996</v>
      </c>
      <c r="F100" s="3">
        <v>4703.87</v>
      </c>
      <c r="G100" s="3">
        <v>0</v>
      </c>
      <c r="H100" s="3">
        <v>9788.18</v>
      </c>
      <c r="J100" s="3">
        <v>0</v>
      </c>
      <c r="K100" s="3">
        <v>0</v>
      </c>
      <c r="L100" s="3">
        <v>0</v>
      </c>
      <c r="N100" s="3">
        <v>9788.18</v>
      </c>
      <c r="P100" s="29">
        <v>0</v>
      </c>
      <c r="Q100" s="29">
        <v>0</v>
      </c>
      <c r="R100" s="31"/>
      <c r="S100" s="29"/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20575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29">
        <v>20575</v>
      </c>
      <c r="CJ100" s="3">
        <v>1327.57</v>
      </c>
      <c r="CK100" s="3">
        <v>380.87</v>
      </c>
      <c r="CL100" s="3">
        <v>3251.55</v>
      </c>
      <c r="CM100" s="3">
        <v>4959.99</v>
      </c>
      <c r="CO100" s="3">
        <v>0</v>
      </c>
      <c r="CP100" s="3">
        <v>0</v>
      </c>
      <c r="CQ100" s="3">
        <v>0</v>
      </c>
      <c r="CS100" s="3">
        <v>4959.99</v>
      </c>
      <c r="CT100" s="3">
        <f t="shared" si="19"/>
        <v>15615.01</v>
      </c>
      <c r="CU100" s="35">
        <f t="shared" si="20"/>
        <v>0.24106877278250302</v>
      </c>
    </row>
    <row r="101" spans="1:100" outlineLevel="1" x14ac:dyDescent="0.2">
      <c r="A101" s="3" t="s">
        <v>107</v>
      </c>
      <c r="B101" s="10" t="s">
        <v>295</v>
      </c>
      <c r="C101" s="3" t="s">
        <v>296</v>
      </c>
      <c r="D101" s="3">
        <v>1371.64</v>
      </c>
      <c r="E101" s="3">
        <v>0</v>
      </c>
      <c r="F101" s="3">
        <v>7084.22</v>
      </c>
      <c r="G101" s="3">
        <v>0</v>
      </c>
      <c r="H101" s="3">
        <v>8455.86</v>
      </c>
      <c r="J101" s="3">
        <v>0</v>
      </c>
      <c r="K101" s="3">
        <v>0</v>
      </c>
      <c r="L101" s="3">
        <v>0</v>
      </c>
      <c r="N101" s="3">
        <v>8455.86</v>
      </c>
      <c r="P101" s="29">
        <v>0</v>
      </c>
      <c r="Q101" s="29">
        <v>0</v>
      </c>
      <c r="R101" s="31"/>
      <c r="S101" s="29"/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20600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29">
        <v>20600</v>
      </c>
      <c r="CJ101" s="3">
        <v>3773.03</v>
      </c>
      <c r="CK101" s="3">
        <v>0</v>
      </c>
      <c r="CL101" s="3">
        <v>0</v>
      </c>
      <c r="CM101" s="3">
        <v>3773.03</v>
      </c>
      <c r="CO101" s="3">
        <v>0</v>
      </c>
      <c r="CP101" s="3">
        <v>0</v>
      </c>
      <c r="CQ101" s="3">
        <v>0</v>
      </c>
      <c r="CS101" s="3">
        <v>3773.03</v>
      </c>
      <c r="CT101" s="3">
        <f t="shared" si="19"/>
        <v>16826.97</v>
      </c>
      <c r="CU101" s="35">
        <f t="shared" si="20"/>
        <v>0.18315679611650487</v>
      </c>
    </row>
    <row r="102" spans="1:100" outlineLevel="1" x14ac:dyDescent="0.2">
      <c r="A102" s="3" t="s">
        <v>108</v>
      </c>
      <c r="B102" s="10" t="s">
        <v>297</v>
      </c>
      <c r="C102" s="3" t="s">
        <v>298</v>
      </c>
      <c r="D102" s="3">
        <v>0</v>
      </c>
      <c r="E102" s="3">
        <v>0</v>
      </c>
      <c r="F102" s="3">
        <v>948.08</v>
      </c>
      <c r="G102" s="3">
        <v>0</v>
      </c>
      <c r="H102" s="3">
        <v>948.08</v>
      </c>
      <c r="J102" s="3">
        <v>0</v>
      </c>
      <c r="K102" s="3">
        <v>0</v>
      </c>
      <c r="L102" s="3">
        <v>0</v>
      </c>
      <c r="N102" s="3">
        <v>948.08</v>
      </c>
      <c r="P102" s="29">
        <v>0</v>
      </c>
      <c r="Q102" s="29">
        <v>0</v>
      </c>
      <c r="R102" s="31"/>
      <c r="S102" s="29"/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3500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29">
        <v>3500</v>
      </c>
      <c r="CJ102" s="3">
        <v>0</v>
      </c>
      <c r="CK102" s="3">
        <v>59.02</v>
      </c>
      <c r="CL102" s="3">
        <v>1780.73</v>
      </c>
      <c r="CM102" s="3">
        <v>1839.75</v>
      </c>
      <c r="CO102" s="3">
        <v>0</v>
      </c>
      <c r="CP102" s="3">
        <v>0</v>
      </c>
      <c r="CQ102" s="3">
        <v>0</v>
      </c>
      <c r="CS102" s="3">
        <v>1839.75</v>
      </c>
      <c r="CT102" s="3">
        <f t="shared" si="19"/>
        <v>1660.25</v>
      </c>
      <c r="CU102" s="35">
        <f t="shared" si="20"/>
        <v>0.52564285714285719</v>
      </c>
    </row>
    <row r="103" spans="1:100" outlineLevel="1" x14ac:dyDescent="0.2">
      <c r="A103" s="3" t="s">
        <v>109</v>
      </c>
      <c r="B103" s="10" t="s">
        <v>299</v>
      </c>
      <c r="C103" s="3" t="s">
        <v>300</v>
      </c>
      <c r="D103" s="3">
        <v>0</v>
      </c>
      <c r="E103" s="3">
        <v>0</v>
      </c>
      <c r="F103" s="3">
        <v>3816.66</v>
      </c>
      <c r="G103" s="3">
        <v>0</v>
      </c>
      <c r="H103" s="3">
        <v>3816.66</v>
      </c>
      <c r="J103" s="3">
        <v>0</v>
      </c>
      <c r="K103" s="3">
        <v>0</v>
      </c>
      <c r="L103" s="3">
        <v>0</v>
      </c>
      <c r="N103" s="3">
        <v>3816.66</v>
      </c>
      <c r="P103" s="29">
        <v>0</v>
      </c>
      <c r="Q103" s="29">
        <v>0</v>
      </c>
      <c r="R103" s="31"/>
      <c r="S103" s="29"/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8350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29">
        <v>8350</v>
      </c>
      <c r="CJ103" s="3">
        <v>0</v>
      </c>
      <c r="CK103" s="3">
        <v>0</v>
      </c>
      <c r="CL103" s="3">
        <v>7473.34</v>
      </c>
      <c r="CM103" s="3">
        <v>7473.34</v>
      </c>
      <c r="CO103" s="3">
        <v>0</v>
      </c>
      <c r="CP103" s="3">
        <v>0</v>
      </c>
      <c r="CQ103" s="3">
        <v>0</v>
      </c>
      <c r="CS103" s="3">
        <v>7473.34</v>
      </c>
      <c r="CT103" s="3">
        <f t="shared" si="19"/>
        <v>876.65999999999985</v>
      </c>
      <c r="CU103" s="35">
        <f t="shared" si="20"/>
        <v>0.89501077844311383</v>
      </c>
    </row>
    <row r="104" spans="1:100" outlineLevel="1" x14ac:dyDescent="0.2">
      <c r="A104" s="3" t="s">
        <v>110</v>
      </c>
      <c r="B104" s="10" t="s">
        <v>301</v>
      </c>
      <c r="C104" s="3" t="s">
        <v>302</v>
      </c>
      <c r="D104" s="3">
        <v>0</v>
      </c>
      <c r="E104" s="3">
        <v>0</v>
      </c>
      <c r="F104" s="3">
        <v>469.68</v>
      </c>
      <c r="G104" s="3">
        <v>0</v>
      </c>
      <c r="H104" s="3">
        <v>469.68</v>
      </c>
      <c r="J104" s="3">
        <v>0</v>
      </c>
      <c r="K104" s="3">
        <v>0</v>
      </c>
      <c r="L104" s="3">
        <v>0</v>
      </c>
      <c r="N104" s="3">
        <v>469.68</v>
      </c>
      <c r="P104" s="29">
        <v>0</v>
      </c>
      <c r="Q104" s="29">
        <v>0</v>
      </c>
      <c r="R104" s="31"/>
      <c r="S104" s="29"/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1250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29">
        <v>1250</v>
      </c>
      <c r="CJ104" s="3">
        <v>0</v>
      </c>
      <c r="CK104" s="3">
        <v>0</v>
      </c>
      <c r="CL104" s="3">
        <v>130.18</v>
      </c>
      <c r="CM104" s="3">
        <v>130.18</v>
      </c>
      <c r="CO104" s="3">
        <v>0</v>
      </c>
      <c r="CP104" s="3">
        <v>0</v>
      </c>
      <c r="CQ104" s="3">
        <v>0</v>
      </c>
      <c r="CS104" s="3">
        <v>130.18</v>
      </c>
      <c r="CT104" s="3">
        <f t="shared" si="19"/>
        <v>1119.82</v>
      </c>
      <c r="CU104" s="35">
        <f t="shared" si="20"/>
        <v>0.104144</v>
      </c>
    </row>
    <row r="105" spans="1:100" outlineLevel="1" x14ac:dyDescent="0.2">
      <c r="A105" s="3" t="s">
        <v>111</v>
      </c>
      <c r="B105" s="10" t="s">
        <v>303</v>
      </c>
      <c r="C105" s="3" t="s">
        <v>304</v>
      </c>
      <c r="D105" s="3">
        <v>0</v>
      </c>
      <c r="E105" s="3">
        <v>0</v>
      </c>
      <c r="F105" s="3">
        <v>8595.36</v>
      </c>
      <c r="G105" s="3">
        <v>0</v>
      </c>
      <c r="H105" s="3">
        <v>8595.36</v>
      </c>
      <c r="J105" s="3">
        <v>0</v>
      </c>
      <c r="K105" s="3">
        <v>0</v>
      </c>
      <c r="L105" s="3">
        <v>0</v>
      </c>
      <c r="N105" s="3">
        <v>8595.36</v>
      </c>
      <c r="P105" s="29">
        <v>0</v>
      </c>
      <c r="Q105" s="29">
        <v>0</v>
      </c>
      <c r="R105" s="31"/>
      <c r="S105" s="29"/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15200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29">
        <v>15200</v>
      </c>
      <c r="CJ105" s="3">
        <v>0</v>
      </c>
      <c r="CK105" s="3">
        <v>0</v>
      </c>
      <c r="CL105" s="3">
        <v>8998.92</v>
      </c>
      <c r="CM105" s="3">
        <v>8998.92</v>
      </c>
      <c r="CO105" s="3">
        <v>0</v>
      </c>
      <c r="CP105" s="3">
        <v>0</v>
      </c>
      <c r="CQ105" s="3">
        <v>0</v>
      </c>
      <c r="CS105" s="3">
        <v>8998.92</v>
      </c>
      <c r="CT105" s="3">
        <f t="shared" si="19"/>
        <v>6201.08</v>
      </c>
      <c r="CU105" s="35">
        <f t="shared" si="20"/>
        <v>0.59203421052631577</v>
      </c>
    </row>
    <row r="106" spans="1:100" outlineLevel="1" x14ac:dyDescent="0.2">
      <c r="A106" s="3" t="s">
        <v>112</v>
      </c>
      <c r="B106" s="10" t="s">
        <v>305</v>
      </c>
      <c r="C106" s="3" t="s">
        <v>306</v>
      </c>
      <c r="D106" s="3">
        <v>0</v>
      </c>
      <c r="E106" s="3">
        <v>515.84</v>
      </c>
      <c r="F106" s="3">
        <v>70551.16</v>
      </c>
      <c r="G106" s="3">
        <v>500</v>
      </c>
      <c r="H106" s="3">
        <v>71567</v>
      </c>
      <c r="J106" s="3">
        <v>0</v>
      </c>
      <c r="K106" s="3">
        <v>0</v>
      </c>
      <c r="L106" s="3">
        <v>0</v>
      </c>
      <c r="N106" s="3">
        <v>71567</v>
      </c>
      <c r="P106" s="29">
        <v>0</v>
      </c>
      <c r="Q106" s="29">
        <v>0</v>
      </c>
      <c r="R106" s="31"/>
      <c r="S106" s="29"/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103095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29">
        <v>103095</v>
      </c>
      <c r="CJ106" s="3">
        <v>0</v>
      </c>
      <c r="CK106" s="3">
        <v>728.14</v>
      </c>
      <c r="CL106" s="3">
        <v>26410</v>
      </c>
      <c r="CM106" s="3">
        <v>27138.14</v>
      </c>
      <c r="CO106" s="3">
        <v>0</v>
      </c>
      <c r="CP106" s="3">
        <v>0</v>
      </c>
      <c r="CQ106" s="3">
        <v>0</v>
      </c>
      <c r="CS106" s="3">
        <v>27138.14</v>
      </c>
      <c r="CT106" s="3">
        <f t="shared" si="19"/>
        <v>75956.86</v>
      </c>
      <c r="CU106" s="35">
        <f t="shared" si="20"/>
        <v>0.26323429846258306</v>
      </c>
    </row>
    <row r="107" spans="1:100" outlineLevel="1" x14ac:dyDescent="0.2">
      <c r="A107" s="3" t="s">
        <v>113</v>
      </c>
      <c r="B107" s="10" t="s">
        <v>307</v>
      </c>
      <c r="C107" s="3" t="s">
        <v>308</v>
      </c>
      <c r="D107" s="3">
        <v>0</v>
      </c>
      <c r="E107" s="3">
        <v>0</v>
      </c>
      <c r="F107" s="3">
        <v>16449.52</v>
      </c>
      <c r="G107" s="3">
        <v>0</v>
      </c>
      <c r="H107" s="3">
        <v>16449.52</v>
      </c>
      <c r="J107" s="3">
        <v>0</v>
      </c>
      <c r="K107" s="3">
        <v>0</v>
      </c>
      <c r="L107" s="3">
        <v>0</v>
      </c>
      <c r="N107" s="3">
        <v>16449.52</v>
      </c>
      <c r="P107" s="29">
        <v>0</v>
      </c>
      <c r="Q107" s="29">
        <v>0</v>
      </c>
      <c r="R107" s="31"/>
      <c r="S107" s="29"/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18334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29">
        <v>18334</v>
      </c>
      <c r="CJ107" s="3">
        <v>0</v>
      </c>
      <c r="CK107" s="3">
        <v>0</v>
      </c>
      <c r="CL107" s="3">
        <v>13378.33</v>
      </c>
      <c r="CM107" s="3">
        <v>13378.33</v>
      </c>
      <c r="CO107" s="3">
        <v>0</v>
      </c>
      <c r="CP107" s="3">
        <v>0</v>
      </c>
      <c r="CQ107" s="3">
        <v>0</v>
      </c>
      <c r="CS107" s="3">
        <v>13378.33</v>
      </c>
      <c r="CT107" s="3">
        <f t="shared" si="19"/>
        <v>4955.67</v>
      </c>
      <c r="CU107" s="35">
        <f t="shared" si="20"/>
        <v>0.72970055634340569</v>
      </c>
    </row>
    <row r="108" spans="1:100" outlineLevel="1" x14ac:dyDescent="0.2">
      <c r="A108" s="3" t="s">
        <v>114</v>
      </c>
      <c r="B108" s="10" t="s">
        <v>309</v>
      </c>
      <c r="C108" s="3" t="s">
        <v>310</v>
      </c>
      <c r="D108" s="3">
        <v>0</v>
      </c>
      <c r="E108" s="3">
        <v>0</v>
      </c>
      <c r="F108" s="3">
        <v>14162.07</v>
      </c>
      <c r="G108" s="3">
        <v>0</v>
      </c>
      <c r="H108" s="3">
        <v>14162.07</v>
      </c>
      <c r="J108" s="3">
        <v>0</v>
      </c>
      <c r="K108" s="3">
        <v>0</v>
      </c>
      <c r="L108" s="3">
        <v>0</v>
      </c>
      <c r="N108" s="3">
        <v>14162.07</v>
      </c>
      <c r="P108" s="29">
        <v>0</v>
      </c>
      <c r="Q108" s="29">
        <v>0</v>
      </c>
      <c r="R108" s="31"/>
      <c r="S108" s="29"/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8671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29">
        <v>8671</v>
      </c>
      <c r="CJ108" s="3">
        <v>0</v>
      </c>
      <c r="CK108" s="3">
        <v>0</v>
      </c>
      <c r="CL108" s="3">
        <v>4014.9100000000003</v>
      </c>
      <c r="CM108" s="3">
        <v>4014.9100000000003</v>
      </c>
      <c r="CO108" s="3">
        <v>0</v>
      </c>
      <c r="CP108" s="3">
        <v>0</v>
      </c>
      <c r="CQ108" s="3">
        <v>0</v>
      </c>
      <c r="CS108" s="3">
        <v>4014.9100000000003</v>
      </c>
      <c r="CT108" s="3">
        <f t="shared" si="19"/>
        <v>4656.09</v>
      </c>
      <c r="CU108" s="35">
        <f t="shared" si="20"/>
        <v>0.46302733248760236</v>
      </c>
    </row>
    <row r="109" spans="1:100" outlineLevel="1" x14ac:dyDescent="0.2">
      <c r="A109" s="3" t="s">
        <v>115</v>
      </c>
      <c r="B109" s="10" t="s">
        <v>311</v>
      </c>
      <c r="C109" s="3" t="s">
        <v>312</v>
      </c>
      <c r="D109" s="3">
        <v>0</v>
      </c>
      <c r="E109" s="3">
        <v>0</v>
      </c>
      <c r="F109" s="3">
        <v>18238.98</v>
      </c>
      <c r="G109" s="3">
        <v>0</v>
      </c>
      <c r="H109" s="3">
        <v>18238.98</v>
      </c>
      <c r="J109" s="3">
        <v>0</v>
      </c>
      <c r="K109" s="3">
        <v>0</v>
      </c>
      <c r="L109" s="3">
        <v>0</v>
      </c>
      <c r="N109" s="3">
        <v>18238.98</v>
      </c>
      <c r="P109" s="29">
        <v>0</v>
      </c>
      <c r="Q109" s="29">
        <v>0</v>
      </c>
      <c r="R109" s="31"/>
      <c r="S109" s="29"/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20100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29">
        <v>20100</v>
      </c>
      <c r="CJ109" s="3">
        <v>0</v>
      </c>
      <c r="CK109" s="3">
        <v>0</v>
      </c>
      <c r="CL109" s="3">
        <v>13236.84</v>
      </c>
      <c r="CM109" s="3">
        <v>13236.84</v>
      </c>
      <c r="CO109" s="3">
        <v>0</v>
      </c>
      <c r="CP109" s="3">
        <v>0</v>
      </c>
      <c r="CQ109" s="3">
        <v>0</v>
      </c>
      <c r="CS109" s="3">
        <v>13236.84</v>
      </c>
      <c r="CT109" s="3">
        <f t="shared" si="19"/>
        <v>6863.16</v>
      </c>
      <c r="CU109" s="35">
        <f t="shared" si="20"/>
        <v>0.65854925373134332</v>
      </c>
    </row>
    <row r="110" spans="1:100" outlineLevel="1" x14ac:dyDescent="0.2">
      <c r="A110" s="3" t="s">
        <v>116</v>
      </c>
      <c r="B110" s="10" t="s">
        <v>313</v>
      </c>
      <c r="C110" s="3" t="s">
        <v>314</v>
      </c>
      <c r="D110" s="3">
        <v>0</v>
      </c>
      <c r="E110" s="3">
        <v>0</v>
      </c>
      <c r="F110" s="3">
        <v>227.8</v>
      </c>
      <c r="G110" s="3">
        <v>0</v>
      </c>
      <c r="H110" s="3">
        <v>227.8</v>
      </c>
      <c r="J110" s="3">
        <v>0</v>
      </c>
      <c r="K110" s="3">
        <v>0</v>
      </c>
      <c r="L110" s="3">
        <v>0</v>
      </c>
      <c r="N110" s="3">
        <v>227.8</v>
      </c>
      <c r="P110" s="29">
        <v>0</v>
      </c>
      <c r="Q110" s="29">
        <v>0</v>
      </c>
      <c r="R110" s="31"/>
      <c r="S110" s="29"/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1000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29">
        <v>1000</v>
      </c>
      <c r="CJ110" s="3">
        <v>0</v>
      </c>
      <c r="CK110" s="3">
        <v>0</v>
      </c>
      <c r="CL110" s="3">
        <v>836.30000000000007</v>
      </c>
      <c r="CM110" s="3">
        <v>836.30000000000007</v>
      </c>
      <c r="CO110" s="3">
        <v>0</v>
      </c>
      <c r="CP110" s="3">
        <v>0</v>
      </c>
      <c r="CQ110" s="3">
        <v>0</v>
      </c>
      <c r="CS110" s="3">
        <v>836.30000000000007</v>
      </c>
      <c r="CT110" s="3">
        <f t="shared" si="19"/>
        <v>163.69999999999993</v>
      </c>
      <c r="CU110" s="35">
        <f t="shared" si="20"/>
        <v>0.83630000000000004</v>
      </c>
    </row>
    <row r="111" spans="1:100" outlineLevel="1" x14ac:dyDescent="0.2">
      <c r="A111" s="3" t="s">
        <v>117</v>
      </c>
      <c r="B111" s="10" t="s">
        <v>315</v>
      </c>
      <c r="C111" s="3" t="s">
        <v>316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J111" s="3">
        <v>0</v>
      </c>
      <c r="K111" s="3">
        <v>0</v>
      </c>
      <c r="L111" s="3">
        <v>0</v>
      </c>
      <c r="N111" s="3">
        <v>0</v>
      </c>
      <c r="P111" s="29">
        <v>0</v>
      </c>
      <c r="Q111" s="29">
        <v>0</v>
      </c>
      <c r="R111" s="31"/>
      <c r="S111" s="29"/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500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29">
        <v>500</v>
      </c>
      <c r="CJ111" s="3">
        <v>0</v>
      </c>
      <c r="CK111" s="3">
        <v>0</v>
      </c>
      <c r="CL111" s="3">
        <v>0</v>
      </c>
      <c r="CM111" s="3">
        <v>0</v>
      </c>
      <c r="CO111" s="3">
        <v>0</v>
      </c>
      <c r="CP111" s="3">
        <v>0</v>
      </c>
      <c r="CQ111" s="3">
        <v>0</v>
      </c>
      <c r="CS111" s="3">
        <v>0</v>
      </c>
      <c r="CT111" s="3">
        <f t="shared" si="19"/>
        <v>500</v>
      </c>
      <c r="CU111" s="35">
        <f t="shared" si="20"/>
        <v>0</v>
      </c>
    </row>
    <row r="112" spans="1:100" hidden="1" outlineLevel="1" x14ac:dyDescent="0.2">
      <c r="A112" s="3" t="s">
        <v>317</v>
      </c>
      <c r="B112" s="10" t="s">
        <v>318</v>
      </c>
      <c r="C112" s="3" t="s">
        <v>319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J112" s="3">
        <v>0</v>
      </c>
      <c r="K112" s="3">
        <v>0</v>
      </c>
      <c r="L112" s="3">
        <v>0</v>
      </c>
      <c r="N112" s="3">
        <v>0</v>
      </c>
      <c r="P112" s="29">
        <v>0</v>
      </c>
      <c r="Q112" s="29">
        <v>0</v>
      </c>
      <c r="R112" s="31"/>
      <c r="S112" s="29"/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29">
        <v>0</v>
      </c>
      <c r="CJ112" s="3">
        <v>0</v>
      </c>
      <c r="CK112" s="3">
        <v>0</v>
      </c>
      <c r="CL112" s="3">
        <v>0</v>
      </c>
      <c r="CM112" s="3">
        <v>0</v>
      </c>
      <c r="CO112" s="3">
        <v>0</v>
      </c>
      <c r="CP112" s="3">
        <v>0</v>
      </c>
      <c r="CQ112" s="3">
        <v>0</v>
      </c>
      <c r="CS112" s="3">
        <v>0</v>
      </c>
      <c r="CT112" s="3">
        <f t="shared" si="19"/>
        <v>0</v>
      </c>
      <c r="CU112" s="35" t="str">
        <f t="shared" si="20"/>
        <v>n/a</v>
      </c>
    </row>
    <row r="113" spans="1:100" outlineLevel="1" x14ac:dyDescent="0.2">
      <c r="A113" s="3" t="s">
        <v>118</v>
      </c>
      <c r="B113" s="10" t="s">
        <v>320</v>
      </c>
      <c r="C113" s="3" t="s">
        <v>321</v>
      </c>
      <c r="D113" s="3">
        <v>0</v>
      </c>
      <c r="E113" s="3">
        <v>0</v>
      </c>
      <c r="F113" s="3">
        <v>19351.82</v>
      </c>
      <c r="G113" s="3">
        <v>0</v>
      </c>
      <c r="H113" s="3">
        <v>19351.82</v>
      </c>
      <c r="J113" s="3">
        <v>0</v>
      </c>
      <c r="K113" s="3">
        <v>0</v>
      </c>
      <c r="L113" s="3">
        <v>0</v>
      </c>
      <c r="N113" s="3">
        <v>19351.82</v>
      </c>
      <c r="P113" s="29">
        <v>0</v>
      </c>
      <c r="Q113" s="29">
        <v>0</v>
      </c>
      <c r="R113" s="31"/>
      <c r="S113" s="29"/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20500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29">
        <v>20500</v>
      </c>
      <c r="CJ113" s="3">
        <v>28.650000000000002</v>
      </c>
      <c r="CK113" s="3">
        <v>0</v>
      </c>
      <c r="CL113" s="3">
        <v>7991.13</v>
      </c>
      <c r="CM113" s="3">
        <v>8019.78</v>
      </c>
      <c r="CO113" s="3">
        <v>0</v>
      </c>
      <c r="CP113" s="3">
        <v>0</v>
      </c>
      <c r="CQ113" s="3">
        <v>0</v>
      </c>
      <c r="CS113" s="3">
        <v>8019.78</v>
      </c>
      <c r="CT113" s="3">
        <f t="shared" si="19"/>
        <v>12480.220000000001</v>
      </c>
      <c r="CU113" s="35">
        <f t="shared" si="20"/>
        <v>0.39120878048780489</v>
      </c>
    </row>
    <row r="114" spans="1:100" outlineLevel="1" x14ac:dyDescent="0.2">
      <c r="A114" s="3" t="s">
        <v>119</v>
      </c>
      <c r="B114" s="10" t="s">
        <v>322</v>
      </c>
      <c r="C114" s="3" t="s">
        <v>323</v>
      </c>
      <c r="D114" s="3">
        <v>0</v>
      </c>
      <c r="E114" s="3">
        <v>0</v>
      </c>
      <c r="F114" s="3">
        <v>2997.58</v>
      </c>
      <c r="G114" s="3">
        <v>0</v>
      </c>
      <c r="H114" s="3">
        <v>2997.58</v>
      </c>
      <c r="J114" s="3">
        <v>0</v>
      </c>
      <c r="K114" s="3">
        <v>0</v>
      </c>
      <c r="L114" s="3">
        <v>0</v>
      </c>
      <c r="N114" s="3">
        <v>2997.58</v>
      </c>
      <c r="P114" s="29">
        <v>0</v>
      </c>
      <c r="Q114" s="29">
        <v>0</v>
      </c>
      <c r="R114" s="31"/>
      <c r="S114" s="29"/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3200</v>
      </c>
      <c r="CD114" s="3">
        <v>0</v>
      </c>
      <c r="CE114" s="3">
        <v>0</v>
      </c>
      <c r="CF114" s="3">
        <v>0</v>
      </c>
      <c r="CG114" s="3">
        <v>0</v>
      </c>
      <c r="CH114" s="29">
        <v>3200</v>
      </c>
      <c r="CJ114" s="3">
        <v>0</v>
      </c>
      <c r="CK114" s="3">
        <v>0</v>
      </c>
      <c r="CL114" s="3">
        <v>2476.38</v>
      </c>
      <c r="CM114" s="3">
        <v>2476.38</v>
      </c>
      <c r="CO114" s="3">
        <v>0</v>
      </c>
      <c r="CP114" s="3">
        <v>0</v>
      </c>
      <c r="CQ114" s="3">
        <v>0</v>
      </c>
      <c r="CS114" s="3">
        <v>2476.38</v>
      </c>
      <c r="CT114" s="3">
        <f t="shared" si="19"/>
        <v>723.61999999999989</v>
      </c>
      <c r="CU114" s="35">
        <f t="shared" si="20"/>
        <v>0.77386874999999999</v>
      </c>
    </row>
    <row r="115" spans="1:100" outlineLevel="1" x14ac:dyDescent="0.2">
      <c r="A115" s="3" t="s">
        <v>120</v>
      </c>
      <c r="B115" s="10" t="s">
        <v>324</v>
      </c>
      <c r="C115" s="3" t="s">
        <v>325</v>
      </c>
      <c r="D115" s="3">
        <v>0</v>
      </c>
      <c r="E115" s="3">
        <v>0</v>
      </c>
      <c r="F115" s="3">
        <v>0.32</v>
      </c>
      <c r="G115" s="3">
        <v>0</v>
      </c>
      <c r="H115" s="3">
        <v>0.32</v>
      </c>
      <c r="J115" s="3">
        <v>0</v>
      </c>
      <c r="K115" s="3">
        <v>0</v>
      </c>
      <c r="L115" s="3">
        <v>0</v>
      </c>
      <c r="N115" s="3">
        <v>0.32</v>
      </c>
      <c r="P115" s="29">
        <v>0</v>
      </c>
      <c r="Q115" s="29">
        <v>0</v>
      </c>
      <c r="R115" s="31"/>
      <c r="S115" s="29"/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500</v>
      </c>
      <c r="CE115" s="3">
        <v>0</v>
      </c>
      <c r="CF115" s="3">
        <v>0</v>
      </c>
      <c r="CG115" s="3">
        <v>0</v>
      </c>
      <c r="CH115" s="29">
        <v>500</v>
      </c>
      <c r="CJ115" s="3">
        <v>0</v>
      </c>
      <c r="CK115" s="3">
        <v>0</v>
      </c>
      <c r="CL115" s="3">
        <v>0</v>
      </c>
      <c r="CM115" s="3">
        <v>0</v>
      </c>
      <c r="CO115" s="3">
        <v>0</v>
      </c>
      <c r="CP115" s="3">
        <v>0</v>
      </c>
      <c r="CQ115" s="3">
        <v>0</v>
      </c>
      <c r="CS115" s="3">
        <v>0</v>
      </c>
      <c r="CT115" s="3">
        <f t="shared" si="19"/>
        <v>500</v>
      </c>
      <c r="CU115" s="35">
        <f t="shared" si="20"/>
        <v>0</v>
      </c>
    </row>
    <row r="116" spans="1:100" outlineLevel="1" x14ac:dyDescent="0.2">
      <c r="A116" s="3" t="s">
        <v>121</v>
      </c>
      <c r="B116" s="10" t="s">
        <v>326</v>
      </c>
      <c r="C116" s="3" t="s">
        <v>327</v>
      </c>
      <c r="D116" s="3">
        <v>0</v>
      </c>
      <c r="E116" s="3">
        <v>0</v>
      </c>
      <c r="F116" s="3">
        <v>8.9700000000000006</v>
      </c>
      <c r="G116" s="3">
        <v>0</v>
      </c>
      <c r="H116" s="3">
        <v>8.9700000000000006</v>
      </c>
      <c r="J116" s="3">
        <v>0</v>
      </c>
      <c r="K116" s="3">
        <v>0</v>
      </c>
      <c r="L116" s="3">
        <v>0</v>
      </c>
      <c r="N116" s="3">
        <v>8.9700000000000006</v>
      </c>
      <c r="P116" s="29">
        <v>0</v>
      </c>
      <c r="Q116" s="29">
        <v>0</v>
      </c>
      <c r="R116" s="31"/>
      <c r="S116" s="29"/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500</v>
      </c>
      <c r="CF116" s="3">
        <v>0</v>
      </c>
      <c r="CG116" s="3">
        <v>0</v>
      </c>
      <c r="CH116" s="29">
        <v>500</v>
      </c>
      <c r="CJ116" s="3">
        <v>0</v>
      </c>
      <c r="CK116" s="3">
        <v>11.68</v>
      </c>
      <c r="CL116" s="3">
        <v>203.67000000000002</v>
      </c>
      <c r="CM116" s="3">
        <v>215.35000000000002</v>
      </c>
      <c r="CO116" s="3">
        <v>0</v>
      </c>
      <c r="CP116" s="3">
        <v>0</v>
      </c>
      <c r="CQ116" s="3">
        <v>0</v>
      </c>
      <c r="CS116" s="3">
        <v>215.35</v>
      </c>
      <c r="CT116" s="3">
        <f t="shared" si="19"/>
        <v>284.64999999999998</v>
      </c>
      <c r="CU116" s="35">
        <f t="shared" si="20"/>
        <v>0.43069999999999997</v>
      </c>
    </row>
    <row r="117" spans="1:100" s="4" customFormat="1" x14ac:dyDescent="0.2">
      <c r="A117" s="5" t="s">
        <v>24</v>
      </c>
      <c r="B117" s="11"/>
      <c r="C117" s="2" t="s">
        <v>14</v>
      </c>
      <c r="D117" s="5">
        <v>2325.5500000000002</v>
      </c>
      <c r="E117" s="5">
        <v>4646.24</v>
      </c>
      <c r="F117" s="5">
        <v>167606.09</v>
      </c>
      <c r="G117" s="5">
        <v>500</v>
      </c>
      <c r="H117" s="5">
        <v>175077.88</v>
      </c>
      <c r="I117" s="7"/>
      <c r="J117" s="5">
        <v>0</v>
      </c>
      <c r="K117" s="5">
        <v>0</v>
      </c>
      <c r="L117" s="5">
        <v>0</v>
      </c>
      <c r="M117" s="7"/>
      <c r="N117" s="5">
        <v>175077.87999999995</v>
      </c>
      <c r="O117" s="5"/>
      <c r="P117" s="5">
        <v>0</v>
      </c>
      <c r="Q117" s="5">
        <v>0</v>
      </c>
      <c r="R117" s="5"/>
      <c r="S117" s="7"/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1500</v>
      </c>
      <c r="BP117" s="5">
        <v>20575</v>
      </c>
      <c r="BQ117" s="5">
        <v>20600</v>
      </c>
      <c r="BR117" s="5">
        <v>3500</v>
      </c>
      <c r="BS117" s="5">
        <v>8350</v>
      </c>
      <c r="BT117" s="5">
        <v>1250</v>
      </c>
      <c r="BU117" s="5">
        <v>15200</v>
      </c>
      <c r="BV117" s="5">
        <v>103095</v>
      </c>
      <c r="BW117" s="5">
        <v>18334</v>
      </c>
      <c r="BX117" s="5">
        <v>8671</v>
      </c>
      <c r="BY117" s="5">
        <v>20100</v>
      </c>
      <c r="BZ117" s="5">
        <v>1000</v>
      </c>
      <c r="CA117" s="5">
        <v>500</v>
      </c>
      <c r="CB117" s="5">
        <v>20500</v>
      </c>
      <c r="CC117" s="5">
        <v>3200</v>
      </c>
      <c r="CD117" s="5">
        <v>500</v>
      </c>
      <c r="CE117" s="5">
        <v>500</v>
      </c>
      <c r="CF117" s="5">
        <v>0</v>
      </c>
      <c r="CG117" s="5">
        <v>0</v>
      </c>
      <c r="CH117" s="5">
        <v>247375</v>
      </c>
      <c r="CI117" s="7"/>
      <c r="CJ117" s="5">
        <v>5129.25</v>
      </c>
      <c r="CK117" s="5">
        <v>1179.71</v>
      </c>
      <c r="CL117" s="5">
        <v>90182.280000000013</v>
      </c>
      <c r="CM117" s="5">
        <v>96491.239999999991</v>
      </c>
      <c r="CN117" s="2"/>
      <c r="CO117" s="5">
        <v>0</v>
      </c>
      <c r="CP117" s="5">
        <v>0</v>
      </c>
      <c r="CQ117" s="5">
        <v>0</v>
      </c>
      <c r="CS117" s="5">
        <v>96491.239999999991</v>
      </c>
      <c r="CT117" s="5">
        <f>CH117-CS117</f>
        <v>150883.76</v>
      </c>
      <c r="CU117" s="41">
        <f>IF(CH117=0,"n/a",CS117/(CH117))</f>
        <v>0.39006059626073769</v>
      </c>
      <c r="CV117" s="38"/>
    </row>
    <row r="118" spans="1:100" s="4" customFormat="1" x14ac:dyDescent="0.2">
      <c r="B118" s="11"/>
      <c r="H118" s="7"/>
      <c r="I118" s="7"/>
      <c r="L118" s="7"/>
      <c r="M118" s="7"/>
      <c r="N118" s="7"/>
      <c r="O118" s="7"/>
      <c r="P118" s="7"/>
      <c r="Q118" s="7"/>
      <c r="R118" s="7"/>
      <c r="S118" s="7"/>
      <c r="CH118" s="7"/>
      <c r="CI118" s="7"/>
      <c r="CM118" s="7"/>
      <c r="CQ118" s="7"/>
      <c r="CU118" s="39"/>
      <c r="CV118" s="39"/>
    </row>
    <row r="119" spans="1:100" outlineLevel="1" x14ac:dyDescent="0.2">
      <c r="A119" s="3" t="s">
        <v>122</v>
      </c>
      <c r="B119" s="10" t="s">
        <v>328</v>
      </c>
      <c r="C119" s="3" t="s">
        <v>329</v>
      </c>
      <c r="D119" s="3">
        <v>0</v>
      </c>
      <c r="E119" s="3">
        <v>0</v>
      </c>
      <c r="F119" s="3">
        <v>69933.440000000002</v>
      </c>
      <c r="G119" s="3">
        <v>0</v>
      </c>
      <c r="H119" s="3">
        <v>69933.440000000002</v>
      </c>
      <c r="J119" s="3">
        <v>0</v>
      </c>
      <c r="K119" s="3">
        <v>0</v>
      </c>
      <c r="L119" s="3">
        <v>0</v>
      </c>
      <c r="N119" s="3">
        <v>69933.440000000002</v>
      </c>
      <c r="P119" s="29">
        <v>0</v>
      </c>
      <c r="Q119" s="29">
        <v>0</v>
      </c>
      <c r="R119" s="31"/>
      <c r="S119" s="29"/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367810</v>
      </c>
      <c r="CG119" s="3">
        <v>0</v>
      </c>
      <c r="CH119" s="29">
        <v>367810</v>
      </c>
      <c r="CJ119" s="3">
        <v>0</v>
      </c>
      <c r="CK119" s="3">
        <v>0</v>
      </c>
      <c r="CL119" s="3">
        <v>184071.81</v>
      </c>
      <c r="CM119" s="3">
        <v>184071.81</v>
      </c>
      <c r="CO119" s="3">
        <v>0</v>
      </c>
      <c r="CP119" s="3">
        <v>0</v>
      </c>
      <c r="CQ119" s="3">
        <v>0</v>
      </c>
      <c r="CS119" s="3">
        <v>184071.81</v>
      </c>
      <c r="CT119" s="3">
        <f>CH119-CS119</f>
        <v>183738.19</v>
      </c>
      <c r="CU119" s="35">
        <f>IF(CH119=0,"n/a",CS119/(CH119))</f>
        <v>0.50045352219896144</v>
      </c>
    </row>
    <row r="120" spans="1:100" s="4" customFormat="1" x14ac:dyDescent="0.2">
      <c r="A120" s="5" t="s">
        <v>25</v>
      </c>
      <c r="B120" s="11"/>
      <c r="C120" s="2" t="s">
        <v>15</v>
      </c>
      <c r="D120" s="5">
        <v>0</v>
      </c>
      <c r="E120" s="5">
        <v>0</v>
      </c>
      <c r="F120" s="5">
        <v>69933.440000000002</v>
      </c>
      <c r="G120" s="5">
        <v>0</v>
      </c>
      <c r="H120" s="5">
        <v>69933.440000000002</v>
      </c>
      <c r="I120" s="7"/>
      <c r="J120" s="5">
        <v>0</v>
      </c>
      <c r="K120" s="5">
        <v>0</v>
      </c>
      <c r="L120" s="5">
        <v>0</v>
      </c>
      <c r="M120" s="7"/>
      <c r="N120" s="5">
        <v>69933.440000000002</v>
      </c>
      <c r="O120" s="5"/>
      <c r="P120" s="5">
        <v>0</v>
      </c>
      <c r="Q120" s="5">
        <v>0</v>
      </c>
      <c r="R120" s="5"/>
      <c r="S120" s="7"/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367810</v>
      </c>
      <c r="CG120" s="5">
        <v>0</v>
      </c>
      <c r="CH120" s="5">
        <v>367810</v>
      </c>
      <c r="CI120" s="7"/>
      <c r="CJ120" s="5">
        <v>0</v>
      </c>
      <c r="CK120" s="5">
        <v>0</v>
      </c>
      <c r="CL120" s="5">
        <v>184071.81</v>
      </c>
      <c r="CM120" s="5">
        <v>184071.81</v>
      </c>
      <c r="CN120" s="2"/>
      <c r="CO120" s="5">
        <v>0</v>
      </c>
      <c r="CP120" s="5">
        <v>0</v>
      </c>
      <c r="CQ120" s="5">
        <v>0</v>
      </c>
      <c r="CS120" s="5">
        <v>184071.81</v>
      </c>
      <c r="CT120" s="5">
        <f>CH120-CS120</f>
        <v>183738.19</v>
      </c>
      <c r="CU120" s="41">
        <f>IF(CH120=0,"n/a",CS120/(CH120))</f>
        <v>0.50045352219896144</v>
      </c>
      <c r="CV120" s="38"/>
    </row>
    <row r="121" spans="1:100" x14ac:dyDescent="0.2">
      <c r="H121" s="9"/>
      <c r="I121" s="7"/>
      <c r="L121" s="9"/>
      <c r="M121" s="7"/>
      <c r="N121" s="7"/>
      <c r="O121" s="7"/>
      <c r="P121" s="7"/>
      <c r="Q121" s="7"/>
      <c r="R121" s="7"/>
      <c r="S121" s="7"/>
      <c r="CH121" s="7"/>
      <c r="CI121" s="7"/>
      <c r="CM121" s="9"/>
      <c r="CQ121" s="9"/>
    </row>
    <row r="122" spans="1:100" x14ac:dyDescent="0.2">
      <c r="A122" s="5" t="s">
        <v>2</v>
      </c>
      <c r="C122" s="1" t="s">
        <v>16</v>
      </c>
      <c r="D122" s="5">
        <f t="shared" ref="D122:G122" si="21">D68+D97+D117+D120</f>
        <v>22907.170000000002</v>
      </c>
      <c r="E122" s="5">
        <f t="shared" si="21"/>
        <v>225287.28999999998</v>
      </c>
      <c r="F122" s="5">
        <f t="shared" si="21"/>
        <v>6691709.9100000001</v>
      </c>
      <c r="G122" s="5">
        <f t="shared" si="21"/>
        <v>500</v>
      </c>
      <c r="H122" s="5">
        <f>H68+H97+H117+H120</f>
        <v>6940404.370000001</v>
      </c>
      <c r="I122" s="7"/>
      <c r="J122" s="5">
        <f t="shared" ref="J122:K122" si="22">J68+J97+J117+J120</f>
        <v>0</v>
      </c>
      <c r="K122" s="5">
        <f t="shared" si="22"/>
        <v>7762769.5300000003</v>
      </c>
      <c r="L122" s="5">
        <f>L68+L97+L117+L120</f>
        <v>7762769.5300000003</v>
      </c>
      <c r="M122" s="7"/>
      <c r="N122" s="5">
        <f>N68+N97+N117+N120</f>
        <v>14703173.9</v>
      </c>
      <c r="O122" s="5"/>
      <c r="P122" s="5"/>
      <c r="Q122" s="5"/>
      <c r="R122" s="5"/>
      <c r="S122" s="7"/>
      <c r="T122" s="5">
        <f t="shared" ref="T122:AY122" si="23">T68+T97+T117+T120</f>
        <v>148701</v>
      </c>
      <c r="U122" s="5">
        <f t="shared" si="23"/>
        <v>218842</v>
      </c>
      <c r="V122" s="5">
        <f t="shared" si="23"/>
        <v>64266</v>
      </c>
      <c r="W122" s="5">
        <f t="shared" si="23"/>
        <v>2672362</v>
      </c>
      <c r="X122" s="5">
        <f t="shared" si="23"/>
        <v>29900</v>
      </c>
      <c r="Y122" s="5">
        <f t="shared" si="23"/>
        <v>24130</v>
      </c>
      <c r="Z122" s="5">
        <f t="shared" si="23"/>
        <v>71247</v>
      </c>
      <c r="AA122" s="5">
        <f t="shared" si="23"/>
        <v>131968</v>
      </c>
      <c r="AB122" s="5">
        <f t="shared" si="23"/>
        <v>116732</v>
      </c>
      <c r="AC122" s="5">
        <f t="shared" si="23"/>
        <v>36378</v>
      </c>
      <c r="AD122" s="5">
        <f t="shared" si="23"/>
        <v>30670</v>
      </c>
      <c r="AE122" s="5">
        <f t="shared" si="23"/>
        <v>93694</v>
      </c>
      <c r="AF122" s="5">
        <f t="shared" si="23"/>
        <v>42095</v>
      </c>
      <c r="AG122" s="5">
        <f t="shared" si="23"/>
        <v>214487</v>
      </c>
      <c r="AH122" s="5">
        <f t="shared" si="23"/>
        <v>610287</v>
      </c>
      <c r="AI122" s="5">
        <f t="shared" si="23"/>
        <v>24488</v>
      </c>
      <c r="AJ122" s="5">
        <f t="shared" si="23"/>
        <v>125402</v>
      </c>
      <c r="AK122" s="5">
        <f t="shared" si="23"/>
        <v>60188</v>
      </c>
      <c r="AL122" s="5">
        <f t="shared" si="23"/>
        <v>45000</v>
      </c>
      <c r="AM122" s="5">
        <f t="shared" si="23"/>
        <v>15000</v>
      </c>
      <c r="AN122" s="5">
        <f t="shared" si="23"/>
        <v>1750</v>
      </c>
      <c r="AO122" s="5">
        <f t="shared" si="23"/>
        <v>1750</v>
      </c>
      <c r="AP122" s="5">
        <f t="shared" si="23"/>
        <v>1384262</v>
      </c>
      <c r="AQ122" s="5">
        <f t="shared" si="23"/>
        <v>1100</v>
      </c>
      <c r="AR122" s="5">
        <f t="shared" si="23"/>
        <v>13350</v>
      </c>
      <c r="AS122" s="5">
        <f t="shared" si="23"/>
        <v>2000</v>
      </c>
      <c r="AT122" s="5">
        <f t="shared" si="23"/>
        <v>7805</v>
      </c>
      <c r="AU122" s="5">
        <f t="shared" si="23"/>
        <v>10500</v>
      </c>
      <c r="AV122" s="5">
        <f t="shared" si="23"/>
        <v>43000</v>
      </c>
      <c r="AW122" s="5">
        <f t="shared" si="23"/>
        <v>5000</v>
      </c>
      <c r="AX122" s="5">
        <f t="shared" si="23"/>
        <v>1100</v>
      </c>
      <c r="AY122" s="5">
        <f t="shared" si="23"/>
        <v>182197</v>
      </c>
      <c r="AZ122" s="5">
        <f t="shared" ref="AZ122:CG122" si="24">AZ68+AZ97+AZ117+AZ120</f>
        <v>5200</v>
      </c>
      <c r="BA122" s="5">
        <f t="shared" si="24"/>
        <v>10100</v>
      </c>
      <c r="BB122" s="5">
        <f t="shared" si="24"/>
        <v>42530</v>
      </c>
      <c r="BC122" s="5">
        <f t="shared" si="24"/>
        <v>54200</v>
      </c>
      <c r="BD122" s="5">
        <f t="shared" si="24"/>
        <v>500</v>
      </c>
      <c r="BE122" s="5">
        <f t="shared" si="24"/>
        <v>18360</v>
      </c>
      <c r="BF122" s="5">
        <f t="shared" si="24"/>
        <v>78500</v>
      </c>
      <c r="BG122" s="5">
        <f t="shared" si="24"/>
        <v>13860</v>
      </c>
      <c r="BH122" s="5">
        <f t="shared" si="24"/>
        <v>19595</v>
      </c>
      <c r="BI122" s="5">
        <f t="shared" si="24"/>
        <v>600</v>
      </c>
      <c r="BJ122" s="5">
        <f t="shared" si="24"/>
        <v>19330</v>
      </c>
      <c r="BK122" s="5">
        <f t="shared" si="24"/>
        <v>91543</v>
      </c>
      <c r="BL122" s="5">
        <f t="shared" si="24"/>
        <v>14210</v>
      </c>
      <c r="BM122" s="5">
        <f t="shared" si="24"/>
        <v>175000</v>
      </c>
      <c r="BN122" s="5">
        <f t="shared" si="24"/>
        <v>284686</v>
      </c>
      <c r="BO122" s="5">
        <f t="shared" si="24"/>
        <v>1500</v>
      </c>
      <c r="BP122" s="5">
        <f t="shared" si="24"/>
        <v>20575</v>
      </c>
      <c r="BQ122" s="5">
        <f t="shared" si="24"/>
        <v>20600</v>
      </c>
      <c r="BR122" s="5">
        <f t="shared" si="24"/>
        <v>3500</v>
      </c>
      <c r="BS122" s="5">
        <f t="shared" si="24"/>
        <v>8350</v>
      </c>
      <c r="BT122" s="5">
        <f t="shared" si="24"/>
        <v>1250</v>
      </c>
      <c r="BU122" s="5">
        <f t="shared" si="24"/>
        <v>15200</v>
      </c>
      <c r="BV122" s="5">
        <f t="shared" si="24"/>
        <v>103095</v>
      </c>
      <c r="BW122" s="5">
        <f t="shared" si="24"/>
        <v>18334</v>
      </c>
      <c r="BX122" s="5">
        <f t="shared" si="24"/>
        <v>8671</v>
      </c>
      <c r="BY122" s="5">
        <f t="shared" si="24"/>
        <v>20100</v>
      </c>
      <c r="BZ122" s="5">
        <f t="shared" si="24"/>
        <v>1000</v>
      </c>
      <c r="CA122" s="5">
        <f t="shared" si="24"/>
        <v>500</v>
      </c>
      <c r="CB122" s="5">
        <f t="shared" si="24"/>
        <v>20500</v>
      </c>
      <c r="CC122" s="5">
        <f t="shared" si="24"/>
        <v>3200</v>
      </c>
      <c r="CD122" s="5">
        <f t="shared" si="24"/>
        <v>500</v>
      </c>
      <c r="CE122" s="5">
        <f t="shared" si="24"/>
        <v>500</v>
      </c>
      <c r="CF122" s="5">
        <f t="shared" si="24"/>
        <v>367810</v>
      </c>
      <c r="CG122" s="5">
        <f t="shared" si="24"/>
        <v>786000</v>
      </c>
      <c r="CH122" s="5">
        <f>CH68+CH97+CH117+CH120</f>
        <v>8659050</v>
      </c>
      <c r="CI122" s="7"/>
      <c r="CJ122" s="5">
        <f t="shared" ref="CJ122:CL122" si="25">CJ68+CJ97+CJ117+CJ120</f>
        <v>57941.740000000005</v>
      </c>
      <c r="CK122" s="5">
        <f t="shared" si="25"/>
        <v>147713.4</v>
      </c>
      <c r="CL122" s="5">
        <f t="shared" si="25"/>
        <v>4384103.96</v>
      </c>
      <c r="CM122" s="5">
        <f>CM68+CM97+CM117+CM120</f>
        <v>4589759.1000000006</v>
      </c>
      <c r="CN122" s="1"/>
      <c r="CO122" s="5">
        <f t="shared" ref="CO122:CP122" si="26">CO68+CO97+CO117+CO120</f>
        <v>0</v>
      </c>
      <c r="CP122" s="5">
        <f t="shared" si="26"/>
        <v>123034.82</v>
      </c>
      <c r="CQ122" s="5">
        <f>CQ68+CQ97+CQ117+CQ120</f>
        <v>123034.82</v>
      </c>
      <c r="CS122" s="5">
        <f>CS68+CS97+CS117+CS120</f>
        <v>4712793.92</v>
      </c>
      <c r="CT122" s="5"/>
      <c r="CU122" s="41"/>
      <c r="CV122" s="38"/>
    </row>
    <row r="123" spans="1:100" x14ac:dyDescent="0.2">
      <c r="H123" s="6"/>
      <c r="I123" s="7"/>
      <c r="L123" s="6"/>
      <c r="M123" s="7"/>
      <c r="N123" s="7"/>
      <c r="O123" s="7"/>
      <c r="P123" s="7"/>
      <c r="Q123" s="7"/>
      <c r="R123" s="7"/>
      <c r="S123" s="7"/>
      <c r="CH123" s="7"/>
      <c r="CI123" s="7"/>
      <c r="CM123" s="6"/>
      <c r="CQ123" s="6"/>
    </row>
    <row r="124" spans="1:100" ht="13.5" thickBot="1" x14ac:dyDescent="0.25">
      <c r="A124" s="8" t="s">
        <v>2</v>
      </c>
      <c r="C124" s="1" t="s">
        <v>45</v>
      </c>
      <c r="D124" s="8">
        <f t="shared" ref="D124:G124" si="27">D37-D122</f>
        <v>-8730.0200000000023</v>
      </c>
      <c r="E124" s="8">
        <f t="shared" si="27"/>
        <v>18582.150000000023</v>
      </c>
      <c r="F124" s="8">
        <f t="shared" si="27"/>
        <v>364803.1799999997</v>
      </c>
      <c r="G124" s="8">
        <f t="shared" si="27"/>
        <v>0</v>
      </c>
      <c r="H124" s="5">
        <f>H37-H122</f>
        <v>3545159.1499999985</v>
      </c>
      <c r="I124" s="7"/>
      <c r="J124" s="8">
        <f t="shared" ref="J124:K124" si="28">J37-J122</f>
        <v>1871641.3900000001</v>
      </c>
      <c r="K124" s="8">
        <f t="shared" si="28"/>
        <v>-178889.83999999985</v>
      </c>
      <c r="L124" s="5">
        <f>L37-L122</f>
        <v>1692751.549999998</v>
      </c>
      <c r="M124" s="7"/>
      <c r="N124" s="5">
        <f>N37-N122</f>
        <v>5237910.7000000011</v>
      </c>
      <c r="O124"/>
      <c r="P124" s="8"/>
      <c r="Q124" s="8"/>
      <c r="R124" s="5"/>
      <c r="S124" s="7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5"/>
      <c r="CI124" s="7"/>
      <c r="CJ124" s="8">
        <f t="shared" ref="CJ124:CL124" si="29">CJ37-CJ122</f>
        <v>22974.050000000003</v>
      </c>
      <c r="CK124" s="8">
        <f t="shared" si="29"/>
        <v>86774.520000000019</v>
      </c>
      <c r="CL124" s="8">
        <f t="shared" si="29"/>
        <v>4597999.8899999997</v>
      </c>
      <c r="CM124" s="5">
        <f>CM37-CM122</f>
        <v>4707748.4599999981</v>
      </c>
      <c r="CN124" s="1"/>
      <c r="CO124" s="8">
        <f t="shared" ref="CO124:CP124" si="30">CO37-CO122</f>
        <v>1907507.0799999998</v>
      </c>
      <c r="CP124" s="8">
        <f t="shared" si="30"/>
        <v>766981.26</v>
      </c>
      <c r="CQ124" s="5">
        <f>CQ37-CQ122</f>
        <v>2674488.3400000003</v>
      </c>
      <c r="CS124" s="5">
        <f>CS37-CS122</f>
        <v>7382236.7999999989</v>
      </c>
      <c r="CT124" s="5"/>
      <c r="CU124" s="41"/>
      <c r="CV124" s="38"/>
    </row>
    <row r="125" spans="1:100" ht="13.5" thickTop="1" x14ac:dyDescent="0.2"/>
    <row r="126" spans="1:100" outlineLevel="1" x14ac:dyDescent="0.2">
      <c r="A126" s="3" t="s">
        <v>113</v>
      </c>
      <c r="B126" s="10" t="s">
        <v>307</v>
      </c>
      <c r="C126" s="3" t="s">
        <v>308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J126" s="3">
        <v>0</v>
      </c>
      <c r="K126" s="3">
        <v>0</v>
      </c>
      <c r="L126" s="3">
        <v>0</v>
      </c>
      <c r="N126" s="3">
        <v>0</v>
      </c>
      <c r="P126" s="29">
        <v>0</v>
      </c>
      <c r="Q126" s="29">
        <v>0</v>
      </c>
      <c r="R126" s="31"/>
      <c r="S126" s="29"/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29">
        <v>0</v>
      </c>
      <c r="CJ126" s="3">
        <v>0</v>
      </c>
      <c r="CK126" s="3">
        <v>0</v>
      </c>
      <c r="CL126" s="3">
        <v>0</v>
      </c>
      <c r="CM126" s="3">
        <v>0</v>
      </c>
      <c r="CO126" s="3">
        <v>0</v>
      </c>
      <c r="CP126" s="3">
        <v>0</v>
      </c>
      <c r="CQ126" s="3">
        <v>0</v>
      </c>
      <c r="CS126" s="3">
        <v>0</v>
      </c>
    </row>
    <row r="127" spans="1:100" x14ac:dyDescent="0.2">
      <c r="A127" s="3" t="s">
        <v>47</v>
      </c>
      <c r="C127" s="1" t="s">
        <v>7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J127" s="3">
        <v>0</v>
      </c>
      <c r="K127" s="3">
        <v>0</v>
      </c>
      <c r="L127" s="3">
        <v>0</v>
      </c>
      <c r="N127" s="3">
        <v>0</v>
      </c>
      <c r="P127" s="3">
        <v>0</v>
      </c>
      <c r="Q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J127" s="3">
        <v>0</v>
      </c>
      <c r="CK127" s="3">
        <v>0</v>
      </c>
      <c r="CL127" s="3">
        <v>0</v>
      </c>
      <c r="CM127" s="3">
        <v>0</v>
      </c>
      <c r="CN127" s="1"/>
      <c r="CO127" s="3">
        <v>0</v>
      </c>
      <c r="CP127" s="3">
        <v>0</v>
      </c>
      <c r="CQ127" s="3">
        <v>0</v>
      </c>
      <c r="CS127" s="3">
        <v>0</v>
      </c>
    </row>
    <row r="129" spans="1:99" outlineLevel="1" x14ac:dyDescent="0.2">
      <c r="A129" s="3" t="s">
        <v>113</v>
      </c>
      <c r="B129" s="10" t="s">
        <v>307</v>
      </c>
      <c r="C129" s="3" t="s">
        <v>308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J129" s="3">
        <v>0</v>
      </c>
      <c r="K129" s="3">
        <v>0</v>
      </c>
      <c r="L129" s="3">
        <v>0</v>
      </c>
      <c r="N129" s="3">
        <v>0</v>
      </c>
      <c r="P129" s="29">
        <v>0</v>
      </c>
      <c r="Q129" s="29">
        <v>0</v>
      </c>
      <c r="R129" s="31"/>
      <c r="S129" s="29"/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29">
        <v>0</v>
      </c>
      <c r="CJ129" s="3">
        <v>0</v>
      </c>
      <c r="CK129" s="3">
        <v>0</v>
      </c>
      <c r="CL129" s="3">
        <v>0</v>
      </c>
      <c r="CM129" s="3">
        <v>0</v>
      </c>
      <c r="CO129" s="3">
        <v>0</v>
      </c>
      <c r="CP129" s="3">
        <v>0</v>
      </c>
      <c r="CQ129" s="3">
        <v>0</v>
      </c>
      <c r="CS129" s="3">
        <v>0</v>
      </c>
    </row>
    <row r="130" spans="1:99" x14ac:dyDescent="0.2">
      <c r="A130" s="3" t="s">
        <v>48</v>
      </c>
      <c r="C130" s="1" t="s">
        <v>8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J130" s="3">
        <v>0</v>
      </c>
      <c r="K130" s="3">
        <v>0</v>
      </c>
      <c r="L130" s="3">
        <v>0</v>
      </c>
      <c r="N130" s="3">
        <v>0</v>
      </c>
      <c r="P130" s="3">
        <v>0</v>
      </c>
      <c r="Q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J130" s="3">
        <v>0</v>
      </c>
      <c r="CK130" s="3">
        <v>0</v>
      </c>
      <c r="CL130" s="3">
        <v>0</v>
      </c>
      <c r="CM130" s="3">
        <v>0</v>
      </c>
      <c r="CN130" s="1"/>
      <c r="CO130" s="3">
        <v>0</v>
      </c>
      <c r="CP130" s="3">
        <v>0</v>
      </c>
      <c r="CQ130" s="3">
        <v>0</v>
      </c>
      <c r="CS130" s="3">
        <v>0</v>
      </c>
    </row>
    <row r="132" spans="1:99" x14ac:dyDescent="0.2">
      <c r="B132" s="45"/>
      <c r="C132" s="46" t="s">
        <v>50</v>
      </c>
      <c r="H132" s="47"/>
      <c r="I132" s="47"/>
      <c r="L132" s="47"/>
      <c r="M132" s="47"/>
      <c r="N132" s="47"/>
      <c r="O132" s="47"/>
      <c r="P132" s="47"/>
      <c r="Q132" s="47"/>
      <c r="R132" s="47"/>
      <c r="S132" s="47"/>
      <c r="CH132" s="47">
        <f>(R35-R17-R32)*3%</f>
        <v>230084.19</v>
      </c>
      <c r="CI132" s="47"/>
      <c r="CM132" s="47"/>
      <c r="CN132" s="47"/>
      <c r="CQ132" s="47"/>
      <c r="CR132" s="47"/>
      <c r="CS132" s="47"/>
      <c r="CT132" s="47"/>
      <c r="CU132" s="48"/>
    </row>
    <row r="134" spans="1:99" ht="13.5" thickBot="1" x14ac:dyDescent="0.25">
      <c r="C134" s="1" t="s">
        <v>46</v>
      </c>
      <c r="H134" s="43">
        <f>H124-H127-H130-H132</f>
        <v>3545159.1499999985</v>
      </c>
      <c r="L134" s="43">
        <f>L124-L127-L130-L132</f>
        <v>1692751.549999998</v>
      </c>
      <c r="N134" s="43">
        <f>N124-N127-N130-N132</f>
        <v>5237910.7000000011</v>
      </c>
      <c r="R134"/>
      <c r="S134"/>
      <c r="CH134"/>
      <c r="CM134" s="43">
        <f>CM124-CM127-CM130-CM132</f>
        <v>4707748.4599999981</v>
      </c>
      <c r="CQ134" s="43">
        <f>CQ124-CQ127-CQ130-CQ132</f>
        <v>2674488.3400000003</v>
      </c>
      <c r="CS134" s="43">
        <f>CS124-CS127-CS130-CS132</f>
        <v>7382236.7999999989</v>
      </c>
    </row>
    <row r="135" spans="1:99" ht="13.5" thickTop="1" x14ac:dyDescent="0.2"/>
  </sheetData>
  <phoneticPr fontId="0" type="noConversion"/>
  <printOptions horizontalCentered="1"/>
  <pageMargins left="0.5" right="0.5" top="0.5" bottom="0.5" header="0.5" footer="0.25"/>
  <pageSetup paperSize="5" scale="67" fitToHeight="2" orientation="landscape" r:id="rId1"/>
  <headerFooter alignWithMargins="0">
    <oddFooter>&amp;L&amp;8&amp;D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PED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Poulter Cindie</cp:lastModifiedBy>
  <cp:lastPrinted>2006-07-11T15:49:48Z</cp:lastPrinted>
  <dcterms:created xsi:type="dcterms:W3CDTF">1997-12-11T19:58:58Z</dcterms:created>
  <dcterms:modified xsi:type="dcterms:W3CDTF">2022-02-09T14:13:05Z</dcterms:modified>
</cp:coreProperties>
</file>