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65" windowWidth="15360" windowHeight="8085"/>
  </bookViews>
  <sheets>
    <sheet name="Input Sheet" sheetId="1" r:id="rId1"/>
    <sheet name="Data" sheetId="2" state="hidden" r:id="rId2"/>
    <sheet name="Bargaining Unit" sheetId="3" state="hidden" r:id="rId3"/>
    <sheet name="Sheet1" sheetId="4" state="hidden" r:id="rId4"/>
  </sheets>
  <definedNames>
    <definedName name="B">Data!$I$16:$I$23</definedName>
    <definedName name="B_15">Data!$J$16:$J$24</definedName>
    <definedName name="B_30">Data!$K$16:$K$25</definedName>
    <definedName name="B_45">Data!$L$16:$L$26</definedName>
    <definedName name="B_60">Data!$M$16:$M$27</definedName>
    <definedName name="Bargaining_Unit">Data!$A$91:$A$95</definedName>
    <definedName name="CEA">Data!$E$16:$E$32</definedName>
    <definedName name="CEAGRADE">Data!$E$16:$E$32</definedName>
    <definedName name="CEAHEALTH">Data!$Q$2</definedName>
    <definedName name="CEASTEP">Data!$P$16:$P$26</definedName>
    <definedName name="Certified">Data!$A$106</definedName>
    <definedName name="Certified_Classified">Data!#REF!</definedName>
    <definedName name="Classified">Data!$A$109</definedName>
    <definedName name="D">Data!$O$16:$O$29</definedName>
    <definedName name="Employee_Type">Data!$A$102:$A$103</definedName>
    <definedName name="ESC">Data!$L$1</definedName>
    <definedName name="FICA">Data!$L$3</definedName>
    <definedName name="FTE">#REF!</definedName>
    <definedName name="Funding_Type">Data!$A$98:$A$99</definedName>
    <definedName name="Funds_For_Request">Data!$A$8:$A$12</definedName>
    <definedName name="Grade">Data!$C$16:$C$25</definedName>
    <definedName name="HEALTH3Q">Data!$O$3</definedName>
    <definedName name="HEALTHFULL">Data!$O$4</definedName>
    <definedName name="HEALTHHALF">Data!$O$2</definedName>
    <definedName name="Location">Data!$A$15:$A$88</definedName>
    <definedName name="Location_And_Number">Data!$A$15:$A$87</definedName>
    <definedName name="Longevity">Data!$C$2:$C$3</definedName>
    <definedName name="M">Data!#REF!</definedName>
    <definedName name="M_15">Data!#REF!</definedName>
    <definedName name="M_30">Data!$N$16:$N$29</definedName>
    <definedName name="MLMA">Data!$G$16:$G$25</definedName>
    <definedName name="MLMAGRADE">Data!$G$16:$G$25</definedName>
    <definedName name="MLMASTEP">Data!$R$16:$R$25</definedName>
    <definedName name="MSEA">Data!$C$16:$C$25</definedName>
    <definedName name="MSEAGRADE">Data!$C$16:$C$25</definedName>
    <definedName name="MSEASTEP">Data!$O$16:$O$29</definedName>
    <definedName name="MSPA">Data!$F$16:$F$24</definedName>
    <definedName name="MSPAGRADE">Data!$F$16:$F$24</definedName>
    <definedName name="MSPASTEP">Data!$Q$16:$Q$26</definedName>
    <definedName name="New_Position">Data!$B$3</definedName>
    <definedName name="NOT_REQUIRED">Data!$J$15</definedName>
    <definedName name="PERS">Data!$L$5</definedName>
    <definedName name="Premium">Data!$C$6:$C$12</definedName>
    <definedName name="_xlnm.Print_Area" localSheetId="0">'Input Sheet'!$A$1:$I$54</definedName>
    <definedName name="Request_Type">Data!$A$2:$A$5</definedName>
    <definedName name="SBS">Data!$L$6</definedName>
    <definedName name="Step">Data!$C$56:$C$67</definedName>
    <definedName name="Table">'Bargaining Unit'!$A$2:$E$644</definedName>
    <definedName name="TOTALFTE">'Input Sheet'!$H$21</definedName>
    <definedName name="TRS">Data!$L$4</definedName>
    <definedName name="WC">Data!$L$2</definedName>
  </definedNames>
  <calcPr calcId="145621"/>
</workbook>
</file>

<file path=xl/calcChain.xml><?xml version="1.0" encoding="utf-8"?>
<calcChain xmlns="http://schemas.openxmlformats.org/spreadsheetml/2006/main">
  <c r="B35" i="1" l="1"/>
  <c r="C546" i="3" l="1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545" i="3"/>
  <c r="G457" i="3"/>
  <c r="D35" i="1" l="1"/>
  <c r="E34" i="1" l="1"/>
  <c r="D40" i="1" s="1"/>
  <c r="A37" i="1" l="1"/>
  <c r="D14" i="1"/>
  <c r="A33" i="1"/>
  <c r="G39" i="2" l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H21" i="1" l="1"/>
  <c r="H42" i="1" s="1"/>
  <c r="D13" i="1" l="1"/>
  <c r="A35" i="1"/>
  <c r="H19" i="1"/>
  <c r="D18" i="1" l="1"/>
  <c r="A36" i="1"/>
  <c r="A11" i="1"/>
  <c r="C15" i="1"/>
  <c r="Q2" i="2" l="1"/>
  <c r="E3" i="1" l="1"/>
  <c r="B40" i="1" l="1"/>
  <c r="H35" i="1" s="1"/>
  <c r="H41" i="1" l="1"/>
  <c r="H40" i="1"/>
  <c r="H39" i="1" l="1"/>
  <c r="H37" i="1"/>
  <c r="H38" i="1"/>
  <c r="H36" i="1"/>
  <c r="H43" i="1" l="1"/>
  <c r="D28" i="1" s="1"/>
</calcChain>
</file>

<file path=xl/sharedStrings.xml><?xml version="1.0" encoding="utf-8"?>
<sst xmlns="http://schemas.openxmlformats.org/spreadsheetml/2006/main" count="1736" uniqueCount="833">
  <si>
    <t>Employee ID</t>
  </si>
  <si>
    <t>Position Information:</t>
  </si>
  <si>
    <t>Location</t>
  </si>
  <si>
    <t>Start Date</t>
  </si>
  <si>
    <t>End Date</t>
  </si>
  <si>
    <t>Bargaining Unit</t>
  </si>
  <si>
    <t>Funding Information:</t>
  </si>
  <si>
    <t>Funds for Request</t>
  </si>
  <si>
    <t>Step</t>
  </si>
  <si>
    <t>Grade</t>
  </si>
  <si>
    <t>Hourly Rate</t>
  </si>
  <si>
    <t>Salary</t>
  </si>
  <si>
    <t>PERS</t>
  </si>
  <si>
    <t>TRS</t>
  </si>
  <si>
    <t>Longevity</t>
  </si>
  <si>
    <t>SBS</t>
  </si>
  <si>
    <t>First Name</t>
  </si>
  <si>
    <t>Last Name</t>
  </si>
  <si>
    <t>Amount $</t>
  </si>
  <si>
    <t>Funding Type</t>
  </si>
  <si>
    <t>Payment Information:</t>
  </si>
  <si>
    <t>TOTAL COST</t>
  </si>
  <si>
    <t>Premium</t>
  </si>
  <si>
    <t>Position Control Number</t>
  </si>
  <si>
    <t>Description</t>
  </si>
  <si>
    <t>Select From the Drop-Down Menu:</t>
  </si>
  <si>
    <t>Request_Type</t>
  </si>
  <si>
    <t>Exist in Budget</t>
  </si>
  <si>
    <t>Requires Additional Funding</t>
  </si>
  <si>
    <t>Requires Budget Transfer</t>
  </si>
  <si>
    <t>Academy Charter</t>
  </si>
  <si>
    <t>Accounting</t>
  </si>
  <si>
    <t>Administration Building</t>
  </si>
  <si>
    <t>American Charter Academy</t>
  </si>
  <si>
    <t>Asst Supt of Administration</t>
  </si>
  <si>
    <t>Beryozava</t>
  </si>
  <si>
    <t>Big Lake</t>
  </si>
  <si>
    <t>Birch Tree Charter</t>
  </si>
  <si>
    <t>Burchell High</t>
  </si>
  <si>
    <t>Butte</t>
  </si>
  <si>
    <t>Career &amp; Technical Ed</t>
  </si>
  <si>
    <t>Chief Financial Officer</t>
  </si>
  <si>
    <t>Colony High</t>
  </si>
  <si>
    <t>Colony Middle</t>
  </si>
  <si>
    <t>Cottonwood Creek</t>
  </si>
  <si>
    <t>Custodial Services</t>
  </si>
  <si>
    <t>Department of Education</t>
  </si>
  <si>
    <t>Districtwide Health Services</t>
  </si>
  <si>
    <t>Districtwide Services</t>
  </si>
  <si>
    <t>EEO Office</t>
  </si>
  <si>
    <t>Facility Use</t>
  </si>
  <si>
    <t>Federal Programs</t>
  </si>
  <si>
    <t>Finance &amp; Budget</t>
  </si>
  <si>
    <t>Finger Lake</t>
  </si>
  <si>
    <t>Foundation Program</t>
  </si>
  <si>
    <t>Fronteras Spanish Charter</t>
  </si>
  <si>
    <t>Glacier View</t>
  </si>
  <si>
    <t>Goose Bay</t>
  </si>
  <si>
    <t>Houston High</t>
  </si>
  <si>
    <t>Houston Middle</t>
  </si>
  <si>
    <t>Human Resources</t>
  </si>
  <si>
    <t>Iditarod</t>
  </si>
  <si>
    <t>IT - Information Technology</t>
  </si>
  <si>
    <t>Knik</t>
  </si>
  <si>
    <t>Larson</t>
  </si>
  <si>
    <t>Machetanz</t>
  </si>
  <si>
    <t>Mat Su Career Tech High</t>
  </si>
  <si>
    <t>Mat-Su Central School (CSS)</t>
  </si>
  <si>
    <t>Mat-Su Day School</t>
  </si>
  <si>
    <t>Nutrition Services</t>
  </si>
  <si>
    <t>Office of the Superintendent</t>
  </si>
  <si>
    <t>Operations &amp; Maintenance</t>
  </si>
  <si>
    <t>Palmer High</t>
  </si>
  <si>
    <t>Palmer Middle</t>
  </si>
  <si>
    <t>Payroll</t>
  </si>
  <si>
    <t>Pioneer Peak</t>
  </si>
  <si>
    <t>Public Information Office</t>
  </si>
  <si>
    <t>Purchasing</t>
  </si>
  <si>
    <t>Quality Schools</t>
  </si>
  <si>
    <t>Risk Management</t>
  </si>
  <si>
    <t>School Board</t>
  </si>
  <si>
    <t>Shaw</t>
  </si>
  <si>
    <t>Sherrod</t>
  </si>
  <si>
    <t>Snowshoe</t>
  </si>
  <si>
    <t>Student Support Services</t>
  </si>
  <si>
    <t>Student Transportation</t>
  </si>
  <si>
    <t>Su Valley Jr/Sr High</t>
  </si>
  <si>
    <t>Sutton</t>
  </si>
  <si>
    <t>Swanson</t>
  </si>
  <si>
    <t>Talkeetna</t>
  </si>
  <si>
    <t>Tanaina</t>
  </si>
  <si>
    <t>Teeland Middle</t>
  </si>
  <si>
    <t>Transportation Services</t>
  </si>
  <si>
    <t>Trapper Creek</t>
  </si>
  <si>
    <t>Twindly Bridge Charter</t>
  </si>
  <si>
    <t>Valley Pathways</t>
  </si>
  <si>
    <t>Warehouse</t>
  </si>
  <si>
    <t>Wasilla High</t>
  </si>
  <si>
    <t>Wasilla Middle</t>
  </si>
  <si>
    <t>Willow</t>
  </si>
  <si>
    <t>Funds_For_Request</t>
  </si>
  <si>
    <t>Certified</t>
  </si>
  <si>
    <t>Classified</t>
  </si>
  <si>
    <t>Bargaining_Unit</t>
  </si>
  <si>
    <t>MSEA</t>
  </si>
  <si>
    <t>CEA</t>
  </si>
  <si>
    <t>MSPA</t>
  </si>
  <si>
    <t>Employee Information:</t>
  </si>
  <si>
    <t>Description/Rationale:</t>
  </si>
  <si>
    <t>Request Type:</t>
  </si>
  <si>
    <t>Funding_Type</t>
  </si>
  <si>
    <t>Grant</t>
  </si>
  <si>
    <t>General Fund</t>
  </si>
  <si>
    <t>Yes</t>
  </si>
  <si>
    <t>No</t>
  </si>
  <si>
    <t>From Authorized Reserve</t>
  </si>
  <si>
    <t>Converting Existing Position</t>
  </si>
  <si>
    <t>B</t>
  </si>
  <si>
    <t>B+15</t>
  </si>
  <si>
    <t>B+30</t>
  </si>
  <si>
    <t>B+45</t>
  </si>
  <si>
    <t>B+60</t>
  </si>
  <si>
    <t>M+45</t>
  </si>
  <si>
    <t>A</t>
  </si>
  <si>
    <t>C</t>
  </si>
  <si>
    <t>D</t>
  </si>
  <si>
    <t>E</t>
  </si>
  <si>
    <t>F</t>
  </si>
  <si>
    <t>G</t>
  </si>
  <si>
    <t>H</t>
  </si>
  <si>
    <t>I</t>
  </si>
  <si>
    <t>OO</t>
  </si>
  <si>
    <t>ESC</t>
  </si>
  <si>
    <t>WC</t>
  </si>
  <si>
    <t>FICA</t>
  </si>
  <si>
    <t>MSEA/B/0</t>
  </si>
  <si>
    <t>MSEA/B/10</t>
  </si>
  <si>
    <t>MSEA/B/11</t>
  </si>
  <si>
    <t>MSEA/B/12</t>
  </si>
  <si>
    <t>MSEA/B/13</t>
  </si>
  <si>
    <t>MSEA/M/0</t>
  </si>
  <si>
    <t>MSEA/M/10</t>
  </si>
  <si>
    <t>MSEA/M/11</t>
  </si>
  <si>
    <t>MSEA/M/12</t>
  </si>
  <si>
    <t>MSEA/M/13</t>
  </si>
  <si>
    <t>CEA/1/0</t>
  </si>
  <si>
    <t>CEA/2/0</t>
  </si>
  <si>
    <t>CEA/3/0</t>
  </si>
  <si>
    <t>CEA/4/0</t>
  </si>
  <si>
    <t>CEA/5/0</t>
  </si>
  <si>
    <t>CEA/6/0</t>
  </si>
  <si>
    <t>CEA/7/0</t>
  </si>
  <si>
    <t>CEA/8/0</t>
  </si>
  <si>
    <t>CEA/9/0</t>
  </si>
  <si>
    <t>CEA/11/0</t>
  </si>
  <si>
    <t>CEA/12/0</t>
  </si>
  <si>
    <t>CEA/13/0</t>
  </si>
  <si>
    <t>CEA/14/0</t>
  </si>
  <si>
    <t>CEA/15/0</t>
  </si>
  <si>
    <t>CEA/16/0</t>
  </si>
  <si>
    <t>CEA/17/0</t>
  </si>
  <si>
    <t>CEA/10/0</t>
  </si>
  <si>
    <t>MSPA/A/0</t>
  </si>
  <si>
    <t>MSPA/A/1</t>
  </si>
  <si>
    <t>MSPA/A/2</t>
  </si>
  <si>
    <t>MSPA/A/3</t>
  </si>
  <si>
    <t>MSPA/A/4</t>
  </si>
  <si>
    <t>MSPA/A/5</t>
  </si>
  <si>
    <t>MSPA/A/6</t>
  </si>
  <si>
    <t>MSPA/A/7</t>
  </si>
  <si>
    <t>MSPA/A/8</t>
  </si>
  <si>
    <t>MSPA/A/9</t>
  </si>
  <si>
    <t>MSPA/A/10</t>
  </si>
  <si>
    <t>MSPA/B/0</t>
  </si>
  <si>
    <t>MSPA/B/1</t>
  </si>
  <si>
    <t>MSPA/B/2</t>
  </si>
  <si>
    <t>MSPA/B/3</t>
  </si>
  <si>
    <t>MSPA/B/4</t>
  </si>
  <si>
    <t>MSPA/B/5</t>
  </si>
  <si>
    <t>MSPA/B/6</t>
  </si>
  <si>
    <t>MSPA/B/7</t>
  </si>
  <si>
    <t>MSPA/B/8</t>
  </si>
  <si>
    <t>MSPA/B/9</t>
  </si>
  <si>
    <t>MSPA/B/10</t>
  </si>
  <si>
    <t>MSPA/C/0</t>
  </si>
  <si>
    <t>MSPA/C/1</t>
  </si>
  <si>
    <t>MSPA/C/2</t>
  </si>
  <si>
    <t>MSPA/C/3</t>
  </si>
  <si>
    <t>MSPA/C/4</t>
  </si>
  <si>
    <t>MSPA/C/5</t>
  </si>
  <si>
    <t>MSPA/C/6</t>
  </si>
  <si>
    <t>MSPA/C/7</t>
  </si>
  <si>
    <t>MSPA/C/8</t>
  </si>
  <si>
    <t>MSPA/C/9</t>
  </si>
  <si>
    <t>MSPA/C/10</t>
  </si>
  <si>
    <t>MSPA/D/0</t>
  </si>
  <si>
    <t>MSPA/D/1</t>
  </si>
  <si>
    <t>MSPA/D/2</t>
  </si>
  <si>
    <t>MSPA/D/3</t>
  </si>
  <si>
    <t>MSPA/D/4</t>
  </si>
  <si>
    <t>MSPA/D/5</t>
  </si>
  <si>
    <t>MSPA/D/6</t>
  </si>
  <si>
    <t>MSPA/D/7</t>
  </si>
  <si>
    <t>MSPA/D/8</t>
  </si>
  <si>
    <t>MSPA/D/9</t>
  </si>
  <si>
    <t>MSPA/D/10</t>
  </si>
  <si>
    <t>MSPA/E/0</t>
  </si>
  <si>
    <t>MSPA/E/1</t>
  </si>
  <si>
    <t>MSPA/E/2</t>
  </si>
  <si>
    <t>MSPA/E/3</t>
  </si>
  <si>
    <t>MSPA/E/4</t>
  </si>
  <si>
    <t>MSPA/E/5</t>
  </si>
  <si>
    <t>MSPA/E/6</t>
  </si>
  <si>
    <t>MSPA/E/7</t>
  </si>
  <si>
    <t>MSPA/E/8</t>
  </si>
  <si>
    <t>MSPA/E/9</t>
  </si>
  <si>
    <t>MSPA/E/10</t>
  </si>
  <si>
    <t>MSPA/F/0</t>
  </si>
  <si>
    <t>MSPA/F/1</t>
  </si>
  <si>
    <t>MSPA/F/2</t>
  </si>
  <si>
    <t>MSPA/F/3</t>
  </si>
  <si>
    <t>MSPA/F/4</t>
  </si>
  <si>
    <t>MSPA/F/5</t>
  </si>
  <si>
    <t>MSPA/F/6</t>
  </si>
  <si>
    <t>MSPA/F/7</t>
  </si>
  <si>
    <t>MSPA/F/8</t>
  </si>
  <si>
    <t>MSPA/F/9</t>
  </si>
  <si>
    <t>MSPA/F/10</t>
  </si>
  <si>
    <t>MSPA/G/0</t>
  </si>
  <si>
    <t>MSPA/G/1</t>
  </si>
  <si>
    <t>MSPA/G/2</t>
  </si>
  <si>
    <t>MSPA/G/3</t>
  </si>
  <si>
    <t>MSPA/G/4</t>
  </si>
  <si>
    <t>MSPA/G/5</t>
  </si>
  <si>
    <t>MSPA/G/6</t>
  </si>
  <si>
    <t>MSPA/G/7</t>
  </si>
  <si>
    <t>MSPA/G/8</t>
  </si>
  <si>
    <t>MSPA/G/9</t>
  </si>
  <si>
    <t>MSPA/G/10</t>
  </si>
  <si>
    <t>MSPA/H/0</t>
  </si>
  <si>
    <t>MSPA/H/1</t>
  </si>
  <si>
    <t>MSPA/H/2</t>
  </si>
  <si>
    <t>MSPA/H/3</t>
  </si>
  <si>
    <t>MSPA/H/4</t>
  </si>
  <si>
    <t>MSPA/H/5</t>
  </si>
  <si>
    <t>MSPA/H/6</t>
  </si>
  <si>
    <t>MSPA/H/7</t>
  </si>
  <si>
    <t>MSPA/H/8</t>
  </si>
  <si>
    <t>MSPA/H/9</t>
  </si>
  <si>
    <t>MSPA/H/10</t>
  </si>
  <si>
    <t>MSPA/I/0</t>
  </si>
  <si>
    <t>MSPA/I/1</t>
  </si>
  <si>
    <t>MSPA/I/2</t>
  </si>
  <si>
    <t>MSPA/I/3</t>
  </si>
  <si>
    <t>MSPA/I/4</t>
  </si>
  <si>
    <t>MSPA/I/5</t>
  </si>
  <si>
    <t>MSPA/I/6</t>
  </si>
  <si>
    <t>MSPA/I/7</t>
  </si>
  <si>
    <t>MSPA/I/8</t>
  </si>
  <si>
    <t>MSPA/I/9</t>
  </si>
  <si>
    <t>MSPA/I/10</t>
  </si>
  <si>
    <t>260 day</t>
  </si>
  <si>
    <t>CEA/2/OO</t>
  </si>
  <si>
    <t>CEA/3/OO</t>
  </si>
  <si>
    <t>CEA/4/OO</t>
  </si>
  <si>
    <t>CEA/5/OO</t>
  </si>
  <si>
    <t>CEA/6/OO</t>
  </si>
  <si>
    <t>CEA/7/OO</t>
  </si>
  <si>
    <t>CEA/8/OO</t>
  </si>
  <si>
    <t>CEA/9/OO</t>
  </si>
  <si>
    <t>CEA/10/OO</t>
  </si>
  <si>
    <t>CEA/11/OO</t>
  </si>
  <si>
    <t>CEA/12/OO</t>
  </si>
  <si>
    <t>CEA/13/OO</t>
  </si>
  <si>
    <t>CEA/14/OO</t>
  </si>
  <si>
    <t>CEA/15/OO</t>
  </si>
  <si>
    <t>CEA/16/OO</t>
  </si>
  <si>
    <t>CEA/17/OO</t>
  </si>
  <si>
    <t>MLMA-185/13/0</t>
  </si>
  <si>
    <t>MLMA-185/13/1</t>
  </si>
  <si>
    <t>MLMA-185/13/2</t>
  </si>
  <si>
    <t>MLMA-185/13/3</t>
  </si>
  <si>
    <t>MLMA-185/13/4</t>
  </si>
  <si>
    <t>MLMA-185/13/5</t>
  </si>
  <si>
    <t>MLMA-185/13/6</t>
  </si>
  <si>
    <t>MLMA-185/13/7</t>
  </si>
  <si>
    <t>MLMA-185/13/8</t>
  </si>
  <si>
    <t>MLMA-185/13/9</t>
  </si>
  <si>
    <t>MLMA-185/14/0</t>
  </si>
  <si>
    <t>MLMA-185/14/1</t>
  </si>
  <si>
    <t>MLMA-185/14/2</t>
  </si>
  <si>
    <t>MLMA-185/14/3</t>
  </si>
  <si>
    <t>MLMA-185/14/4</t>
  </si>
  <si>
    <t>MLMA-185/14/5</t>
  </si>
  <si>
    <t>MLMA-185/14/6</t>
  </si>
  <si>
    <t>MLMA-185/14/7</t>
  </si>
  <si>
    <t>MLMA-185/14/8</t>
  </si>
  <si>
    <t>MLMA-185/14/9</t>
  </si>
  <si>
    <t>MLMA-185/15/0</t>
  </si>
  <si>
    <t>MLMA-185/15/1</t>
  </si>
  <si>
    <t>MLMA-185/15/2</t>
  </si>
  <si>
    <t>MLMA-185/15/3</t>
  </si>
  <si>
    <t>MLMA-185/15/4</t>
  </si>
  <si>
    <t>MLMA-185/15/5</t>
  </si>
  <si>
    <t>MLMA-185/15/6</t>
  </si>
  <si>
    <t>MLMA-185/15/7</t>
  </si>
  <si>
    <t>MLMA-185/15/8</t>
  </si>
  <si>
    <t>MLMA-185/15/9</t>
  </si>
  <si>
    <t>MLMA-185/16/0</t>
  </si>
  <si>
    <t>MLMA-185/16/1</t>
  </si>
  <si>
    <t>MLMA-185/16/2</t>
  </si>
  <si>
    <t>MLMA-185/16/3</t>
  </si>
  <si>
    <t>MLMA-185/16/4</t>
  </si>
  <si>
    <t>MLMA-185/16/5</t>
  </si>
  <si>
    <t>MLMA-185/16/6</t>
  </si>
  <si>
    <t>MLMA-185/16/7</t>
  </si>
  <si>
    <t>MLMA-185/16/8</t>
  </si>
  <si>
    <t>MLMA-185/16/9</t>
  </si>
  <si>
    <t>MLMA-185/17/0</t>
  </si>
  <si>
    <t>MLMA-185/17/1</t>
  </si>
  <si>
    <t>MLMA-185/17/2</t>
  </si>
  <si>
    <t>MLMA-185/17/3</t>
  </si>
  <si>
    <t>MLMA-185/17/4</t>
  </si>
  <si>
    <t>MLMA-185/17/5</t>
  </si>
  <si>
    <t>MLMA-185/17/6</t>
  </si>
  <si>
    <t>MLMA-185/17/7</t>
  </si>
  <si>
    <t>MLMA-185/17/8</t>
  </si>
  <si>
    <t>MLMA-185/17/9</t>
  </si>
  <si>
    <t>MLMA-185/18/0</t>
  </si>
  <si>
    <t>MLMA-185/18/1</t>
  </si>
  <si>
    <t>MLMA-185/18/2</t>
  </si>
  <si>
    <t>MLMA-185/18/3</t>
  </si>
  <si>
    <t>MLMA-185/18/4</t>
  </si>
  <si>
    <t>MLMA-185/18/5</t>
  </si>
  <si>
    <t>MLMA-185/18/6</t>
  </si>
  <si>
    <t>MLMA-185/18/7</t>
  </si>
  <si>
    <t>MLMA-185/18/8</t>
  </si>
  <si>
    <t>MLMA-185/18/9</t>
  </si>
  <si>
    <t>MLMA-185/19/0</t>
  </si>
  <si>
    <t>MLMA-185/19/1</t>
  </si>
  <si>
    <t>MLMA-185/19/2</t>
  </si>
  <si>
    <t>MLMA-185/19/3</t>
  </si>
  <si>
    <t>MLMA-185/19/4</t>
  </si>
  <si>
    <t>MLMA-185/19/5</t>
  </si>
  <si>
    <t>MLMA-185/19/6</t>
  </si>
  <si>
    <t>MLMA-185/19/7</t>
  </si>
  <si>
    <t>MLMA-185/19/8</t>
  </si>
  <si>
    <t>MLMA-185/19/9</t>
  </si>
  <si>
    <t>MLMA-185/21/0</t>
  </si>
  <si>
    <t>MLMA-185/21/1</t>
  </si>
  <si>
    <t>MLMA-185/21/2</t>
  </si>
  <si>
    <t>MLMA-185/21/3</t>
  </si>
  <si>
    <t>MLMA-185/21/4</t>
  </si>
  <si>
    <t>MLMA-185/21/5</t>
  </si>
  <si>
    <t>MLMA-185/21/6</t>
  </si>
  <si>
    <t>MLMA-185/21/7</t>
  </si>
  <si>
    <t>MLMA-185/21/8</t>
  </si>
  <si>
    <t>MLMA-185/21/9</t>
  </si>
  <si>
    <t>MLMA-185/22/0</t>
  </si>
  <si>
    <t>MLMA-185/22/1</t>
  </si>
  <si>
    <t>MLMA-185/22/2</t>
  </si>
  <si>
    <t>MLMA-185/22/3</t>
  </si>
  <si>
    <t>MLMA-185/22/4</t>
  </si>
  <si>
    <t>MLMA-185/22/5</t>
  </si>
  <si>
    <t>MLMA-185/22/6</t>
  </si>
  <si>
    <t>MLMA-185/22/7</t>
  </si>
  <si>
    <t>MLMA-185/22/8</t>
  </si>
  <si>
    <t>MLMA-185/22/9</t>
  </si>
  <si>
    <t>MLMA-260/13/0</t>
  </si>
  <si>
    <t>MLMA-260/13/1</t>
  </si>
  <si>
    <t>MLMA-260/13/2</t>
  </si>
  <si>
    <t>MLMA-260/13/3</t>
  </si>
  <si>
    <t>MLMA-260/13/4</t>
  </si>
  <si>
    <t>MLMA-260/13/5</t>
  </si>
  <si>
    <t>MLMA-260/13/6</t>
  </si>
  <si>
    <t>MLMA-260/13/7</t>
  </si>
  <si>
    <t>MLMA-260/13/8</t>
  </si>
  <si>
    <t>MLMA-260/13/9</t>
  </si>
  <si>
    <t>MLMA-260/14/0</t>
  </si>
  <si>
    <t>MLMA-260/14/1</t>
  </si>
  <si>
    <t>MLMA-260/14/2</t>
  </si>
  <si>
    <t>MLMA-260/14/3</t>
  </si>
  <si>
    <t>MLMA-260/14/4</t>
  </si>
  <si>
    <t>MLMA-260/14/5</t>
  </si>
  <si>
    <t>MLMA-260/14/6</t>
  </si>
  <si>
    <t>MLMA-260/14/7</t>
  </si>
  <si>
    <t>MLMA-260/14/8</t>
  </si>
  <si>
    <t>MLMA-260/14/9</t>
  </si>
  <si>
    <t>MLMA-260/15/0</t>
  </si>
  <si>
    <t>MLMA-260/15/1</t>
  </si>
  <si>
    <t>MLMA-260/15/2</t>
  </si>
  <si>
    <t>MLMA-260/15/3</t>
  </si>
  <si>
    <t>MLMA-260/15/4</t>
  </si>
  <si>
    <t>MLMA-260/15/5</t>
  </si>
  <si>
    <t>MLMA-260/15/6</t>
  </si>
  <si>
    <t>MLMA-260/15/7</t>
  </si>
  <si>
    <t>MLMA-260/15/8</t>
  </si>
  <si>
    <t>MLMA-260/15/9</t>
  </si>
  <si>
    <t>MLMA-260/16/0</t>
  </si>
  <si>
    <t>MLMA-260/16/1</t>
  </si>
  <si>
    <t>MLMA-260/16/2</t>
  </si>
  <si>
    <t>MLMA-260/16/3</t>
  </si>
  <si>
    <t>MLMA-260/16/4</t>
  </si>
  <si>
    <t>MLMA-260/16/5</t>
  </si>
  <si>
    <t>MLMA-260/16/6</t>
  </si>
  <si>
    <t>MLMA-260/16/7</t>
  </si>
  <si>
    <t>MLMA-260/16/8</t>
  </si>
  <si>
    <t>MLMA-260/16/9</t>
  </si>
  <si>
    <t>MLMA-260/17/0</t>
  </si>
  <si>
    <t>MLMA-260/17/1</t>
  </si>
  <si>
    <t>MLMA-260/17/2</t>
  </si>
  <si>
    <t>MLMA-260/17/3</t>
  </si>
  <si>
    <t>MLMA-260/17/4</t>
  </si>
  <si>
    <t>MLMA-260/17/5</t>
  </si>
  <si>
    <t>MLMA-260/17/6</t>
  </si>
  <si>
    <t>MLMA-260/17/7</t>
  </si>
  <si>
    <t>MLMA-260/17/8</t>
  </si>
  <si>
    <t>MLMA-260/17/9</t>
  </si>
  <si>
    <t>MLMA-260/18/0</t>
  </si>
  <si>
    <t>MLMA-260/18/1</t>
  </si>
  <si>
    <t>MLMA-260/18/2</t>
  </si>
  <si>
    <t>MLMA-260/18/3</t>
  </si>
  <si>
    <t>MLMA-260/18/4</t>
  </si>
  <si>
    <t>MLMA-260/18/5</t>
  </si>
  <si>
    <t>MLMA-260/18/6</t>
  </si>
  <si>
    <t>MLMA-260/18/7</t>
  </si>
  <si>
    <t>MLMA-260/18/8</t>
  </si>
  <si>
    <t>MLMA-260/18/9</t>
  </si>
  <si>
    <t>MLMA-260/19/0</t>
  </si>
  <si>
    <t>MLMA-260/19/1</t>
  </si>
  <si>
    <t>MLMA-260/19/2</t>
  </si>
  <si>
    <t>MLMA-260/19/3</t>
  </si>
  <si>
    <t>MLMA-260/19/4</t>
  </si>
  <si>
    <t>MLMA-260/19/5</t>
  </si>
  <si>
    <t>MLMA-260/19/6</t>
  </si>
  <si>
    <t>MLMA-260/19/7</t>
  </si>
  <si>
    <t>MLMA-260/19/8</t>
  </si>
  <si>
    <t>MLMA-260/19/9</t>
  </si>
  <si>
    <t>MLMA-260/20/0</t>
  </si>
  <si>
    <t>MLMA-260/20/1</t>
  </si>
  <si>
    <t>MLMA-260/20/2</t>
  </si>
  <si>
    <t>MLMA-260/20/3</t>
  </si>
  <si>
    <t>MLMA-260/20/4</t>
  </si>
  <si>
    <t>MLMA-260/20/5</t>
  </si>
  <si>
    <t>MLMA-260/20/6</t>
  </si>
  <si>
    <t>MLMA-260/20/7</t>
  </si>
  <si>
    <t>MLMA-260/20/8</t>
  </si>
  <si>
    <t>MLMA-260/20/9</t>
  </si>
  <si>
    <t>MLMA-260/21/0</t>
  </si>
  <si>
    <t>MLMA-260/21/1</t>
  </si>
  <si>
    <t>MLMA-260/21/2</t>
  </si>
  <si>
    <t>MLMA-260/21/3</t>
  </si>
  <si>
    <t>MLMA-260/21/4</t>
  </si>
  <si>
    <t>MLMA-260/21/5</t>
  </si>
  <si>
    <t>MLMA-260/21/6</t>
  </si>
  <si>
    <t>MLMA-260/21/7</t>
  </si>
  <si>
    <t>MLMA-260/21/8</t>
  </si>
  <si>
    <t>MLMA-260/21/9</t>
  </si>
  <si>
    <t>MLMA-260/22/0</t>
  </si>
  <si>
    <t>MLMA-260/22/1</t>
  </si>
  <si>
    <t>MLMA-260/22/2</t>
  </si>
  <si>
    <t>MLMA-260/22/3</t>
  </si>
  <si>
    <t>MLMA-260/22/4</t>
  </si>
  <si>
    <t>MLMA-260/22/5</t>
  </si>
  <si>
    <t>MLMA-260/22/6</t>
  </si>
  <si>
    <t>MLMA-260/22/7</t>
  </si>
  <si>
    <t>MLMA-260/22/8</t>
  </si>
  <si>
    <t>MLMA-260/22/9</t>
  </si>
  <si>
    <t>NA</t>
  </si>
  <si>
    <t>Per-Diem Rate</t>
  </si>
  <si>
    <t>Union/Grade/Step</t>
  </si>
  <si>
    <t>MSEA/B/1</t>
  </si>
  <si>
    <t>MSEA/M/1</t>
  </si>
  <si>
    <t>CEA/1/1</t>
  </si>
  <si>
    <t>CEA/2/1</t>
  </si>
  <si>
    <t>CEA/3/1</t>
  </si>
  <si>
    <t>CEA/4/1</t>
  </si>
  <si>
    <t>CEA/5/1</t>
  </si>
  <si>
    <t>CEA/6/1</t>
  </si>
  <si>
    <t>CEA/7/1</t>
  </si>
  <si>
    <t>CEA/8/1</t>
  </si>
  <si>
    <t>CEA/9/1</t>
  </si>
  <si>
    <t>CEA/10/1</t>
  </si>
  <si>
    <t>CEA/11/1</t>
  </si>
  <si>
    <t>CEA/12/1</t>
  </si>
  <si>
    <t>CEA/13/1</t>
  </si>
  <si>
    <t>CEA/14/1</t>
  </si>
  <si>
    <t>CEA/15/1</t>
  </si>
  <si>
    <t>CEA/16/1</t>
  </si>
  <si>
    <t>CEA/17/1</t>
  </si>
  <si>
    <t>MSEA/B/2</t>
  </si>
  <si>
    <t>MSEA/M/2</t>
  </si>
  <si>
    <t>CEA/1/2</t>
  </si>
  <si>
    <t>CEA/2/2</t>
  </si>
  <si>
    <t>CEA/3/2</t>
  </si>
  <si>
    <t>CEA/4/2</t>
  </si>
  <si>
    <t>CEA/5/2</t>
  </si>
  <si>
    <t>CEA/6/2</t>
  </si>
  <si>
    <t>CEA/7/2</t>
  </si>
  <si>
    <t>CEA/8/2</t>
  </si>
  <si>
    <t>CEA/9/2</t>
  </si>
  <si>
    <t>CEA/10/2</t>
  </si>
  <si>
    <t>CEA/11/2</t>
  </si>
  <si>
    <t>CEA/12/2</t>
  </si>
  <si>
    <t>CEA/13/2</t>
  </si>
  <si>
    <t>CEA/14/2</t>
  </si>
  <si>
    <t>CEA/15/2</t>
  </si>
  <si>
    <t>CEA/16/2</t>
  </si>
  <si>
    <t>CEA/17/2</t>
  </si>
  <si>
    <t>MSEA/B/3</t>
  </si>
  <si>
    <t>MSEA/M/3</t>
  </si>
  <si>
    <t>CEA/1/3</t>
  </si>
  <si>
    <t>CEA/2/3</t>
  </si>
  <si>
    <t>CEA/3/3</t>
  </si>
  <si>
    <t>CEA/4/3</t>
  </si>
  <si>
    <t>CEA/5/3</t>
  </si>
  <si>
    <t>CEA/6/3</t>
  </si>
  <si>
    <t>CEA/7/3</t>
  </si>
  <si>
    <t>CEA/8/3</t>
  </si>
  <si>
    <t>CEA/9/3</t>
  </si>
  <si>
    <t>CEA/10/3</t>
  </si>
  <si>
    <t>CEA/11/3</t>
  </si>
  <si>
    <t>CEA/12/3</t>
  </si>
  <si>
    <t>CEA/13/3</t>
  </si>
  <si>
    <t>CEA/14/3</t>
  </si>
  <si>
    <t>CEA/15/3</t>
  </si>
  <si>
    <t>CEA/16/3</t>
  </si>
  <si>
    <t>CEA/17/3</t>
  </si>
  <si>
    <t>MSEA/B/4</t>
  </si>
  <si>
    <t>MSEA/M/4</t>
  </si>
  <si>
    <t>CEA/1/4</t>
  </si>
  <si>
    <t>CEA/2/4</t>
  </si>
  <si>
    <t>CEA/3/4</t>
  </si>
  <si>
    <t>CEA/4/4</t>
  </si>
  <si>
    <t>CEA/5/4</t>
  </si>
  <si>
    <t>CEA/6/4</t>
  </si>
  <si>
    <t>CEA/7/4</t>
  </si>
  <si>
    <t>CEA/8/4</t>
  </si>
  <si>
    <t>CEA/9/4</t>
  </si>
  <si>
    <t>CEA/10/4</t>
  </si>
  <si>
    <t>CEA/11/4</t>
  </si>
  <si>
    <t>CEA/12/4</t>
  </si>
  <si>
    <t>CEA/13/4</t>
  </si>
  <si>
    <t>CEA/14/4</t>
  </si>
  <si>
    <t>CEA/15/4</t>
  </si>
  <si>
    <t>CEA/16/4</t>
  </si>
  <si>
    <t>CEA/17/4</t>
  </si>
  <si>
    <t>MSEA/B/5</t>
  </si>
  <si>
    <t>MSEA/M/5</t>
  </si>
  <si>
    <t>CEA/1/5</t>
  </si>
  <si>
    <t>CEA/2/5</t>
  </si>
  <si>
    <t>CEA/3/5</t>
  </si>
  <si>
    <t>CEA/4/5</t>
  </si>
  <si>
    <t>CEA/5/5</t>
  </si>
  <si>
    <t>CEA/6/5</t>
  </si>
  <si>
    <t>CEA/7/5</t>
  </si>
  <si>
    <t>CEA/8/5</t>
  </si>
  <si>
    <t>CEA/9/5</t>
  </si>
  <si>
    <t>CEA/10/5</t>
  </si>
  <si>
    <t>CEA/11/5</t>
  </si>
  <si>
    <t>CEA/12/5</t>
  </si>
  <si>
    <t>CEA/13/5</t>
  </si>
  <si>
    <t>CEA/14/5</t>
  </si>
  <si>
    <t>CEA/15/5</t>
  </si>
  <si>
    <t>CEA/16/5</t>
  </si>
  <si>
    <t>CEA/17/5</t>
  </si>
  <si>
    <t>MSEA/B/6</t>
  </si>
  <si>
    <t>MSEA/M/6</t>
  </si>
  <si>
    <t>CEA/1/6</t>
  </si>
  <si>
    <t>CEA/2/6</t>
  </si>
  <si>
    <t>CEA/3/6</t>
  </si>
  <si>
    <t>CEA/4/6</t>
  </si>
  <si>
    <t>CEA/5/6</t>
  </si>
  <si>
    <t>CEA/6/6</t>
  </si>
  <si>
    <t>CEA/7/6</t>
  </si>
  <si>
    <t>CEA/8/6</t>
  </si>
  <si>
    <t>CEA/9/6</t>
  </si>
  <si>
    <t>CEA/10/6</t>
  </si>
  <si>
    <t>CEA/11/6</t>
  </si>
  <si>
    <t>CEA/12/6</t>
  </si>
  <si>
    <t>CEA/13/6</t>
  </si>
  <si>
    <t>CEA/14/6</t>
  </si>
  <si>
    <t>CEA/15/6</t>
  </si>
  <si>
    <t>CEA/16/6</t>
  </si>
  <si>
    <t>CEA/17/6</t>
  </si>
  <si>
    <t>MSEA/B/7</t>
  </si>
  <si>
    <t>MSEA/M/7</t>
  </si>
  <si>
    <t>CEA/1/7</t>
  </si>
  <si>
    <t>CEA/2/7</t>
  </si>
  <si>
    <t>CEA/3/7</t>
  </si>
  <si>
    <t>CEA/4/7</t>
  </si>
  <si>
    <t>CEA/5/7</t>
  </si>
  <si>
    <t>CEA/6/7</t>
  </si>
  <si>
    <t>CEA/7/7</t>
  </si>
  <si>
    <t>CEA/8/7</t>
  </si>
  <si>
    <t>CEA/9/7</t>
  </si>
  <si>
    <t>CEA/10/7</t>
  </si>
  <si>
    <t>CEA/11/7</t>
  </si>
  <si>
    <t>CEA/12/7</t>
  </si>
  <si>
    <t>CEA/13/7</t>
  </si>
  <si>
    <t>CEA/14/7</t>
  </si>
  <si>
    <t>CEA/15/7</t>
  </si>
  <si>
    <t>CEA/16/7</t>
  </si>
  <si>
    <t>CEA/17/7</t>
  </si>
  <si>
    <t>MSEA/B/8</t>
  </si>
  <si>
    <t>MSEA/M/8</t>
  </si>
  <si>
    <t>CEA/1/8</t>
  </si>
  <si>
    <t>CEA/2/8</t>
  </si>
  <si>
    <t>CEA/3/8</t>
  </si>
  <si>
    <t>CEA/4/8</t>
  </si>
  <si>
    <t>CEA/5/8</t>
  </si>
  <si>
    <t>CEA/6/8</t>
  </si>
  <si>
    <t>CEA/7/8</t>
  </si>
  <si>
    <t>CEA/8/8</t>
  </si>
  <si>
    <t>CEA/9/8</t>
  </si>
  <si>
    <t>CEA/10/8</t>
  </si>
  <si>
    <t>CEA/11/8</t>
  </si>
  <si>
    <t>CEA/12/8</t>
  </si>
  <si>
    <t>CEA/13/8</t>
  </si>
  <si>
    <t>CEA/14/8</t>
  </si>
  <si>
    <t>CEA/15/8</t>
  </si>
  <si>
    <t>CEA/16/8</t>
  </si>
  <si>
    <t>CEA/17/8</t>
  </si>
  <si>
    <t>MSEA/B/9</t>
  </si>
  <si>
    <t>MSEA/M/9</t>
  </si>
  <si>
    <t>CEA/1/9</t>
  </si>
  <si>
    <t>CEA/2/9</t>
  </si>
  <si>
    <t>CEA/3/9</t>
  </si>
  <si>
    <t>CEA/4/9</t>
  </si>
  <si>
    <t>CEA/5/9</t>
  </si>
  <si>
    <t>CEA/6/9</t>
  </si>
  <si>
    <t>CEA/7/9</t>
  </si>
  <si>
    <t>CEA/8/9</t>
  </si>
  <si>
    <t>CEA/9/9</t>
  </si>
  <si>
    <t>CEA/10/9</t>
  </si>
  <si>
    <t>CEA/11/9</t>
  </si>
  <si>
    <t>CEA/12/9</t>
  </si>
  <si>
    <t>CEA/13/9</t>
  </si>
  <si>
    <t>CEA/14/9</t>
  </si>
  <si>
    <t>CEA/15/9</t>
  </si>
  <si>
    <t>CEA/16/9</t>
  </si>
  <si>
    <t>CEA/17/9</t>
  </si>
  <si>
    <t>MSEA/B+15/0</t>
  </si>
  <si>
    <t>MSEA/B+15/1</t>
  </si>
  <si>
    <t>MSEA/B+15/2</t>
  </si>
  <si>
    <t>MSEA/B+15/3</t>
  </si>
  <si>
    <t>MSEA/B+15/4</t>
  </si>
  <si>
    <t>MSEA/B+15/5</t>
  </si>
  <si>
    <t>MSEA/B+15/6</t>
  </si>
  <si>
    <t>MSEA/B+15/7</t>
  </si>
  <si>
    <t>MSEA/B+15/8</t>
  </si>
  <si>
    <t>MSEA/B+15/9</t>
  </si>
  <si>
    <t>MSEA/B+15/10</t>
  </si>
  <si>
    <t>MSEA/B+15/11</t>
  </si>
  <si>
    <t>MSEA/B+15/12</t>
  </si>
  <si>
    <t>MSEA/B+15/13</t>
  </si>
  <si>
    <t>MSEA/B+30/0</t>
  </si>
  <si>
    <t>MSEA/B+30/1</t>
  </si>
  <si>
    <t>MSEA/B+30/2</t>
  </si>
  <si>
    <t>MSEA/B+30/3</t>
  </si>
  <si>
    <t>MSEA/B+30/4</t>
  </si>
  <si>
    <t>MSEA/B+30/5</t>
  </si>
  <si>
    <t>MSEA/B+30/6</t>
  </si>
  <si>
    <t>MSEA/B+30/7</t>
  </si>
  <si>
    <t>MSEA/B+30/8</t>
  </si>
  <si>
    <t>MSEA/B+30/9</t>
  </si>
  <si>
    <t>MSEA/B+30/10</t>
  </si>
  <si>
    <t>MSEA/B+30/11</t>
  </si>
  <si>
    <t>MSEA/B+30/12</t>
  </si>
  <si>
    <t>MSEA/B+30/13</t>
  </si>
  <si>
    <t>MSEA/B+45/0</t>
  </si>
  <si>
    <t>MSEA/B+45/1</t>
  </si>
  <si>
    <t>MSEA/B+45/2</t>
  </si>
  <si>
    <t>MSEA/B+45/3</t>
  </si>
  <si>
    <t>MSEA/B+45/4</t>
  </si>
  <si>
    <t>MSEA/B+45/5</t>
  </si>
  <si>
    <t>MSEA/B+45/6</t>
  </si>
  <si>
    <t>MSEA/B+45/7</t>
  </si>
  <si>
    <t>MSEA/B+45/8</t>
  </si>
  <si>
    <t>MSEA/B+45/9</t>
  </si>
  <si>
    <t>MSEA/B+45/10</t>
  </si>
  <si>
    <t>MSEA/B+45/11</t>
  </si>
  <si>
    <t>MSEA/B+45/12</t>
  </si>
  <si>
    <t>MSEA/B+45/13</t>
  </si>
  <si>
    <t>MSEA/B+60/0</t>
  </si>
  <si>
    <t>MSEA/B+60/1</t>
  </si>
  <si>
    <t>MSEA/B+60/2</t>
  </si>
  <si>
    <t>MSEA/B+60/3</t>
  </si>
  <si>
    <t>MSEA/B+60/4</t>
  </si>
  <si>
    <t>MSEA/B+60/5</t>
  </si>
  <si>
    <t>MSEA/B+60/6</t>
  </si>
  <si>
    <t>MSEA/B+60/7</t>
  </si>
  <si>
    <t>MSEA/B+60/8</t>
  </si>
  <si>
    <t>MSEA/B+60/9</t>
  </si>
  <si>
    <t>MSEA/B+60/10</t>
  </si>
  <si>
    <t>MSEA/B+60/11</t>
  </si>
  <si>
    <t>MSEA/B+60/12</t>
  </si>
  <si>
    <t>MSEA/B+60/13</t>
  </si>
  <si>
    <t>MSEA/M+15/0</t>
  </si>
  <si>
    <t>MSEA/M+15/1</t>
  </si>
  <si>
    <t>MSEA/M+15/2</t>
  </si>
  <si>
    <t>MSEA/M+15/3</t>
  </si>
  <si>
    <t>MSEA/M+15/4</t>
  </si>
  <si>
    <t>MSEA/M+15/5</t>
  </si>
  <si>
    <t>MSEA/M+15/6</t>
  </si>
  <si>
    <t>MSEA/M+15/7</t>
  </si>
  <si>
    <t>MSEA/M+15/8</t>
  </si>
  <si>
    <t>MSEA/M+15/9</t>
  </si>
  <si>
    <t>MSEA/M+15/10</t>
  </si>
  <si>
    <t>MSEA/M+15/11</t>
  </si>
  <si>
    <t>MSEA/M+15/12</t>
  </si>
  <si>
    <t>MSEA/M+15/13</t>
  </si>
  <si>
    <t>MSEA/M+30/0</t>
  </si>
  <si>
    <t>MSEA/M+30/1</t>
  </si>
  <si>
    <t>MSEA/M+30/2</t>
  </si>
  <si>
    <t>MSEA/M+30/3</t>
  </si>
  <si>
    <t>MSEA/M+30/4</t>
  </si>
  <si>
    <t>MSEA/M+30/5</t>
  </si>
  <si>
    <t>MSEA/M+30/6</t>
  </si>
  <si>
    <t>MSEA/M+30/7</t>
  </si>
  <si>
    <t>MSEA/M+30/8</t>
  </si>
  <si>
    <t>MSEA/M+30/9</t>
  </si>
  <si>
    <t>MSEA/M+30/10</t>
  </si>
  <si>
    <t>MSEA/M+30/11</t>
  </si>
  <si>
    <t>MSEA/M+30/12</t>
  </si>
  <si>
    <t>MSEA/M+30/13</t>
  </si>
  <si>
    <t>MSEA/M+45/0</t>
  </si>
  <si>
    <t>MSEA/M+45/1</t>
  </si>
  <si>
    <t>MSEA/M+45/2</t>
  </si>
  <si>
    <t>MSEA/M+45/3</t>
  </si>
  <si>
    <t>MSEA/M+45/4</t>
  </si>
  <si>
    <t>MSEA/M+45/5</t>
  </si>
  <si>
    <t>MSEA/M+45/6</t>
  </si>
  <si>
    <t>MSEA/M+45/7</t>
  </si>
  <si>
    <t>MSEA/M+45/8</t>
  </si>
  <si>
    <t>MSEA/M+45/9</t>
  </si>
  <si>
    <t>MSEA/M+45/10</t>
  </si>
  <si>
    <t>MSEA/M+45/11</t>
  </si>
  <si>
    <t>MSEA/M+45/12</t>
  </si>
  <si>
    <t>MSEA/M+45/13</t>
  </si>
  <si>
    <t>MLMA-185/20/0</t>
  </si>
  <si>
    <t>MLMA-185/20/1</t>
  </si>
  <si>
    <t>MLMA-185/20/2</t>
  </si>
  <si>
    <t>MLMA-185/20/3</t>
  </si>
  <si>
    <t>MLMA-185/20/4</t>
  </si>
  <si>
    <t>MLMA-185/20/5</t>
  </si>
  <si>
    <t>MLMA-185/20/6</t>
  </si>
  <si>
    <t>MLMA-185/20/7</t>
  </si>
  <si>
    <t>MLMA-185/20/8</t>
  </si>
  <si>
    <t>MLMA-185/20/9</t>
  </si>
  <si>
    <t xml:space="preserve">Position Number Being Changed If Applicable: </t>
  </si>
  <si>
    <t>Account Code</t>
  </si>
  <si>
    <t>Supervisor Signature</t>
  </si>
  <si>
    <t>Date</t>
  </si>
  <si>
    <t>Assistant Superintendent Signature</t>
  </si>
  <si>
    <t>Superintendent Signature</t>
  </si>
  <si>
    <t>Loc Code</t>
  </si>
  <si>
    <t>Grades</t>
  </si>
  <si>
    <t>MLMA</t>
  </si>
  <si>
    <t>Steps</t>
  </si>
  <si>
    <t>M</t>
  </si>
  <si>
    <t>M+15</t>
  </si>
  <si>
    <t>M+30</t>
  </si>
  <si>
    <t>B_15</t>
  </si>
  <si>
    <t>B_30</t>
  </si>
  <si>
    <t>B_45</t>
  </si>
  <si>
    <t>B_60</t>
  </si>
  <si>
    <t>M_30</t>
  </si>
  <si>
    <t>CEASTEP</t>
  </si>
  <si>
    <t>MSEASTEP</t>
  </si>
  <si>
    <t>MSPASTEP</t>
  </si>
  <si>
    <t>Employee Current Hours per Day</t>
  </si>
  <si>
    <t>Employee Total</t>
  </si>
  <si>
    <t>Employee_Type</t>
  </si>
  <si>
    <t>Health Insurance</t>
  </si>
  <si>
    <t>MLMASTEP</t>
  </si>
  <si>
    <t>Stipend Amount</t>
  </si>
  <si>
    <t>Payment Calculation</t>
  </si>
  <si>
    <t>Number of Days Requesting</t>
  </si>
  <si>
    <t>Hours Per Day Requesting</t>
  </si>
  <si>
    <t>MLMA-185</t>
  </si>
  <si>
    <t>MLMA-260</t>
  </si>
  <si>
    <t>Payment For Services</t>
  </si>
  <si>
    <t>New Position</t>
  </si>
  <si>
    <t>Increase Days</t>
  </si>
  <si>
    <t>Increase Hours</t>
  </si>
  <si>
    <t>Hours</t>
  </si>
  <si>
    <t>CFO/CBO/Grant Administrator</t>
  </si>
  <si>
    <t>Requesting Administrator</t>
  </si>
  <si>
    <t>362 Unemployment (ESC)</t>
  </si>
  <si>
    <t>364 Medicare</t>
  </si>
  <si>
    <t>363 Worker's Comp</t>
  </si>
  <si>
    <t>365 TRS</t>
  </si>
  <si>
    <t>366 PERS</t>
  </si>
  <si>
    <t>367 SBS</t>
  </si>
  <si>
    <t>361/371 Health/Life</t>
  </si>
  <si>
    <r>
      <rPr>
        <b/>
        <sz val="14"/>
        <color theme="1"/>
        <rFont val="Arial"/>
        <family val="2"/>
      </rPr>
      <t>Additional Position/Pay Request</t>
    </r>
    <r>
      <rPr>
        <b/>
        <sz val="16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Matanuska-Susitna Borough School District
501 N. Gulkana
Palmer, AK 99645</t>
    </r>
  </si>
  <si>
    <t>BUDGET/GRANT DEPARTMENT ONLY:</t>
  </si>
  <si>
    <t xml:space="preserve">Meadow Lakes </t>
  </si>
  <si>
    <t>Midnight Sun</t>
  </si>
  <si>
    <t>MSEA/D/0</t>
  </si>
  <si>
    <t>MSEA/D/1</t>
  </si>
  <si>
    <t>MSEA/D/2</t>
  </si>
  <si>
    <t>MSEA/D/3</t>
  </si>
  <si>
    <t>MSEA/D/4</t>
  </si>
  <si>
    <t>MSEA/D/5</t>
  </si>
  <si>
    <t>MSEA/D/6</t>
  </si>
  <si>
    <t>MSEA/D/7</t>
  </si>
  <si>
    <t>MSEA/D/8</t>
  </si>
  <si>
    <t>MSEA/D/9</t>
  </si>
  <si>
    <t>MSEA/D/10</t>
  </si>
  <si>
    <t>MSEA/D/11</t>
  </si>
  <si>
    <t>MSEA/D/12</t>
  </si>
  <si>
    <t>MSEA/D/13</t>
  </si>
  <si>
    <t>CEA/1/O</t>
  </si>
  <si>
    <t>CEA/1/10</t>
  </si>
  <si>
    <t>CEA/2/10</t>
  </si>
  <si>
    <t>CEA/3/10</t>
  </si>
  <si>
    <t>CEA/4/10</t>
  </si>
  <si>
    <t>CEA/5/10</t>
  </si>
  <si>
    <t>CEA/6/10</t>
  </si>
  <si>
    <t>CEA/7/10</t>
  </si>
  <si>
    <t>CEA/8/10</t>
  </si>
  <si>
    <t>CEA/9/10</t>
  </si>
  <si>
    <t>CEA/10/10</t>
  </si>
  <si>
    <t>CEA/11/10</t>
  </si>
  <si>
    <t>CEA/12/10</t>
  </si>
  <si>
    <t>CEA/13/10</t>
  </si>
  <si>
    <t>CEA/14/10</t>
  </si>
  <si>
    <t>CEA/15/10</t>
  </si>
  <si>
    <t>CEA/16/10</t>
  </si>
  <si>
    <t>CEA/17/10</t>
  </si>
  <si>
    <t>Alaska Middle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</si>
</sst>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00"/>
    <numFmt numFmtId="166" formatCode="0.0000"/>
    <numFmt numFmtId="167" formatCode="0.000"/>
    <numFmt numFmtId="168" formatCode="mm/dd/yy;@"/>
    <numFmt numFmtId="169" formatCode="m/d/yy;@"/>
  </numFmts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8"/>
      <color theme="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i/>
      <sz val="10"/>
      <color theme="0"/>
      <name val="Arial"/>
      <family val="2"/>
    </font>
    <font>
      <b/>
      <i/>
      <sz val="9"/>
      <color theme="0"/>
      <name val="Arial"/>
      <family val="2"/>
    </font>
    <font>
      <b/>
      <sz val="16"/>
      <color theme="0"/>
      <name val="Arial"/>
      <family val="2"/>
    </font>
    <font>
      <b/>
      <i/>
      <sz val="16"/>
      <color theme="0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  <font>
      <b/>
      <i/>
      <sz val="16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8" fillId="0" borderId="0"/>
  </cellStyleXfs>
  <cellXfs count="160">
    <xf numFmtId="0" fontId="0" fillId="0" borderId="0" xfId="0"/>
    <xf numFmtId="0" fontId="0" fillId="0" borderId="0" xfId="0" applyFill="1"/>
    <xf numFmtId="0" fontId="0" fillId="0" borderId="0" xfId="0"/>
    <xf numFmtId="0" fontId="1" fillId="0" borderId="0" xfId="1"/>
    <xf numFmtId="0" fontId="2" fillId="0" borderId="0" xfId="0" applyFont="1"/>
    <xf numFmtId="0" fontId="5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vertical="center" wrapText="1"/>
    </xf>
    <xf numFmtId="0" fontId="5" fillId="0" borderId="0" xfId="0" applyFont="1" applyFill="1"/>
    <xf numFmtId="0" fontId="6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/>
    </xf>
    <xf numFmtId="44" fontId="0" fillId="0" borderId="0" xfId="2" applyFont="1"/>
    <xf numFmtId="164" fontId="0" fillId="0" borderId="0" xfId="2" applyNumberFormat="1" applyFont="1"/>
    <xf numFmtId="0" fontId="9" fillId="0" borderId="0" xfId="3" applyFont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 applyBorder="1" applyAlignment="1">
      <alignment horizontal="right"/>
    </xf>
    <xf numFmtId="0" fontId="10" fillId="0" borderId="0" xfId="0" applyFont="1"/>
    <xf numFmtId="0" fontId="11" fillId="0" borderId="0" xfId="3" applyFont="1" applyBorder="1" applyAlignment="1">
      <alignment horizontal="center"/>
    </xf>
    <xf numFmtId="0" fontId="11" fillId="0" borderId="0" xfId="3" applyFont="1" applyBorder="1" applyAlignment="1">
      <alignment horizontal="center" vertical="center"/>
    </xf>
    <xf numFmtId="44" fontId="8" fillId="0" borderId="0" xfId="3" applyNumberFormat="1" applyFont="1" applyBorder="1"/>
    <xf numFmtId="0" fontId="12" fillId="0" borderId="0" xfId="0" applyFont="1"/>
    <xf numFmtId="165" fontId="1" fillId="0" borderId="0" xfId="1" applyNumberFormat="1"/>
    <xf numFmtId="0" fontId="14" fillId="0" borderId="0" xfId="3" applyFont="1" applyBorder="1" applyAlignment="1">
      <alignment horizontal="left"/>
    </xf>
    <xf numFmtId="166" fontId="11" fillId="0" borderId="0" xfId="3" applyNumberFormat="1" applyFont="1" applyBorder="1" applyAlignment="1">
      <alignment horizontal="right"/>
    </xf>
    <xf numFmtId="0" fontId="15" fillId="0" borderId="0" xfId="0" applyFont="1" applyAlignment="1">
      <alignment horizontal="left"/>
    </xf>
    <xf numFmtId="44" fontId="14" fillId="0" borderId="0" xfId="3" applyNumberFormat="1" applyFont="1" applyBorder="1" applyAlignment="1">
      <alignment horizontal="left"/>
    </xf>
    <xf numFmtId="166" fontId="16" fillId="0" borderId="0" xfId="0" applyNumberFormat="1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5" fillId="0" borderId="7" xfId="2" applyFont="1" applyBorder="1"/>
    <xf numFmtId="44" fontId="0" fillId="0" borderId="7" xfId="2" applyFont="1" applyBorder="1"/>
    <xf numFmtId="44" fontId="5" fillId="0" borderId="10" xfId="2" applyFont="1" applyBorder="1"/>
    <xf numFmtId="44" fontId="5" fillId="0" borderId="9" xfId="2" applyFont="1" applyBorder="1"/>
    <xf numFmtId="44" fontId="0" fillId="0" borderId="1" xfId="2" applyFont="1" applyBorder="1"/>
    <xf numFmtId="0" fontId="5" fillId="0" borderId="0" xfId="0" applyFont="1" applyAlignment="1">
      <alignment horizontal="right"/>
    </xf>
    <xf numFmtId="167" fontId="5" fillId="0" borderId="0" xfId="0" applyNumberFormat="1" applyFont="1" applyBorder="1"/>
    <xf numFmtId="0" fontId="17" fillId="0" borderId="0" xfId="0" applyFont="1"/>
    <xf numFmtId="1" fontId="18" fillId="0" borderId="0" xfId="0" applyNumberFormat="1" applyFont="1" applyBorder="1" applyAlignment="1"/>
    <xf numFmtId="0" fontId="17" fillId="0" borderId="0" xfId="0" applyFont="1" applyBorder="1" applyAlignment="1"/>
    <xf numFmtId="0" fontId="19" fillId="0" borderId="0" xfId="0" applyFont="1" applyFill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8" fillId="0" borderId="0" xfId="2" applyNumberFormat="1" applyFont="1" applyBorder="1"/>
    <xf numFmtId="0" fontId="0" fillId="0" borderId="0" xfId="2" applyNumberFormat="1" applyFont="1"/>
    <xf numFmtId="0" fontId="8" fillId="0" borderId="0" xfId="2" applyNumberFormat="1" applyFont="1" applyFill="1" applyBorder="1"/>
    <xf numFmtId="0" fontId="14" fillId="0" borderId="0" xfId="3" applyFont="1" applyBorder="1" applyAlignment="1">
      <alignment horizontal="center" vertical="center"/>
    </xf>
    <xf numFmtId="44" fontId="22" fillId="0" borderId="0" xfId="3" applyNumberFormat="1" applyFont="1" applyBorder="1"/>
    <xf numFmtId="0" fontId="18" fillId="0" borderId="0" xfId="0" applyFont="1"/>
    <xf numFmtId="0" fontId="17" fillId="0" borderId="0" xfId="0" applyFont="1" applyBorder="1" applyAlignment="1">
      <alignment horizontal="left"/>
    </xf>
    <xf numFmtId="165" fontId="0" fillId="0" borderId="0" xfId="1" applyNumberFormat="1" applyFont="1"/>
    <xf numFmtId="0" fontId="18" fillId="0" borderId="0" xfId="0" applyFont="1" applyBorder="1" applyAlignment="1">
      <alignment horizontal="left"/>
    </xf>
    <xf numFmtId="0" fontId="24" fillId="0" borderId="0" xfId="0" applyFont="1" applyBorder="1" applyAlignment="1">
      <alignment horizontal="right"/>
    </xf>
    <xf numFmtId="0" fontId="25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6" fillId="0" borderId="0" xfId="0" applyFont="1" applyBorder="1" applyAlignment="1"/>
    <xf numFmtId="0" fontId="28" fillId="0" borderId="0" xfId="0" applyFont="1" applyBorder="1" applyAlignment="1"/>
    <xf numFmtId="0" fontId="23" fillId="0" borderId="0" xfId="0" applyFont="1"/>
    <xf numFmtId="0" fontId="29" fillId="4" borderId="0" xfId="0" applyFont="1" applyFill="1" applyAlignment="1">
      <alignment horizontal="center" vertical="center"/>
    </xf>
    <xf numFmtId="0" fontId="21" fillId="0" borderId="0" xfId="0" applyNumberFormat="1" applyFont="1" applyAlignment="1"/>
    <xf numFmtId="0" fontId="23" fillId="0" borderId="0" xfId="0" applyFont="1" applyFill="1"/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5" fillId="0" borderId="1" xfId="0" applyFont="1" applyBorder="1" applyProtection="1">
      <protection locked="0"/>
    </xf>
    <xf numFmtId="0" fontId="7" fillId="0" borderId="0" xfId="0" applyFont="1" applyAlignment="1">
      <alignment horizontal="right" vertical="center"/>
    </xf>
    <xf numFmtId="0" fontId="0" fillId="0" borderId="0" xfId="0" applyFont="1"/>
    <xf numFmtId="0" fontId="24" fillId="0" borderId="0" xfId="0" applyFont="1"/>
    <xf numFmtId="44" fontId="5" fillId="0" borderId="11" xfId="2" applyFont="1" applyBorder="1"/>
    <xf numFmtId="0" fontId="0" fillId="0" borderId="0" xfId="0" applyBorder="1"/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/>
    </xf>
    <xf numFmtId="0" fontId="18" fillId="0" borderId="0" xfId="0" applyFont="1" applyBorder="1" applyAlignment="1" applyProtection="1">
      <alignment vertical="center"/>
    </xf>
    <xf numFmtId="0" fontId="31" fillId="0" borderId="0" xfId="0" applyFont="1" applyAlignment="1">
      <alignment horizontal="right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49" fontId="5" fillId="5" borderId="1" xfId="0" applyNumberFormat="1" applyFont="1" applyFill="1" applyBorder="1" applyAlignment="1" applyProtection="1">
      <alignment horizontal="center"/>
      <protection locked="0"/>
    </xf>
    <xf numFmtId="169" fontId="5" fillId="5" borderId="1" xfId="0" applyNumberFormat="1" applyFont="1" applyFill="1" applyBorder="1" applyAlignment="1" applyProtection="1">
      <alignment horizontal="right"/>
      <protection locked="0"/>
    </xf>
    <xf numFmtId="168" fontId="5" fillId="5" borderId="1" xfId="0" applyNumberFormat="1" applyFont="1" applyFill="1" applyBorder="1" applyAlignment="1" applyProtection="1">
      <alignment horizontal="right"/>
      <protection locked="0"/>
    </xf>
    <xf numFmtId="2" fontId="5" fillId="5" borderId="1" xfId="0" applyNumberFormat="1" applyFont="1" applyFill="1" applyBorder="1" applyProtection="1">
      <protection locked="0"/>
    </xf>
    <xf numFmtId="0" fontId="5" fillId="5" borderId="1" xfId="0" applyFont="1" applyFill="1" applyBorder="1" applyProtection="1">
      <protection locked="0"/>
    </xf>
    <xf numFmtId="49" fontId="5" fillId="5" borderId="1" xfId="0" applyNumberFormat="1" applyFont="1" applyFill="1" applyBorder="1" applyProtection="1">
      <protection locked="0"/>
    </xf>
    <xf numFmtId="0" fontId="5" fillId="5" borderId="1" xfId="0" applyFont="1" applyFill="1" applyBorder="1" applyAlignment="1" applyProtection="1">
      <protection locked="0"/>
    </xf>
    <xf numFmtId="44" fontId="0" fillId="5" borderId="1" xfId="2" applyFont="1" applyFill="1" applyBorder="1" applyProtection="1">
      <protection locked="0"/>
    </xf>
    <xf numFmtId="2" fontId="18" fillId="0" borderId="0" xfId="0" applyNumberFormat="1" applyFont="1" applyFill="1" applyBorder="1"/>
    <xf numFmtId="0" fontId="19" fillId="0" borderId="0" xfId="0" applyFont="1" applyFill="1" applyAlignment="1">
      <alignment horizontal="center" vertical="center"/>
    </xf>
    <xf numFmtId="44" fontId="8" fillId="5" borderId="1" xfId="2" applyFon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5" xfId="0" applyBorder="1"/>
    <xf numFmtId="0" fontId="5" fillId="0" borderId="15" xfId="0" applyFont="1" applyBorder="1"/>
    <xf numFmtId="0" fontId="5" fillId="0" borderId="15" xfId="0" applyFont="1" applyFill="1" applyBorder="1"/>
    <xf numFmtId="0" fontId="0" fillId="0" borderId="0" xfId="1" applyFont="1"/>
    <xf numFmtId="2" fontId="5" fillId="5" borderId="1" xfId="0" applyNumberFormat="1" applyFont="1" applyFill="1" applyBorder="1" applyAlignment="1" applyProtection="1">
      <alignment vertical="center"/>
      <protection locked="0"/>
    </xf>
    <xf numFmtId="44" fontId="0" fillId="0" borderId="0" xfId="0" applyNumberFormat="1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5" borderId="2" xfId="0" applyFont="1" applyFill="1" applyBorder="1" applyAlignment="1" applyProtection="1">
      <alignment horizontal="left" vertical="top" wrapText="1"/>
      <protection locked="0"/>
    </xf>
    <xf numFmtId="0" fontId="6" fillId="5" borderId="3" xfId="0" applyFont="1" applyFill="1" applyBorder="1" applyAlignment="1" applyProtection="1">
      <alignment horizontal="left" vertical="top" wrapText="1"/>
      <protection locked="0"/>
    </xf>
    <xf numFmtId="0" fontId="6" fillId="5" borderId="4" xfId="0" applyFont="1" applyFill="1" applyBorder="1" applyAlignment="1" applyProtection="1">
      <alignment horizontal="left" vertical="top" wrapText="1"/>
      <protection locked="0"/>
    </xf>
    <xf numFmtId="0" fontId="6" fillId="5" borderId="5" xfId="0" applyFont="1" applyFill="1" applyBorder="1" applyAlignment="1" applyProtection="1">
      <alignment horizontal="left" vertical="top" wrapText="1"/>
      <protection locked="0"/>
    </xf>
    <xf numFmtId="0" fontId="6" fillId="5" borderId="0" xfId="0" applyFont="1" applyFill="1" applyBorder="1" applyAlignment="1" applyProtection="1">
      <alignment horizontal="left" vertical="top" wrapText="1"/>
      <protection locked="0"/>
    </xf>
    <xf numFmtId="0" fontId="6" fillId="5" borderId="11" xfId="0" applyFont="1" applyFill="1" applyBorder="1" applyAlignment="1" applyProtection="1">
      <alignment horizontal="left" vertical="top" wrapText="1"/>
      <protection locked="0"/>
    </xf>
    <xf numFmtId="0" fontId="6" fillId="5" borderId="6" xfId="0" applyFont="1" applyFill="1" applyBorder="1" applyAlignment="1" applyProtection="1">
      <alignment horizontal="left" vertical="top" wrapText="1"/>
      <protection locked="0"/>
    </xf>
    <xf numFmtId="0" fontId="6" fillId="5" borderId="7" xfId="0" applyFont="1" applyFill="1" applyBorder="1" applyAlignment="1" applyProtection="1">
      <alignment horizontal="left" vertical="top" wrapText="1"/>
      <protection locked="0"/>
    </xf>
    <xf numFmtId="0" fontId="6" fillId="5" borderId="8" xfId="0" applyFont="1" applyFill="1" applyBorder="1" applyAlignment="1" applyProtection="1">
      <alignment horizontal="left" vertical="top" wrapText="1"/>
      <protection locked="0"/>
    </xf>
    <xf numFmtId="0" fontId="5" fillId="5" borderId="12" xfId="0" applyFont="1" applyFill="1" applyBorder="1" applyProtection="1">
      <protection locked="0"/>
    </xf>
    <xf numFmtId="0" fontId="5" fillId="5" borderId="14" xfId="0" applyFont="1" applyFill="1" applyBorder="1" applyProtection="1">
      <protection locked="0"/>
    </xf>
    <xf numFmtId="0" fontId="5" fillId="5" borderId="13" xfId="0" applyFont="1" applyFill="1" applyBorder="1" applyProtection="1">
      <protection locked="0"/>
    </xf>
    <xf numFmtId="0" fontId="5" fillId="5" borderId="12" xfId="0" applyFont="1" applyFill="1" applyBorder="1" applyAlignment="1" applyProtection="1">
      <alignment horizontal="center"/>
      <protection locked="0"/>
    </xf>
    <xf numFmtId="0" fontId="5" fillId="5" borderId="13" xfId="0" applyFont="1" applyFill="1" applyBorder="1" applyAlignment="1" applyProtection="1">
      <alignment horizontal="center"/>
      <protection locked="0"/>
    </xf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11" xfId="0" applyFont="1" applyBorder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44" fontId="5" fillId="0" borderId="12" xfId="2" applyFont="1" applyBorder="1" applyAlignment="1" applyProtection="1">
      <alignment horizontal="center"/>
    </xf>
    <xf numFmtId="44" fontId="5" fillId="0" borderId="13" xfId="2" applyFont="1" applyBorder="1" applyAlignment="1" applyProtection="1">
      <alignment horizontal="center"/>
    </xf>
    <xf numFmtId="0" fontId="7" fillId="0" borderId="7" xfId="0" applyFont="1" applyBorder="1" applyAlignment="1">
      <alignment horizontal="center"/>
    </xf>
    <xf numFmtId="0" fontId="4" fillId="5" borderId="12" xfId="0" applyFont="1" applyFill="1" applyBorder="1" applyAlignment="1" applyProtection="1">
      <alignment horizontal="center" wrapText="1"/>
      <protection locked="0"/>
    </xf>
    <xf numFmtId="0" fontId="4" fillId="5" borderId="13" xfId="0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5" borderId="12" xfId="0" applyFont="1" applyFill="1" applyBorder="1" applyAlignment="1" applyProtection="1">
      <alignment horizontal="left"/>
      <protection locked="0"/>
    </xf>
    <xf numFmtId="0" fontId="5" fillId="5" borderId="13" xfId="0" applyFont="1" applyFill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0" fillId="0" borderId="0" xfId="0" applyFont="1" applyAlignment="1">
      <alignment horizontal="center" vertical="center"/>
    </xf>
  </cellXfs>
  <cellStyles count="4">
    <cellStyle name="Currency" xfId="2" builtinId="4"/>
    <cellStyle name="Normal" xfId="0" builtinId="0"/>
    <cellStyle name="Normal 18" xfId="1"/>
    <cellStyle name="Normal 2" xfId="3"/>
  </cellStyles>
  <dxfs count="9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theme="1"/>
      </font>
    </dxf>
    <dxf>
      <font>
        <color theme="0"/>
      </font>
      <fill>
        <patternFill>
          <bgColor theme="0"/>
        </patternFill>
      </fill>
    </dxf>
    <dxf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0</xdr:col>
      <xdr:colOff>716716</xdr:colOff>
      <xdr:row>0</xdr:row>
      <xdr:rowOff>684068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573841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zoomScale="110" zoomScaleNormal="110" workbookViewId="0">
      <selection activeCell="B18" sqref="B18:C18"/>
    </sheetView>
  </sheetViews>
  <sheetFormatPr defaultRowHeight="14.25" x14ac:dyDescent="0.2"/>
  <cols>
    <col min="1" max="1" width="11.5" customWidth="1"/>
    <col min="2" max="2" width="11.625" customWidth="1"/>
    <col min="3" max="3" width="12.875" bestFit="1" customWidth="1"/>
    <col min="4" max="4" width="9.5" customWidth="1"/>
    <col min="5" max="5" width="11.375" customWidth="1"/>
    <col min="6" max="6" width="10.75" customWidth="1"/>
    <col min="7" max="7" width="11.125" customWidth="1"/>
    <col min="8" max="8" width="15.125" customWidth="1"/>
    <col min="9" max="9" width="2.5" style="1" customWidth="1"/>
    <col min="10" max="10" width="9" customWidth="1"/>
    <col min="11" max="11" width="12.25" bestFit="1" customWidth="1"/>
  </cols>
  <sheetData>
    <row r="1" spans="1:9" ht="62.25" customHeight="1" x14ac:dyDescent="0.25">
      <c r="B1" s="117" t="s">
        <v>796</v>
      </c>
      <c r="C1" s="117"/>
      <c r="D1" s="117"/>
      <c r="E1" s="117"/>
      <c r="F1" s="117"/>
      <c r="G1" s="117"/>
      <c r="H1" s="117"/>
      <c r="I1" s="20"/>
    </row>
    <row r="2" spans="1:9" ht="13.9" x14ac:dyDescent="0.25">
      <c r="A2" s="118" t="s">
        <v>109</v>
      </c>
      <c r="B2" s="118"/>
      <c r="C2" s="118"/>
      <c r="D2" s="118"/>
      <c r="E2" s="118"/>
      <c r="F2" s="118"/>
      <c r="G2" s="118"/>
      <c r="H2" s="118"/>
      <c r="I2" s="22"/>
    </row>
    <row r="3" spans="1:9" s="2" customFormat="1" ht="7.5" customHeight="1" x14ac:dyDescent="0.25">
      <c r="A3" s="26"/>
      <c r="B3" s="26"/>
      <c r="C3" s="26"/>
      <c r="D3" s="26"/>
      <c r="E3" s="60" t="str">
        <f>LEFT(D4,1)</f>
        <v/>
      </c>
      <c r="F3" s="26"/>
      <c r="G3" s="26"/>
      <c r="H3" s="26"/>
      <c r="I3" s="22"/>
    </row>
    <row r="4" spans="1:9" ht="13.9" x14ac:dyDescent="0.25">
      <c r="B4" s="84"/>
      <c r="C4" s="10" t="s">
        <v>25</v>
      </c>
      <c r="D4" s="132"/>
      <c r="E4" s="133"/>
      <c r="F4" s="58"/>
      <c r="G4" s="10" t="s">
        <v>5</v>
      </c>
      <c r="H4" s="94"/>
      <c r="I4" s="23"/>
    </row>
    <row r="5" spans="1:9" s="2" customFormat="1" ht="7.5" customHeight="1" x14ac:dyDescent="0.25">
      <c r="A5" s="5"/>
      <c r="B5" s="6"/>
      <c r="C5" s="6"/>
      <c r="D5" s="7"/>
      <c r="E5" s="13"/>
      <c r="G5" s="8"/>
      <c r="H5" s="8"/>
      <c r="I5" s="23"/>
    </row>
    <row r="6" spans="1:9" ht="13.9" x14ac:dyDescent="0.25">
      <c r="A6" s="119" t="s">
        <v>108</v>
      </c>
      <c r="B6" s="119"/>
      <c r="C6" s="119"/>
      <c r="D6" s="119"/>
      <c r="E6" s="119"/>
      <c r="F6" s="119"/>
      <c r="G6" s="119"/>
      <c r="H6" s="119"/>
      <c r="I6" s="24"/>
    </row>
    <row r="7" spans="1:9" ht="15" customHeight="1" x14ac:dyDescent="0.2">
      <c r="A7" s="120"/>
      <c r="B7" s="121"/>
      <c r="C7" s="121"/>
      <c r="D7" s="121"/>
      <c r="E7" s="121"/>
      <c r="F7" s="121"/>
      <c r="G7" s="121"/>
      <c r="H7" s="122"/>
      <c r="I7" s="25"/>
    </row>
    <row r="8" spans="1:9" ht="15" customHeight="1" x14ac:dyDescent="0.2">
      <c r="A8" s="123"/>
      <c r="B8" s="124"/>
      <c r="C8" s="124"/>
      <c r="D8" s="124"/>
      <c r="E8" s="124"/>
      <c r="F8" s="124"/>
      <c r="G8" s="124"/>
      <c r="H8" s="125"/>
      <c r="I8" s="25"/>
    </row>
    <row r="9" spans="1:9" ht="15" customHeight="1" x14ac:dyDescent="0.2">
      <c r="A9" s="126"/>
      <c r="B9" s="127"/>
      <c r="C9" s="127"/>
      <c r="D9" s="127"/>
      <c r="E9" s="127"/>
      <c r="F9" s="127"/>
      <c r="G9" s="127"/>
      <c r="H9" s="128"/>
      <c r="I9" s="25"/>
    </row>
    <row r="10" spans="1:9" ht="13.9" x14ac:dyDescent="0.25">
      <c r="A10" s="119" t="s">
        <v>107</v>
      </c>
      <c r="B10" s="119"/>
      <c r="C10" s="119"/>
      <c r="D10" s="119"/>
      <c r="E10" s="119"/>
      <c r="F10" s="119"/>
      <c r="G10" s="119"/>
      <c r="H10" s="119"/>
      <c r="I10" s="24"/>
    </row>
    <row r="11" spans="1:9" s="1" customFormat="1" ht="7.5" customHeight="1" x14ac:dyDescent="0.25">
      <c r="A11" s="77">
        <f>D4</f>
        <v>0</v>
      </c>
      <c r="B11" s="15"/>
      <c r="C11" s="15"/>
      <c r="D11" s="15"/>
      <c r="E11" s="15"/>
      <c r="F11" s="15"/>
      <c r="G11" s="15"/>
      <c r="H11" s="15"/>
      <c r="I11" s="15"/>
    </row>
    <row r="12" spans="1:9" ht="13.9" x14ac:dyDescent="0.25">
      <c r="A12" s="83" t="s">
        <v>16</v>
      </c>
      <c r="B12" s="155"/>
      <c r="C12" s="156"/>
      <c r="D12" s="83" t="s">
        <v>17</v>
      </c>
      <c r="E12" s="155"/>
      <c r="F12" s="156"/>
      <c r="G12" s="83" t="s">
        <v>0</v>
      </c>
      <c r="H12" s="100"/>
      <c r="I12" s="59"/>
    </row>
    <row r="13" spans="1:9" s="76" customFormat="1" ht="21" x14ac:dyDescent="0.4">
      <c r="A13" s="72"/>
      <c r="B13" s="158"/>
      <c r="C13" s="158"/>
      <c r="D13" s="159" t="str">
        <f>IF(D4="New Position","NOT REQUIRED"," " )</f>
        <v xml:space="preserve"> </v>
      </c>
      <c r="E13" s="159"/>
      <c r="F13" s="159"/>
      <c r="G13" s="73"/>
      <c r="H13" s="74"/>
      <c r="I13" s="75"/>
    </row>
    <row r="14" spans="1:9" s="2" customFormat="1" ht="13.9" x14ac:dyDescent="0.25">
      <c r="A14" s="87"/>
      <c r="B14" s="88"/>
      <c r="C14" s="93"/>
      <c r="D14" s="72">
        <f>D4</f>
        <v>0</v>
      </c>
      <c r="E14" s="68"/>
      <c r="F14" s="68"/>
      <c r="G14" s="83" t="s">
        <v>771</v>
      </c>
      <c r="H14" s="100">
        <v>4</v>
      </c>
      <c r="I14" s="59"/>
    </row>
    <row r="15" spans="1:9" s="2" customFormat="1" ht="7.5" customHeight="1" x14ac:dyDescent="0.25">
      <c r="A15" s="72"/>
      <c r="B15" s="16"/>
      <c r="C15" s="70" t="e">
        <f>VLOOKUP(H4,Data!A88:C92,3,FALSE)</f>
        <v>#N/A</v>
      </c>
      <c r="D15" s="6"/>
      <c r="E15" s="17"/>
      <c r="F15" s="17"/>
      <c r="G15" s="6"/>
      <c r="H15" s="17"/>
      <c r="I15" s="23"/>
    </row>
    <row r="16" spans="1:9" ht="13.9" x14ac:dyDescent="0.25">
      <c r="A16" s="119" t="s">
        <v>1</v>
      </c>
      <c r="B16" s="119"/>
      <c r="C16" s="119"/>
      <c r="D16" s="119"/>
      <c r="E16" s="119"/>
      <c r="F16" s="119"/>
      <c r="G16" s="119"/>
      <c r="H16" s="119"/>
      <c r="I16" s="24"/>
    </row>
    <row r="17" spans="1:12" s="1" customFormat="1" ht="7.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</row>
    <row r="18" spans="1:12" ht="14.25" customHeight="1" x14ac:dyDescent="0.25">
      <c r="A18" s="10" t="s">
        <v>2</v>
      </c>
      <c r="B18" s="132"/>
      <c r="C18" s="133"/>
      <c r="D18" s="85">
        <f>D4</f>
        <v>0</v>
      </c>
      <c r="E18" s="61"/>
      <c r="G18" s="83" t="s">
        <v>778</v>
      </c>
      <c r="H18" s="110">
        <v>1</v>
      </c>
      <c r="I18" s="21"/>
    </row>
    <row r="19" spans="1:12" s="2" customFormat="1" x14ac:dyDescent="0.2">
      <c r="A19" s="10"/>
      <c r="B19" s="18"/>
      <c r="C19" s="18"/>
      <c r="D19" s="10"/>
      <c r="E19" s="10"/>
      <c r="F19" s="80"/>
      <c r="G19" s="81"/>
      <c r="H19" s="90">
        <f>D4</f>
        <v>0</v>
      </c>
      <c r="I19" s="21"/>
    </row>
    <row r="20" spans="1:12" x14ac:dyDescent="0.2">
      <c r="B20" s="83" t="s">
        <v>3</v>
      </c>
      <c r="C20" s="95"/>
      <c r="D20" s="83" t="s">
        <v>4</v>
      </c>
      <c r="E20" s="96"/>
      <c r="G20" s="83" t="s">
        <v>779</v>
      </c>
      <c r="H20" s="97">
        <v>8</v>
      </c>
      <c r="I20" s="21"/>
      <c r="J20" s="2"/>
      <c r="K20" s="2"/>
      <c r="L20" s="2"/>
    </row>
    <row r="21" spans="1:12" x14ac:dyDescent="0.2">
      <c r="A21" s="45"/>
      <c r="B21" s="45"/>
      <c r="C21" s="45"/>
      <c r="D21" s="11"/>
      <c r="E21" s="14"/>
      <c r="F21" s="14"/>
      <c r="G21" s="71" t="s">
        <v>772</v>
      </c>
      <c r="H21" s="102">
        <f>IF(D4="Increase Hours",IF(H4="MSEA",(H20+H14)/7.5,(H20+H14)/8),IF(H4="MSEA",H20/7.5,H20/8))</f>
        <v>1</v>
      </c>
      <c r="I21" s="21"/>
    </row>
    <row r="22" spans="1:12" s="2" customFormat="1" x14ac:dyDescent="0.2">
      <c r="A22" s="45" t="s">
        <v>797</v>
      </c>
      <c r="B22" s="45"/>
      <c r="C22" s="45"/>
      <c r="D22" s="45"/>
      <c r="E22" s="5"/>
      <c r="F22" s="5"/>
      <c r="G22" s="55"/>
      <c r="H22" s="56"/>
      <c r="I22" s="21"/>
    </row>
    <row r="23" spans="1:12" x14ac:dyDescent="0.2">
      <c r="A23" s="157" t="s">
        <v>23</v>
      </c>
      <c r="B23" s="157"/>
      <c r="C23" s="82"/>
      <c r="D23" s="10" t="s">
        <v>24</v>
      </c>
      <c r="E23" s="152"/>
      <c r="F23" s="153"/>
      <c r="G23" s="153"/>
      <c r="H23" s="154"/>
      <c r="I23" s="21"/>
    </row>
    <row r="24" spans="1:12" s="2" customFormat="1" ht="7.5" customHeight="1" x14ac:dyDescent="0.2">
      <c r="A24" s="12"/>
      <c r="B24" s="12"/>
      <c r="C24" s="14"/>
      <c r="D24" s="10"/>
      <c r="E24" s="14"/>
      <c r="F24" s="9"/>
      <c r="G24" s="19"/>
      <c r="H24" s="19"/>
      <c r="I24" s="21"/>
    </row>
    <row r="25" spans="1:12" x14ac:dyDescent="0.2">
      <c r="A25" s="119" t="s">
        <v>6</v>
      </c>
      <c r="B25" s="119"/>
      <c r="C25" s="119"/>
      <c r="D25" s="119"/>
      <c r="E25" s="119"/>
      <c r="F25" s="119"/>
      <c r="G25" s="119"/>
      <c r="H25" s="119"/>
      <c r="I25" s="24"/>
    </row>
    <row r="26" spans="1:12" s="1" customFormat="1" ht="7.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</row>
    <row r="27" spans="1:12" ht="15.75" customHeight="1" x14ac:dyDescent="0.2">
      <c r="A27" s="145" t="s">
        <v>751</v>
      </c>
      <c r="B27" s="145"/>
      <c r="C27" s="145"/>
      <c r="D27" s="145" t="s">
        <v>18</v>
      </c>
      <c r="E27" s="145"/>
      <c r="G27" s="148" t="s">
        <v>750</v>
      </c>
      <c r="H27" s="149"/>
      <c r="I27" s="21"/>
      <c r="K27" s="111"/>
    </row>
    <row r="28" spans="1:12" ht="14.25" customHeight="1" x14ac:dyDescent="0.2">
      <c r="A28" s="129"/>
      <c r="B28" s="130"/>
      <c r="C28" s="131"/>
      <c r="D28" s="143" t="e">
        <f>H43</f>
        <v>#N/A</v>
      </c>
      <c r="E28" s="144"/>
      <c r="G28" s="150"/>
      <c r="H28" s="151"/>
      <c r="I28" s="21"/>
    </row>
    <row r="29" spans="1:12" s="2" customFormat="1" x14ac:dyDescent="0.2">
      <c r="A29" s="14"/>
      <c r="B29" s="14"/>
      <c r="C29" s="14"/>
      <c r="D29" s="5"/>
      <c r="E29" s="14"/>
      <c r="F29" s="5"/>
      <c r="G29" s="146"/>
      <c r="H29" s="147"/>
      <c r="I29" s="21"/>
    </row>
    <row r="30" spans="1:12" x14ac:dyDescent="0.2">
      <c r="A30" s="9" t="s">
        <v>19</v>
      </c>
      <c r="B30" s="98"/>
      <c r="C30" s="5"/>
      <c r="D30" s="10" t="s">
        <v>7</v>
      </c>
      <c r="E30" s="132"/>
      <c r="F30" s="133"/>
      <c r="I30" s="21"/>
    </row>
    <row r="31" spans="1:12" s="2" customFormat="1" ht="7.5" customHeight="1" x14ac:dyDescent="0.2">
      <c r="A31" s="9"/>
      <c r="B31" s="5"/>
      <c r="C31" s="5"/>
      <c r="D31" s="5"/>
      <c r="E31" s="12"/>
      <c r="G31" s="13"/>
      <c r="H31" s="13"/>
      <c r="I31" s="21"/>
    </row>
    <row r="32" spans="1:12" x14ac:dyDescent="0.2">
      <c r="A32" s="119" t="s">
        <v>20</v>
      </c>
      <c r="B32" s="119"/>
      <c r="C32" s="119"/>
      <c r="D32" s="119"/>
      <c r="E32" s="119"/>
      <c r="F32" s="119"/>
      <c r="G32" s="119"/>
      <c r="H32" s="119"/>
      <c r="I32" s="24"/>
    </row>
    <row r="33" spans="1:9" s="1" customFormat="1" ht="7.5" customHeight="1" x14ac:dyDescent="0.2">
      <c r="A33" s="103">
        <f>D4</f>
        <v>0</v>
      </c>
      <c r="B33" s="46"/>
      <c r="C33" s="46"/>
      <c r="D33" s="46"/>
      <c r="E33" s="46"/>
      <c r="F33" s="46"/>
      <c r="G33" s="46"/>
      <c r="H33" s="46"/>
      <c r="I33" s="24"/>
    </row>
    <row r="34" spans="1:9" s="1" customFormat="1" ht="15" x14ac:dyDescent="0.25">
      <c r="A34" s="10" t="s">
        <v>9</v>
      </c>
      <c r="B34" s="99"/>
      <c r="C34" s="10" t="s">
        <v>8</v>
      </c>
      <c r="D34" s="99"/>
      <c r="E34" s="78" t="str">
        <f>CONCATENATE(H4,"/",B34,"/",D34)</f>
        <v>//</v>
      </c>
      <c r="F34" s="138" t="s">
        <v>777</v>
      </c>
      <c r="G34" s="139"/>
      <c r="H34" s="140"/>
      <c r="I34" s="24"/>
    </row>
    <row r="35" spans="1:9" x14ac:dyDescent="0.2">
      <c r="A35" s="76">
        <f>IF(H4="MLMA-185","MLMA",IF(H4="MLMA-260","MLMA",H4))</f>
        <v>0</v>
      </c>
      <c r="B35" s="67" t="e">
        <f>VLOOKUP(B34,Data!C16:D25,2,FALSE)</f>
        <v>#N/A</v>
      </c>
      <c r="C35" s="5"/>
      <c r="D35" s="67" t="e">
        <f>VLOOKUP(H4,Data!A88:B94,2,FALSE)</f>
        <v>#N/A</v>
      </c>
      <c r="E35" s="44"/>
      <c r="F35" s="134" t="s">
        <v>11</v>
      </c>
      <c r="G35" s="135"/>
      <c r="H35" s="52" t="e">
        <f>IF(D4="Payment For Services",D36,IF(H4="cea",(H20*B40*H18)+B38,(H18*D40)))</f>
        <v>#N/A</v>
      </c>
    </row>
    <row r="36" spans="1:9" ht="15" customHeight="1" x14ac:dyDescent="0.2">
      <c r="A36" s="79">
        <f>D4</f>
        <v>0</v>
      </c>
      <c r="C36" s="10" t="s">
        <v>776</v>
      </c>
      <c r="D36" s="101"/>
      <c r="E36" s="44"/>
      <c r="F36" s="136" t="s">
        <v>789</v>
      </c>
      <c r="G36" s="137"/>
      <c r="H36" s="53" t="e">
        <f>H35*ESC</f>
        <v>#N/A</v>
      </c>
    </row>
    <row r="37" spans="1:9" x14ac:dyDescent="0.2">
      <c r="A37" s="76">
        <f>D4</f>
        <v>0</v>
      </c>
      <c r="E37" s="2"/>
      <c r="F37" s="136" t="s">
        <v>790</v>
      </c>
      <c r="G37" s="137"/>
      <c r="H37" s="53" t="e">
        <f>H35*FICA</f>
        <v>#N/A</v>
      </c>
    </row>
    <row r="38" spans="1:9" ht="15" customHeight="1" x14ac:dyDescent="0.2">
      <c r="A38" s="91" t="s">
        <v>22</v>
      </c>
      <c r="B38" s="104"/>
      <c r="C38" s="89"/>
      <c r="D38" s="92"/>
      <c r="E38" s="5"/>
      <c r="F38" s="136" t="s">
        <v>791</v>
      </c>
      <c r="G38" s="137"/>
      <c r="H38" s="53" t="e">
        <f>H35*WC</f>
        <v>#N/A</v>
      </c>
    </row>
    <row r="39" spans="1:9" x14ac:dyDescent="0.2">
      <c r="A39" s="5"/>
      <c r="B39" s="5"/>
      <c r="C39" s="5"/>
      <c r="D39" s="5"/>
      <c r="E39" s="5"/>
      <c r="F39" s="136" t="s">
        <v>792</v>
      </c>
      <c r="G39" s="137"/>
      <c r="H39" s="53">
        <f>IF(OR(H4="MSEA",H4="MSPA"),IF(H21&gt;=0.5,H35*TRS,0),0)</f>
        <v>0</v>
      </c>
    </row>
    <row r="40" spans="1:9" x14ac:dyDescent="0.2">
      <c r="A40" s="10" t="s">
        <v>10</v>
      </c>
      <c r="B40" s="50">
        <f>IF(H4&lt;&gt;"CEA",0,VLOOKUP(E34,Table,2,FALSE))</f>
        <v>0</v>
      </c>
      <c r="C40" s="7" t="s">
        <v>469</v>
      </c>
      <c r="D40" s="51" t="e">
        <f>IF(H4="CEA",0,(VLOOKUP(E34,Table,3,FALSE))*(H20/(IF(H4="MSEA",7.5,8))))</f>
        <v>#N/A</v>
      </c>
      <c r="E40" s="5"/>
      <c r="F40" s="136" t="s">
        <v>793</v>
      </c>
      <c r="G40" s="137"/>
      <c r="H40" s="53">
        <f>IF(OR(H4="CEA",H4="MLMA-185",H4="MLMA-260"),IF(H21&gt;=0.75,H35*PERS,0),0)</f>
        <v>0</v>
      </c>
    </row>
    <row r="41" spans="1:9" x14ac:dyDescent="0.2">
      <c r="A41" s="5"/>
      <c r="B41" s="5"/>
      <c r="C41" s="5"/>
      <c r="E41" s="5"/>
      <c r="F41" s="136" t="s">
        <v>794</v>
      </c>
      <c r="G41" s="137"/>
      <c r="H41" s="53">
        <f>IF(OR(H4="CEA",H4="MLMA-185",H4="MLMA-260"),H35*SBS,0)</f>
        <v>0</v>
      </c>
    </row>
    <row r="42" spans="1:9" x14ac:dyDescent="0.2">
      <c r="A42" s="5"/>
      <c r="B42" s="5"/>
      <c r="C42" s="5"/>
      <c r="D42" s="2"/>
      <c r="F42" s="141" t="s">
        <v>795</v>
      </c>
      <c r="G42" s="142"/>
      <c r="H42" s="86">
        <f>IF(AND(OR(D4="New Position",D4="Increase Hours",),H21&gt;=0.5),IF(H4="CEA",CEAHEALTH,HEALTHFULL),0)</f>
        <v>0</v>
      </c>
    </row>
    <row r="43" spans="1:9" ht="15.75" thickBot="1" x14ac:dyDescent="0.25">
      <c r="A43" s="105"/>
      <c r="B43" s="105"/>
      <c r="C43" s="105"/>
      <c r="D43" s="105"/>
      <c r="F43" s="116" t="s">
        <v>21</v>
      </c>
      <c r="G43" s="116"/>
      <c r="H43" s="54" t="e">
        <f>SUM(H35:H42)</f>
        <v>#N/A</v>
      </c>
    </row>
    <row r="44" spans="1:9" x14ac:dyDescent="0.2">
      <c r="A44" s="57" t="s">
        <v>788</v>
      </c>
      <c r="B44" s="19"/>
      <c r="C44" s="19"/>
      <c r="D44" s="57" t="s">
        <v>753</v>
      </c>
    </row>
    <row r="45" spans="1:9" x14ac:dyDescent="0.2">
      <c r="A45" s="19"/>
      <c r="B45" s="19"/>
      <c r="C45" s="19"/>
      <c r="D45" s="19"/>
      <c r="G45" s="5"/>
      <c r="H45" s="5"/>
      <c r="I45" s="21"/>
    </row>
    <row r="46" spans="1:9" x14ac:dyDescent="0.2">
      <c r="A46" s="19"/>
      <c r="B46" s="19"/>
      <c r="C46" s="19"/>
      <c r="D46" s="19"/>
      <c r="G46" s="5"/>
      <c r="H46" s="5"/>
      <c r="I46" s="21"/>
    </row>
    <row r="47" spans="1:9" ht="15" thickBot="1" x14ac:dyDescent="0.25">
      <c r="A47" s="105"/>
      <c r="B47" s="105"/>
      <c r="C47" s="105"/>
      <c r="D47" s="105"/>
      <c r="E47" s="106"/>
      <c r="F47" s="106"/>
      <c r="G47" s="107"/>
      <c r="H47" s="107"/>
      <c r="I47" s="108"/>
    </row>
    <row r="48" spans="1:9" x14ac:dyDescent="0.2">
      <c r="A48" s="57" t="s">
        <v>787</v>
      </c>
      <c r="B48" s="57"/>
      <c r="C48" s="57"/>
      <c r="D48" s="57" t="s">
        <v>753</v>
      </c>
      <c r="E48" s="57" t="s">
        <v>754</v>
      </c>
      <c r="F48" s="57"/>
      <c r="G48" s="57"/>
      <c r="H48" s="57" t="s">
        <v>753</v>
      </c>
    </row>
    <row r="49" spans="1:9" x14ac:dyDescent="0.2">
      <c r="F49" s="5"/>
      <c r="G49" s="5"/>
      <c r="H49" s="5"/>
      <c r="I49"/>
    </row>
    <row r="50" spans="1:9" x14ac:dyDescent="0.2">
      <c r="F50" s="5"/>
      <c r="G50" s="5"/>
      <c r="H50" s="5"/>
      <c r="I50"/>
    </row>
    <row r="51" spans="1:9" ht="15" thickBot="1" x14ac:dyDescent="0.25">
      <c r="A51" s="107"/>
      <c r="B51" s="107"/>
      <c r="C51" s="107"/>
      <c r="D51" s="106"/>
      <c r="E51" s="106"/>
      <c r="F51" s="107"/>
      <c r="G51" s="107"/>
      <c r="H51" s="107"/>
      <c r="I51" s="106"/>
    </row>
    <row r="52" spans="1:9" x14ac:dyDescent="0.2">
      <c r="A52" s="57" t="s">
        <v>752</v>
      </c>
      <c r="D52" s="57" t="s">
        <v>753</v>
      </c>
      <c r="E52" s="57" t="s">
        <v>755</v>
      </c>
      <c r="F52" s="57"/>
      <c r="G52" s="57"/>
      <c r="H52" s="57" t="s">
        <v>753</v>
      </c>
    </row>
    <row r="53" spans="1:9" x14ac:dyDescent="0.2">
      <c r="E53" s="5"/>
      <c r="F53" s="5"/>
      <c r="G53" s="5"/>
      <c r="H53" s="5"/>
      <c r="I53" s="21"/>
    </row>
    <row r="54" spans="1:9" x14ac:dyDescent="0.2">
      <c r="E54" s="5"/>
      <c r="I54" s="21"/>
    </row>
    <row r="55" spans="1:9" x14ac:dyDescent="0.2">
      <c r="E55" s="5"/>
      <c r="I55" s="21"/>
    </row>
    <row r="57" spans="1:9" x14ac:dyDescent="0.2">
      <c r="A57" s="5"/>
      <c r="B57" s="5"/>
      <c r="C57" s="5"/>
      <c r="D57" s="5"/>
    </row>
    <row r="58" spans="1:9" x14ac:dyDescent="0.2">
      <c r="A58" s="5"/>
      <c r="B58" s="5"/>
      <c r="C58" s="5"/>
      <c r="D58" s="5"/>
    </row>
    <row r="59" spans="1:9" x14ac:dyDescent="0.2">
      <c r="A59" s="5"/>
      <c r="B59" s="5"/>
      <c r="C59" s="5"/>
      <c r="D59" s="5"/>
    </row>
    <row r="60" spans="1:9" x14ac:dyDescent="0.2">
      <c r="A60" s="5"/>
      <c r="B60" s="5"/>
      <c r="C60" s="5"/>
      <c r="D60" s="5"/>
    </row>
  </sheetData>
  <sheetProtection selectLockedCells="1"/>
  <dataConsolidate/>
  <mergeCells count="33">
    <mergeCell ref="A25:H25"/>
    <mergeCell ref="E23:H23"/>
    <mergeCell ref="D4:E4"/>
    <mergeCell ref="B12:C12"/>
    <mergeCell ref="B18:C18"/>
    <mergeCell ref="E12:F12"/>
    <mergeCell ref="A23:B23"/>
    <mergeCell ref="A16:H16"/>
    <mergeCell ref="B13:C13"/>
    <mergeCell ref="D13:F13"/>
    <mergeCell ref="A27:C27"/>
    <mergeCell ref="F39:G39"/>
    <mergeCell ref="F40:G40"/>
    <mergeCell ref="F37:G37"/>
    <mergeCell ref="F38:G38"/>
    <mergeCell ref="G29:H29"/>
    <mergeCell ref="G27:H28"/>
    <mergeCell ref="F43:G43"/>
    <mergeCell ref="B1:H1"/>
    <mergeCell ref="A2:H2"/>
    <mergeCell ref="A6:H6"/>
    <mergeCell ref="A7:H9"/>
    <mergeCell ref="A10:H10"/>
    <mergeCell ref="A28:C28"/>
    <mergeCell ref="A32:H32"/>
    <mergeCell ref="E30:F30"/>
    <mergeCell ref="F35:G35"/>
    <mergeCell ref="F36:G36"/>
    <mergeCell ref="F34:H34"/>
    <mergeCell ref="F41:G41"/>
    <mergeCell ref="F42:G42"/>
    <mergeCell ref="D28:E28"/>
    <mergeCell ref="D27:E27"/>
  </mergeCells>
  <conditionalFormatting sqref="A11:H12 A13:D13 G13:H13 B14:H14 A15:H15">
    <cfRule type="expression" dxfId="8" priority="9">
      <formula>$A$11="New Position"</formula>
    </cfRule>
    <cfRule type="expression" dxfId="7" priority="10">
      <formula>$A$11="New Position"</formula>
    </cfRule>
  </conditionalFormatting>
  <conditionalFormatting sqref="D13">
    <cfRule type="expression" dxfId="6" priority="8">
      <formula>$D$13="Not Required"</formula>
    </cfRule>
  </conditionalFormatting>
  <conditionalFormatting sqref="A36:D36">
    <cfRule type="expression" dxfId="5" priority="7">
      <formula>$A$36&lt;&gt;"Payment for Services"</formula>
    </cfRule>
  </conditionalFormatting>
  <conditionalFormatting sqref="D18:H18">
    <cfRule type="expression" dxfId="4" priority="6">
      <formula>$D$18="Payment for Services"</formula>
    </cfRule>
  </conditionalFormatting>
  <conditionalFormatting sqref="F19:H20">
    <cfRule type="expression" dxfId="3" priority="4">
      <formula>$H$19="Payment For Services"</formula>
    </cfRule>
  </conditionalFormatting>
  <conditionalFormatting sqref="A33:D34">
    <cfRule type="expression" dxfId="2" priority="3">
      <formula>$A$33="Payment For Services"</formula>
    </cfRule>
  </conditionalFormatting>
  <conditionalFormatting sqref="D14:H14">
    <cfRule type="expression" dxfId="1" priority="2">
      <formula>$D$14&lt;&gt;"Increase Hours"</formula>
    </cfRule>
  </conditionalFormatting>
  <conditionalFormatting sqref="A37:D40">
    <cfRule type="expression" dxfId="0" priority="1">
      <formula>$A$37="Payment For Services"</formula>
    </cfRule>
  </conditionalFormatting>
  <dataValidations count="10">
    <dataValidation type="list" allowBlank="1" showInputMessage="1" showErrorMessage="1" sqref="E30:F30">
      <formula1>Funds_For_Request</formula1>
    </dataValidation>
    <dataValidation type="list" allowBlank="1" showInputMessage="1" showErrorMessage="1" sqref="B18">
      <formula1>Location</formula1>
    </dataValidation>
    <dataValidation type="list" allowBlank="1" showInputMessage="1" showErrorMessage="1" sqref="H4">
      <formula1>Bargaining_Unit</formula1>
    </dataValidation>
    <dataValidation type="list" allowBlank="1" showInputMessage="1" showErrorMessage="1" sqref="B30">
      <formula1>Funding_Type</formula1>
    </dataValidation>
    <dataValidation type="list" allowBlank="1" showInputMessage="1" showErrorMessage="1" sqref="D4">
      <formula1>Request_Type</formula1>
    </dataValidation>
    <dataValidation type="list" allowBlank="1" showInputMessage="1" showErrorMessage="1" sqref="B38">
      <formula1>Premium</formula1>
    </dataValidation>
    <dataValidation type="list" allowBlank="1" showInputMessage="1" showErrorMessage="1" sqref="B34">
      <formula1>INDIRECT($A$35)</formula1>
    </dataValidation>
    <dataValidation type="custom" errorStyle="information" allowBlank="1" showInputMessage="1" sqref="B12:B14 C12">
      <formula1>D4</formula1>
    </dataValidation>
    <dataValidation allowBlank="1" showInputMessage="1" showErrorMessage="1" error="Number of Days must be less than 260 and in whole days." sqref="H18"/>
    <dataValidation type="list" allowBlank="1" showInputMessage="1" showErrorMessage="1" sqref="D34">
      <formula1>(IF($H$4="MSEA",INDIRECT($B$35),INDIRECT($D$35)))</formula1>
    </dataValidation>
  </dataValidations>
  <pageMargins left="0.5" right="0.5" top="0.5" bottom="0.5" header="0.5" footer="0.5"/>
  <pageSetup scale="9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Data!$G$37:$G$68</xm:f>
          </x14:formula1>
          <xm:sqref>H20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"/>
  <sheetViews>
    <sheetView topLeftCell="A40" workbookViewId="0">
      <selection activeCell="A19" sqref="A19"/>
    </sheetView>
  </sheetViews>
  <sheetFormatPr defaultRowHeight="14.25" x14ac:dyDescent="0.2"/>
  <cols>
    <col min="1" max="1" width="43.25" bestFit="1" customWidth="1"/>
    <col min="2" max="2" width="15.75" style="2" customWidth="1"/>
    <col min="3" max="3" width="9.625" bestFit="1" customWidth="1"/>
  </cols>
  <sheetData>
    <row r="1" spans="1:18" ht="15.75" x14ac:dyDescent="0.25">
      <c r="A1" s="4" t="s">
        <v>26</v>
      </c>
      <c r="B1" s="4"/>
      <c r="C1" s="4" t="s">
        <v>14</v>
      </c>
      <c r="D1" s="37"/>
      <c r="E1" s="34"/>
      <c r="F1" s="33"/>
      <c r="G1" s="33"/>
      <c r="H1" s="33"/>
      <c r="I1" s="33"/>
      <c r="J1" s="33"/>
      <c r="K1" s="41" t="s">
        <v>132</v>
      </c>
      <c r="L1" s="43">
        <v>2.9999999999999997E-4</v>
      </c>
      <c r="M1" s="33"/>
      <c r="N1" t="s">
        <v>774</v>
      </c>
    </row>
    <row r="2" spans="1:18" ht="15" x14ac:dyDescent="0.25">
      <c r="A2" t="s">
        <v>782</v>
      </c>
      <c r="B2" s="49"/>
      <c r="C2" t="s">
        <v>113</v>
      </c>
      <c r="D2" s="35"/>
      <c r="E2" s="34"/>
      <c r="F2" s="34"/>
      <c r="G2" s="34"/>
      <c r="H2" s="34"/>
      <c r="I2" s="34"/>
      <c r="J2" s="34"/>
      <c r="K2" s="39" t="s">
        <v>133</v>
      </c>
      <c r="L2" s="40">
        <v>1.4E-2</v>
      </c>
      <c r="M2" s="34"/>
      <c r="N2">
        <v>0.5</v>
      </c>
      <c r="O2">
        <v>11270.11</v>
      </c>
      <c r="Q2">
        <f>IF(TOTALFTE=1,HEALTHFULL,IF(TOTALFTE&gt;=0.75,HEALTH3Q,HEALTHHALF))</f>
        <v>18442</v>
      </c>
    </row>
    <row r="3" spans="1:18" ht="15" x14ac:dyDescent="0.25">
      <c r="A3" t="s">
        <v>783</v>
      </c>
      <c r="B3" s="49"/>
      <c r="C3" t="s">
        <v>114</v>
      </c>
      <c r="D3" s="35"/>
      <c r="E3" s="36"/>
      <c r="F3" s="36"/>
      <c r="G3" s="36"/>
      <c r="H3" s="36"/>
      <c r="I3" s="36"/>
      <c r="J3" s="36"/>
      <c r="K3" s="42" t="s">
        <v>134</v>
      </c>
      <c r="L3" s="40">
        <v>1.4500000000000001E-2</v>
      </c>
      <c r="M3" s="36"/>
      <c r="N3">
        <v>0.75</v>
      </c>
      <c r="O3">
        <v>15880.61</v>
      </c>
    </row>
    <row r="4" spans="1:18" ht="15" x14ac:dyDescent="0.25">
      <c r="A4" t="s">
        <v>784</v>
      </c>
      <c r="B4" s="49"/>
      <c r="D4" s="35"/>
      <c r="E4" s="36"/>
      <c r="F4" s="36"/>
      <c r="G4" s="36"/>
      <c r="H4" s="36"/>
      <c r="I4" s="36"/>
      <c r="J4" s="36"/>
      <c r="K4" s="42" t="s">
        <v>13</v>
      </c>
      <c r="L4" s="40">
        <v>0.12559999999999999</v>
      </c>
      <c r="M4" s="36"/>
      <c r="N4">
        <v>1</v>
      </c>
      <c r="O4">
        <v>18442</v>
      </c>
    </row>
    <row r="5" spans="1:18" ht="15" x14ac:dyDescent="0.25">
      <c r="A5" t="s">
        <v>785</v>
      </c>
      <c r="B5" s="49"/>
      <c r="C5" s="4" t="s">
        <v>22</v>
      </c>
      <c r="D5" s="35"/>
      <c r="E5" s="36"/>
      <c r="F5" s="36"/>
      <c r="G5" s="36"/>
      <c r="H5" s="36"/>
      <c r="I5" s="36"/>
      <c r="J5" s="36"/>
      <c r="K5" s="42" t="s">
        <v>12</v>
      </c>
      <c r="L5" s="40">
        <v>0.22</v>
      </c>
      <c r="M5" s="36"/>
    </row>
    <row r="6" spans="1:18" ht="15" x14ac:dyDescent="0.25">
      <c r="C6" s="27">
        <v>0</v>
      </c>
      <c r="D6" s="35"/>
      <c r="E6" s="36"/>
      <c r="F6" s="36"/>
      <c r="G6" s="36"/>
      <c r="H6" s="36"/>
      <c r="I6" s="36"/>
      <c r="J6" s="36"/>
      <c r="K6" s="42" t="s">
        <v>15</v>
      </c>
      <c r="L6" s="40">
        <v>6.13E-2</v>
      </c>
      <c r="M6" s="36"/>
    </row>
    <row r="7" spans="1:18" ht="15" x14ac:dyDescent="0.25">
      <c r="A7" s="4" t="s">
        <v>100</v>
      </c>
      <c r="B7" s="4"/>
      <c r="C7" s="28">
        <v>0.5</v>
      </c>
      <c r="D7" s="35"/>
      <c r="E7" s="36"/>
      <c r="F7" s="36"/>
      <c r="G7" s="36"/>
      <c r="H7" s="36"/>
      <c r="I7" s="36"/>
      <c r="J7" s="36"/>
      <c r="K7" s="36"/>
      <c r="L7" s="36"/>
      <c r="M7" s="36"/>
    </row>
    <row r="8" spans="1:18" x14ac:dyDescent="0.2">
      <c r="A8" t="s">
        <v>27</v>
      </c>
      <c r="C8" s="28">
        <v>0.75</v>
      </c>
      <c r="D8" s="35"/>
      <c r="E8" s="36"/>
      <c r="F8" s="36"/>
      <c r="G8" s="36"/>
      <c r="H8" s="36"/>
      <c r="I8" s="36"/>
      <c r="J8" s="36"/>
      <c r="K8" s="36"/>
      <c r="L8" s="36"/>
      <c r="M8" s="36"/>
    </row>
    <row r="9" spans="1:18" x14ac:dyDescent="0.2">
      <c r="A9" t="s">
        <v>28</v>
      </c>
      <c r="C9" s="28">
        <v>1.5</v>
      </c>
      <c r="D9" s="35"/>
      <c r="E9" s="36"/>
      <c r="F9" s="36"/>
      <c r="G9" s="36"/>
      <c r="H9" s="36"/>
      <c r="I9" s="36"/>
      <c r="J9" s="36"/>
      <c r="K9" s="36"/>
      <c r="L9" s="36"/>
      <c r="M9" s="36"/>
    </row>
    <row r="10" spans="1:18" x14ac:dyDescent="0.2">
      <c r="A10" t="s">
        <v>29</v>
      </c>
      <c r="C10" s="28">
        <v>3</v>
      </c>
      <c r="D10" s="35"/>
      <c r="E10" s="36"/>
      <c r="F10" s="36"/>
      <c r="G10" s="36"/>
      <c r="H10" s="36"/>
      <c r="I10" s="36"/>
      <c r="J10" s="36"/>
      <c r="K10" s="36"/>
      <c r="L10" s="36"/>
      <c r="M10" s="36"/>
    </row>
    <row r="11" spans="1:18" x14ac:dyDescent="0.2">
      <c r="A11" t="s">
        <v>116</v>
      </c>
      <c r="C11" s="28">
        <v>4</v>
      </c>
      <c r="D11" s="35"/>
      <c r="E11" s="36"/>
      <c r="F11" s="36"/>
      <c r="G11" s="36"/>
      <c r="H11" s="36"/>
      <c r="I11" s="36"/>
      <c r="J11" s="36"/>
      <c r="K11" s="36"/>
      <c r="L11" s="36"/>
      <c r="M11" s="36"/>
    </row>
    <row r="12" spans="1:18" x14ac:dyDescent="0.2">
      <c r="A12" t="s">
        <v>115</v>
      </c>
      <c r="C12" s="28">
        <v>6.25</v>
      </c>
      <c r="D12" s="35"/>
      <c r="E12" s="36"/>
      <c r="F12" s="36"/>
      <c r="G12" s="36"/>
      <c r="H12" s="36"/>
      <c r="I12" s="36"/>
      <c r="J12" s="36"/>
      <c r="K12" s="36"/>
      <c r="L12" s="36"/>
      <c r="M12" s="36"/>
    </row>
    <row r="13" spans="1:18" x14ac:dyDescent="0.2">
      <c r="D13" s="35"/>
      <c r="E13" s="36"/>
      <c r="F13" s="36"/>
      <c r="G13" s="36"/>
      <c r="H13" s="36"/>
      <c r="I13" s="36"/>
      <c r="J13" s="36"/>
      <c r="K13" s="36"/>
      <c r="L13" s="36"/>
      <c r="M13" s="36"/>
    </row>
    <row r="14" spans="1:18" ht="15" x14ac:dyDescent="0.25">
      <c r="A14" s="4" t="s">
        <v>2</v>
      </c>
      <c r="B14" s="4" t="s">
        <v>756</v>
      </c>
      <c r="C14" s="4" t="s">
        <v>757</v>
      </c>
      <c r="D14" s="35"/>
      <c r="E14" s="36"/>
      <c r="F14" s="36"/>
      <c r="G14" s="36"/>
      <c r="H14" s="66" t="s">
        <v>759</v>
      </c>
      <c r="I14" s="36"/>
      <c r="J14" s="36"/>
      <c r="K14" s="36"/>
      <c r="L14" s="36"/>
      <c r="M14" s="36"/>
    </row>
    <row r="15" spans="1:18" ht="15.75" x14ac:dyDescent="0.25">
      <c r="A15" s="3" t="s">
        <v>30</v>
      </c>
      <c r="B15" s="3">
        <v>62</v>
      </c>
      <c r="C15" s="4" t="s">
        <v>104</v>
      </c>
      <c r="D15" s="4"/>
      <c r="E15" s="4" t="s">
        <v>105</v>
      </c>
      <c r="F15" s="65" t="s">
        <v>106</v>
      </c>
      <c r="G15" s="66" t="s">
        <v>758</v>
      </c>
      <c r="H15" s="36"/>
      <c r="I15" s="29" t="s">
        <v>117</v>
      </c>
      <c r="J15" s="29" t="s">
        <v>118</v>
      </c>
      <c r="K15" s="29" t="s">
        <v>119</v>
      </c>
      <c r="L15" s="29" t="s">
        <v>120</v>
      </c>
      <c r="M15" s="29" t="s">
        <v>121</v>
      </c>
      <c r="N15" s="30" t="s">
        <v>762</v>
      </c>
      <c r="O15" s="30" t="s">
        <v>125</v>
      </c>
      <c r="P15" s="30" t="s">
        <v>105</v>
      </c>
      <c r="Q15" s="30" t="s">
        <v>106</v>
      </c>
      <c r="R15" s="30" t="s">
        <v>758</v>
      </c>
    </row>
    <row r="16" spans="1:18" ht="15.75" x14ac:dyDescent="0.25">
      <c r="A16" s="3" t="s">
        <v>31</v>
      </c>
      <c r="B16" s="3"/>
      <c r="C16" s="29" t="s">
        <v>117</v>
      </c>
      <c r="D16" s="29" t="s">
        <v>117</v>
      </c>
      <c r="E16" s="31">
        <v>1</v>
      </c>
      <c r="F16" s="30" t="s">
        <v>123</v>
      </c>
      <c r="G16" s="62">
        <v>13</v>
      </c>
      <c r="H16" s="36"/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0">
        <v>0</v>
      </c>
      <c r="O16" s="30">
        <v>0</v>
      </c>
      <c r="P16" s="30">
        <v>0</v>
      </c>
      <c r="Q16">
        <v>0</v>
      </c>
      <c r="R16">
        <v>0</v>
      </c>
    </row>
    <row r="17" spans="1:18" ht="15.75" x14ac:dyDescent="0.25">
      <c r="A17" s="3" t="s">
        <v>32</v>
      </c>
      <c r="B17" s="3"/>
      <c r="C17" s="29" t="s">
        <v>118</v>
      </c>
      <c r="D17" s="29" t="s">
        <v>763</v>
      </c>
      <c r="E17" s="31">
        <v>2</v>
      </c>
      <c r="F17" s="30" t="s">
        <v>117</v>
      </c>
      <c r="G17" s="63">
        <v>14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>
        <v>1</v>
      </c>
      <c r="Q17">
        <v>1</v>
      </c>
      <c r="R17">
        <v>1</v>
      </c>
    </row>
    <row r="18" spans="1:18" ht="15.75" x14ac:dyDescent="0.25">
      <c r="A18" s="109" t="s">
        <v>832</v>
      </c>
      <c r="B18" s="3">
        <v>67</v>
      </c>
      <c r="C18" s="29" t="s">
        <v>119</v>
      </c>
      <c r="D18" s="29" t="s">
        <v>764</v>
      </c>
      <c r="E18" s="31">
        <v>3</v>
      </c>
      <c r="F18" s="30" t="s">
        <v>124</v>
      </c>
      <c r="G18" s="63">
        <v>15</v>
      </c>
      <c r="I18">
        <v>2</v>
      </c>
      <c r="J18">
        <v>2</v>
      </c>
      <c r="K18">
        <v>2</v>
      </c>
      <c r="L18">
        <v>2</v>
      </c>
      <c r="M18">
        <v>2</v>
      </c>
      <c r="N18" s="2">
        <v>2</v>
      </c>
      <c r="O18" s="2">
        <v>2</v>
      </c>
      <c r="P18">
        <v>2</v>
      </c>
      <c r="Q18">
        <v>2</v>
      </c>
      <c r="R18">
        <v>2</v>
      </c>
    </row>
    <row r="19" spans="1:18" ht="15.75" x14ac:dyDescent="0.25">
      <c r="A19" s="3" t="s">
        <v>33</v>
      </c>
      <c r="B19" s="3"/>
      <c r="C19" s="29" t="s">
        <v>120</v>
      </c>
      <c r="D19" s="29" t="s">
        <v>765</v>
      </c>
      <c r="E19" s="31">
        <v>4</v>
      </c>
      <c r="F19" s="30" t="s">
        <v>125</v>
      </c>
      <c r="G19" s="64">
        <v>16</v>
      </c>
      <c r="I19">
        <v>3</v>
      </c>
      <c r="J19">
        <v>3</v>
      </c>
      <c r="K19">
        <v>3</v>
      </c>
      <c r="L19">
        <v>3</v>
      </c>
      <c r="M19">
        <v>3</v>
      </c>
      <c r="N19" s="2">
        <v>3</v>
      </c>
      <c r="O19" s="2">
        <v>3</v>
      </c>
      <c r="P19">
        <v>3</v>
      </c>
      <c r="Q19">
        <v>3</v>
      </c>
      <c r="R19">
        <v>3</v>
      </c>
    </row>
    <row r="20" spans="1:18" ht="15.75" x14ac:dyDescent="0.25">
      <c r="A20" s="3" t="s">
        <v>34</v>
      </c>
      <c r="B20" s="3">
        <v>49</v>
      </c>
      <c r="C20" s="29" t="s">
        <v>121</v>
      </c>
      <c r="D20" s="29" t="s">
        <v>766</v>
      </c>
      <c r="E20" s="31">
        <v>5</v>
      </c>
      <c r="F20" s="30" t="s">
        <v>126</v>
      </c>
      <c r="G20" s="64">
        <v>17</v>
      </c>
      <c r="I20">
        <v>4</v>
      </c>
      <c r="J20">
        <v>4</v>
      </c>
      <c r="K20">
        <v>4</v>
      </c>
      <c r="L20">
        <v>4</v>
      </c>
      <c r="M20">
        <v>4</v>
      </c>
      <c r="N20" s="2">
        <v>4</v>
      </c>
      <c r="O20" s="2">
        <v>4</v>
      </c>
      <c r="P20">
        <v>4</v>
      </c>
      <c r="Q20">
        <v>4</v>
      </c>
      <c r="R20">
        <v>4</v>
      </c>
    </row>
    <row r="21" spans="1:18" ht="15.75" x14ac:dyDescent="0.25">
      <c r="A21" s="3" t="s">
        <v>35</v>
      </c>
      <c r="B21" s="3">
        <v>30</v>
      </c>
      <c r="C21" s="29" t="s">
        <v>760</v>
      </c>
      <c r="D21" s="29" t="s">
        <v>765</v>
      </c>
      <c r="E21" s="31">
        <v>6</v>
      </c>
      <c r="F21" s="30" t="s">
        <v>127</v>
      </c>
      <c r="G21" s="64">
        <v>18</v>
      </c>
      <c r="I21">
        <v>5</v>
      </c>
      <c r="J21">
        <v>5</v>
      </c>
      <c r="K21">
        <v>5</v>
      </c>
      <c r="L21">
        <v>5</v>
      </c>
      <c r="M21">
        <v>5</v>
      </c>
      <c r="N21" s="2">
        <v>5</v>
      </c>
      <c r="O21" s="2">
        <v>5</v>
      </c>
      <c r="P21">
        <v>5</v>
      </c>
      <c r="Q21">
        <v>5</v>
      </c>
      <c r="R21">
        <v>5</v>
      </c>
    </row>
    <row r="22" spans="1:18" ht="15.75" x14ac:dyDescent="0.25">
      <c r="A22" s="3" t="s">
        <v>36</v>
      </c>
      <c r="B22" s="3">
        <v>66</v>
      </c>
      <c r="C22" s="29" t="s">
        <v>761</v>
      </c>
      <c r="D22" s="29" t="s">
        <v>766</v>
      </c>
      <c r="E22" s="31">
        <v>7</v>
      </c>
      <c r="F22" s="30" t="s">
        <v>128</v>
      </c>
      <c r="G22" s="64">
        <v>19</v>
      </c>
      <c r="I22">
        <v>6</v>
      </c>
      <c r="J22">
        <v>6</v>
      </c>
      <c r="K22">
        <v>6</v>
      </c>
      <c r="L22">
        <v>6</v>
      </c>
      <c r="M22">
        <v>6</v>
      </c>
      <c r="N22" s="2">
        <v>6</v>
      </c>
      <c r="O22" s="2">
        <v>6</v>
      </c>
      <c r="P22">
        <v>6</v>
      </c>
      <c r="Q22">
        <v>6</v>
      </c>
      <c r="R22">
        <v>6</v>
      </c>
    </row>
    <row r="23" spans="1:18" ht="15.75" x14ac:dyDescent="0.25">
      <c r="A23" s="3" t="s">
        <v>37</v>
      </c>
      <c r="B23" s="3">
        <v>6</v>
      </c>
      <c r="C23" s="30" t="s">
        <v>762</v>
      </c>
      <c r="D23" s="30" t="s">
        <v>767</v>
      </c>
      <c r="E23" s="31">
        <v>8</v>
      </c>
      <c r="F23" s="30" t="s">
        <v>129</v>
      </c>
      <c r="G23" s="64">
        <v>20</v>
      </c>
      <c r="I23">
        <v>7</v>
      </c>
      <c r="J23">
        <v>7</v>
      </c>
      <c r="K23" s="33">
        <v>7</v>
      </c>
      <c r="L23">
        <v>7</v>
      </c>
      <c r="M23">
        <v>7</v>
      </c>
      <c r="N23" s="2">
        <v>7</v>
      </c>
      <c r="O23" s="2">
        <v>7</v>
      </c>
      <c r="P23">
        <v>7</v>
      </c>
      <c r="Q23">
        <v>7</v>
      </c>
      <c r="R23">
        <v>7</v>
      </c>
    </row>
    <row r="24" spans="1:18" ht="15.75" x14ac:dyDescent="0.25">
      <c r="A24" s="3" t="s">
        <v>38</v>
      </c>
      <c r="B24" s="3">
        <v>41</v>
      </c>
      <c r="C24" s="30" t="s">
        <v>122</v>
      </c>
      <c r="D24" s="30" t="s">
        <v>767</v>
      </c>
      <c r="E24" s="31">
        <v>9</v>
      </c>
      <c r="F24" s="30" t="s">
        <v>130</v>
      </c>
      <c r="G24" s="64">
        <v>21</v>
      </c>
      <c r="J24">
        <v>8</v>
      </c>
      <c r="K24">
        <v>8</v>
      </c>
      <c r="L24">
        <v>8</v>
      </c>
      <c r="M24">
        <v>8</v>
      </c>
      <c r="N24" s="2">
        <v>8</v>
      </c>
      <c r="O24" s="2">
        <v>8</v>
      </c>
      <c r="P24">
        <v>8</v>
      </c>
      <c r="Q24">
        <v>8</v>
      </c>
      <c r="R24">
        <v>8</v>
      </c>
    </row>
    <row r="25" spans="1:18" ht="15.75" x14ac:dyDescent="0.25">
      <c r="A25" s="3" t="s">
        <v>39</v>
      </c>
      <c r="B25" s="3">
        <v>505</v>
      </c>
      <c r="C25" s="30" t="s">
        <v>125</v>
      </c>
      <c r="D25" s="30" t="s">
        <v>125</v>
      </c>
      <c r="E25" s="31">
        <v>10</v>
      </c>
      <c r="G25" s="64">
        <v>22</v>
      </c>
      <c r="K25">
        <v>9</v>
      </c>
      <c r="L25">
        <v>9</v>
      </c>
      <c r="M25">
        <v>9</v>
      </c>
      <c r="N25" s="2">
        <v>9</v>
      </c>
      <c r="O25" s="2">
        <v>9</v>
      </c>
      <c r="P25">
        <v>9</v>
      </c>
      <c r="Q25">
        <v>9</v>
      </c>
      <c r="R25">
        <v>9</v>
      </c>
    </row>
    <row r="26" spans="1:18" ht="15.75" x14ac:dyDescent="0.25">
      <c r="A26" s="3" t="s">
        <v>40</v>
      </c>
      <c r="B26" s="3"/>
      <c r="D26" s="2"/>
      <c r="E26" s="31">
        <v>11</v>
      </c>
      <c r="L26">
        <v>10</v>
      </c>
      <c r="M26">
        <v>10</v>
      </c>
      <c r="N26" s="2">
        <v>10</v>
      </c>
      <c r="O26" s="2">
        <v>10</v>
      </c>
      <c r="P26">
        <v>10</v>
      </c>
      <c r="Q26">
        <v>10</v>
      </c>
    </row>
    <row r="27" spans="1:18" ht="15.75" x14ac:dyDescent="0.25">
      <c r="A27" s="3" t="s">
        <v>41</v>
      </c>
      <c r="B27" s="3">
        <v>5</v>
      </c>
      <c r="D27" s="2"/>
      <c r="E27" s="31">
        <v>12</v>
      </c>
      <c r="M27">
        <v>11</v>
      </c>
      <c r="N27" s="2">
        <v>11</v>
      </c>
      <c r="O27">
        <v>11</v>
      </c>
    </row>
    <row r="28" spans="1:18" ht="15.75" x14ac:dyDescent="0.25">
      <c r="A28" s="3" t="s">
        <v>42</v>
      </c>
      <c r="B28" s="3">
        <v>12</v>
      </c>
      <c r="D28" s="2"/>
      <c r="E28" s="31">
        <v>13</v>
      </c>
      <c r="N28">
        <v>12</v>
      </c>
      <c r="O28">
        <v>12</v>
      </c>
    </row>
    <row r="29" spans="1:18" ht="15.75" x14ac:dyDescent="0.25">
      <c r="A29" s="3" t="s">
        <v>43</v>
      </c>
      <c r="B29" s="3">
        <v>43</v>
      </c>
      <c r="D29" s="2"/>
      <c r="E29" s="31">
        <v>14</v>
      </c>
      <c r="N29">
        <v>13</v>
      </c>
      <c r="O29">
        <v>13</v>
      </c>
    </row>
    <row r="30" spans="1:18" ht="15.75" x14ac:dyDescent="0.25">
      <c r="A30" s="3" t="s">
        <v>44</v>
      </c>
      <c r="B30" s="3"/>
      <c r="D30" s="2"/>
      <c r="E30" s="31">
        <v>15</v>
      </c>
    </row>
    <row r="31" spans="1:18" ht="15.75" x14ac:dyDescent="0.25">
      <c r="A31" s="3" t="s">
        <v>45</v>
      </c>
      <c r="B31" s="3">
        <v>506</v>
      </c>
      <c r="D31" s="2"/>
      <c r="E31" s="31">
        <v>16</v>
      </c>
    </row>
    <row r="32" spans="1:18" ht="15.75" x14ac:dyDescent="0.25">
      <c r="A32" s="3" t="s">
        <v>46</v>
      </c>
      <c r="B32" s="3">
        <v>504</v>
      </c>
      <c r="D32" s="2"/>
      <c r="E32" s="31">
        <v>17</v>
      </c>
    </row>
    <row r="33" spans="1:9" ht="15.75" x14ac:dyDescent="0.25">
      <c r="A33" s="3" t="s">
        <v>47</v>
      </c>
      <c r="B33" s="3">
        <v>501</v>
      </c>
      <c r="D33" s="31"/>
    </row>
    <row r="34" spans="1:9" ht="15.75" x14ac:dyDescent="0.25">
      <c r="A34" s="3" t="s">
        <v>48</v>
      </c>
      <c r="B34" s="3">
        <v>608</v>
      </c>
      <c r="D34" s="31"/>
    </row>
    <row r="35" spans="1:9" ht="15.75" x14ac:dyDescent="0.25">
      <c r="A35" s="3" t="s">
        <v>49</v>
      </c>
      <c r="B35" s="3"/>
      <c r="D35" s="31"/>
    </row>
    <row r="36" spans="1:9" ht="15.75" x14ac:dyDescent="0.25">
      <c r="A36" s="3" t="s">
        <v>50</v>
      </c>
      <c r="B36" s="3">
        <v>502</v>
      </c>
      <c r="D36" s="31"/>
      <c r="G36" t="s">
        <v>786</v>
      </c>
    </row>
    <row r="37" spans="1:9" ht="15.75" x14ac:dyDescent="0.25">
      <c r="A37" s="3" t="s">
        <v>51</v>
      </c>
      <c r="B37" s="3"/>
      <c r="D37" s="31"/>
      <c r="G37">
        <v>0.25</v>
      </c>
    </row>
    <row r="38" spans="1:9" x14ac:dyDescent="0.2">
      <c r="A38" s="3" t="s">
        <v>52</v>
      </c>
      <c r="B38" s="3">
        <v>43</v>
      </c>
      <c r="G38">
        <v>0.5</v>
      </c>
    </row>
    <row r="39" spans="1:9" x14ac:dyDescent="0.2">
      <c r="A39" s="3" t="s">
        <v>53</v>
      </c>
      <c r="B39" s="3"/>
      <c r="G39">
        <f>G38+0.25</f>
        <v>0.75</v>
      </c>
    </row>
    <row r="40" spans="1:9" x14ac:dyDescent="0.2">
      <c r="A40" s="3" t="s">
        <v>54</v>
      </c>
      <c r="B40" s="3">
        <v>78</v>
      </c>
      <c r="G40" s="2">
        <f t="shared" ref="G40:G68" si="0">G39+0.25</f>
        <v>1</v>
      </c>
    </row>
    <row r="41" spans="1:9" x14ac:dyDescent="0.2">
      <c r="A41" s="3" t="s">
        <v>55</v>
      </c>
      <c r="B41" s="3">
        <v>31</v>
      </c>
      <c r="G41" s="2">
        <f t="shared" si="0"/>
        <v>1.25</v>
      </c>
    </row>
    <row r="42" spans="1:9" x14ac:dyDescent="0.2">
      <c r="A42" s="3" t="s">
        <v>56</v>
      </c>
      <c r="B42" s="3">
        <v>48</v>
      </c>
      <c r="G42" s="2">
        <f t="shared" si="0"/>
        <v>1.5</v>
      </c>
    </row>
    <row r="43" spans="1:9" x14ac:dyDescent="0.2">
      <c r="A43" s="3" t="s">
        <v>57</v>
      </c>
      <c r="B43" s="3">
        <v>7</v>
      </c>
      <c r="G43" s="2">
        <f t="shared" si="0"/>
        <v>1.75</v>
      </c>
    </row>
    <row r="44" spans="1:9" x14ac:dyDescent="0.2">
      <c r="A44" s="3" t="s">
        <v>58</v>
      </c>
      <c r="B44" s="3">
        <v>14</v>
      </c>
      <c r="G44" s="2">
        <f t="shared" si="0"/>
        <v>2</v>
      </c>
    </row>
    <row r="45" spans="1:9" ht="15.75" x14ac:dyDescent="0.25">
      <c r="A45" s="3" t="s">
        <v>59</v>
      </c>
      <c r="B45" s="3">
        <v>606</v>
      </c>
      <c r="G45" s="2">
        <f t="shared" si="0"/>
        <v>2.25</v>
      </c>
      <c r="I45" s="33"/>
    </row>
    <row r="46" spans="1:9" x14ac:dyDescent="0.2">
      <c r="A46" s="3" t="s">
        <v>60</v>
      </c>
      <c r="B46" s="3">
        <v>32</v>
      </c>
      <c r="G46" s="2">
        <f t="shared" si="0"/>
        <v>2.5</v>
      </c>
    </row>
    <row r="47" spans="1:9" x14ac:dyDescent="0.2">
      <c r="A47" s="3" t="s">
        <v>61</v>
      </c>
      <c r="B47" s="3">
        <v>508</v>
      </c>
      <c r="G47" s="2">
        <f t="shared" si="0"/>
        <v>2.75</v>
      </c>
    </row>
    <row r="48" spans="1:9" x14ac:dyDescent="0.2">
      <c r="A48" s="3" t="s">
        <v>62</v>
      </c>
      <c r="B48" s="3">
        <v>52</v>
      </c>
      <c r="G48" s="2">
        <f t="shared" si="0"/>
        <v>3</v>
      </c>
    </row>
    <row r="49" spans="1:7" x14ac:dyDescent="0.2">
      <c r="A49" s="3" t="s">
        <v>63</v>
      </c>
      <c r="B49" s="3">
        <v>46</v>
      </c>
      <c r="G49" s="2">
        <f t="shared" si="0"/>
        <v>3.25</v>
      </c>
    </row>
    <row r="50" spans="1:7" x14ac:dyDescent="0.2">
      <c r="A50" s="3" t="s">
        <v>64</v>
      </c>
      <c r="B50" s="3">
        <v>53</v>
      </c>
      <c r="G50" s="2">
        <f t="shared" si="0"/>
        <v>3.5</v>
      </c>
    </row>
    <row r="51" spans="1:7" x14ac:dyDescent="0.2">
      <c r="A51" s="3" t="s">
        <v>65</v>
      </c>
      <c r="B51" s="3">
        <v>73</v>
      </c>
      <c r="G51" s="2">
        <f t="shared" si="0"/>
        <v>3.75</v>
      </c>
    </row>
    <row r="52" spans="1:7" x14ac:dyDescent="0.2">
      <c r="A52" s="3" t="s">
        <v>66</v>
      </c>
      <c r="B52" s="3">
        <v>91</v>
      </c>
      <c r="G52" s="2">
        <f t="shared" si="0"/>
        <v>4</v>
      </c>
    </row>
    <row r="53" spans="1:7" x14ac:dyDescent="0.2">
      <c r="A53" s="3" t="s">
        <v>67</v>
      </c>
      <c r="B53" s="3">
        <v>77</v>
      </c>
      <c r="G53" s="2">
        <f t="shared" si="0"/>
        <v>4.25</v>
      </c>
    </row>
    <row r="54" spans="1:7" x14ac:dyDescent="0.2">
      <c r="A54" s="3" t="s">
        <v>68</v>
      </c>
      <c r="B54" s="3"/>
      <c r="G54" s="2">
        <f t="shared" si="0"/>
        <v>4.5</v>
      </c>
    </row>
    <row r="55" spans="1:7" ht="15" x14ac:dyDescent="0.25">
      <c r="A55" s="109" t="s">
        <v>798</v>
      </c>
      <c r="B55" s="3"/>
      <c r="C55" s="4" t="s">
        <v>8</v>
      </c>
      <c r="G55" s="2">
        <f t="shared" si="0"/>
        <v>4.75</v>
      </c>
    </row>
    <row r="56" spans="1:7" x14ac:dyDescent="0.2">
      <c r="A56" s="109" t="s">
        <v>799</v>
      </c>
      <c r="B56" s="3"/>
      <c r="C56" s="32" t="s">
        <v>131</v>
      </c>
      <c r="G56" s="2">
        <f t="shared" si="0"/>
        <v>5</v>
      </c>
    </row>
    <row r="57" spans="1:7" x14ac:dyDescent="0.2">
      <c r="A57" s="3" t="s">
        <v>69</v>
      </c>
      <c r="B57" s="3">
        <v>1</v>
      </c>
      <c r="C57" s="2">
        <v>0</v>
      </c>
      <c r="G57" s="2">
        <f t="shared" si="0"/>
        <v>5.25</v>
      </c>
    </row>
    <row r="58" spans="1:7" x14ac:dyDescent="0.2">
      <c r="A58" s="3" t="s">
        <v>70</v>
      </c>
      <c r="B58" s="3">
        <v>10</v>
      </c>
      <c r="C58" s="2">
        <v>1</v>
      </c>
      <c r="G58" s="2">
        <f t="shared" si="0"/>
        <v>5.5</v>
      </c>
    </row>
    <row r="59" spans="1:7" x14ac:dyDescent="0.2">
      <c r="A59" s="3" t="s">
        <v>71</v>
      </c>
      <c r="B59" s="3">
        <v>605</v>
      </c>
      <c r="C59" s="2">
        <v>2</v>
      </c>
      <c r="G59" s="2">
        <f t="shared" si="0"/>
        <v>5.75</v>
      </c>
    </row>
    <row r="60" spans="1:7" x14ac:dyDescent="0.2">
      <c r="A60" s="3" t="s">
        <v>72</v>
      </c>
      <c r="B60" s="3">
        <v>45</v>
      </c>
      <c r="C60" s="2">
        <v>3</v>
      </c>
      <c r="G60" s="2">
        <f t="shared" si="0"/>
        <v>6</v>
      </c>
    </row>
    <row r="61" spans="1:7" x14ac:dyDescent="0.2">
      <c r="A61" s="3" t="s">
        <v>73</v>
      </c>
      <c r="B61" s="3"/>
      <c r="C61" s="2">
        <v>7</v>
      </c>
      <c r="G61" s="2">
        <f t="shared" si="0"/>
        <v>6.25</v>
      </c>
    </row>
    <row r="62" spans="1:7" x14ac:dyDescent="0.2">
      <c r="A62" s="3" t="s">
        <v>74</v>
      </c>
      <c r="B62" s="3"/>
      <c r="C62" s="2">
        <v>8</v>
      </c>
      <c r="G62" s="2">
        <f t="shared" si="0"/>
        <v>6.5</v>
      </c>
    </row>
    <row r="63" spans="1:7" x14ac:dyDescent="0.2">
      <c r="A63" s="3" t="s">
        <v>75</v>
      </c>
      <c r="B63" s="3"/>
      <c r="C63" s="2">
        <v>9</v>
      </c>
      <c r="G63" s="2">
        <f t="shared" si="0"/>
        <v>6.75</v>
      </c>
    </row>
    <row r="64" spans="1:7" x14ac:dyDescent="0.2">
      <c r="A64" s="3" t="s">
        <v>76</v>
      </c>
      <c r="B64" s="3"/>
      <c r="C64" s="2">
        <v>10</v>
      </c>
      <c r="G64" s="2">
        <f t="shared" si="0"/>
        <v>7</v>
      </c>
    </row>
    <row r="65" spans="1:9" x14ac:dyDescent="0.2">
      <c r="A65" s="3" t="s">
        <v>77</v>
      </c>
      <c r="B65" s="3">
        <v>601</v>
      </c>
      <c r="C65" s="2">
        <v>11</v>
      </c>
      <c r="G65" s="2">
        <f t="shared" si="0"/>
        <v>7.25</v>
      </c>
    </row>
    <row r="66" spans="1:9" ht="15" x14ac:dyDescent="0.25">
      <c r="A66" s="3" t="s">
        <v>78</v>
      </c>
      <c r="B66" s="3">
        <v>50</v>
      </c>
      <c r="C66" s="2">
        <v>12</v>
      </c>
      <c r="D66" s="4"/>
      <c r="G66" s="2">
        <f>G65+0.25</f>
        <v>7.5</v>
      </c>
    </row>
    <row r="67" spans="1:9" ht="15.75" x14ac:dyDescent="0.25">
      <c r="A67" s="3" t="s">
        <v>79</v>
      </c>
      <c r="B67" s="3">
        <v>33</v>
      </c>
      <c r="C67" s="2">
        <v>13</v>
      </c>
      <c r="G67" s="2">
        <f t="shared" si="0"/>
        <v>7.75</v>
      </c>
      <c r="I67" s="33"/>
    </row>
    <row r="68" spans="1:9" x14ac:dyDescent="0.2">
      <c r="A68" s="3" t="s">
        <v>80</v>
      </c>
      <c r="B68" s="3">
        <v>39</v>
      </c>
      <c r="G68" s="2">
        <f t="shared" si="0"/>
        <v>8</v>
      </c>
    </row>
    <row r="69" spans="1:9" x14ac:dyDescent="0.2">
      <c r="A69" s="3" t="s">
        <v>81</v>
      </c>
      <c r="B69" s="3">
        <v>503</v>
      </c>
    </row>
    <row r="70" spans="1:9" x14ac:dyDescent="0.2">
      <c r="A70" s="3" t="s">
        <v>82</v>
      </c>
      <c r="B70" s="3"/>
      <c r="C70" s="38"/>
    </row>
    <row r="71" spans="1:9" x14ac:dyDescent="0.2">
      <c r="A71" s="3" t="s">
        <v>83</v>
      </c>
      <c r="B71" s="3">
        <v>2</v>
      </c>
      <c r="C71" s="38"/>
    </row>
    <row r="72" spans="1:9" x14ac:dyDescent="0.2">
      <c r="A72" s="3" t="s">
        <v>84</v>
      </c>
      <c r="B72" s="3">
        <v>42</v>
      </c>
      <c r="C72" s="38"/>
    </row>
    <row r="73" spans="1:9" x14ac:dyDescent="0.2">
      <c r="A73" s="3" t="s">
        <v>85</v>
      </c>
      <c r="B73" s="3">
        <v>34</v>
      </c>
      <c r="C73" s="38"/>
    </row>
    <row r="74" spans="1:9" x14ac:dyDescent="0.2">
      <c r="A74" s="3" t="s">
        <v>86</v>
      </c>
      <c r="B74" s="3">
        <v>35</v>
      </c>
      <c r="C74" s="38"/>
    </row>
    <row r="75" spans="1:9" x14ac:dyDescent="0.2">
      <c r="A75" s="3" t="s">
        <v>87</v>
      </c>
      <c r="B75" s="3">
        <v>44</v>
      </c>
      <c r="C75" s="38"/>
    </row>
    <row r="76" spans="1:9" x14ac:dyDescent="0.2">
      <c r="A76" s="3" t="s">
        <v>88</v>
      </c>
      <c r="B76" s="3">
        <v>13</v>
      </c>
      <c r="C76" s="38"/>
    </row>
    <row r="77" spans="1:9" x14ac:dyDescent="0.2">
      <c r="A77" s="3" t="s">
        <v>89</v>
      </c>
      <c r="B77" s="3"/>
      <c r="C77" s="38"/>
    </row>
    <row r="78" spans="1:9" x14ac:dyDescent="0.2">
      <c r="A78" s="3" t="s">
        <v>90</v>
      </c>
      <c r="B78" s="3">
        <v>36</v>
      </c>
      <c r="C78" s="38"/>
    </row>
    <row r="79" spans="1:9" x14ac:dyDescent="0.2">
      <c r="A79" s="3" t="s">
        <v>91</v>
      </c>
      <c r="B79" s="3">
        <v>65</v>
      </c>
      <c r="C79" s="38"/>
    </row>
    <row r="80" spans="1:9" x14ac:dyDescent="0.2">
      <c r="A80" s="3" t="s">
        <v>92</v>
      </c>
      <c r="B80" s="3">
        <v>71</v>
      </c>
      <c r="C80" s="38"/>
    </row>
    <row r="81" spans="1:15" x14ac:dyDescent="0.2">
      <c r="A81" s="3" t="s">
        <v>93</v>
      </c>
      <c r="B81" s="3"/>
      <c r="C81" s="38"/>
    </row>
    <row r="82" spans="1:15" x14ac:dyDescent="0.2">
      <c r="A82" s="3" t="s">
        <v>94</v>
      </c>
      <c r="B82" s="3">
        <v>3</v>
      </c>
      <c r="C82" s="38"/>
    </row>
    <row r="83" spans="1:15" x14ac:dyDescent="0.2">
      <c r="A83" s="3" t="s">
        <v>95</v>
      </c>
      <c r="B83" s="3">
        <v>11</v>
      </c>
      <c r="C83" s="38"/>
    </row>
    <row r="84" spans="1:15" x14ac:dyDescent="0.2">
      <c r="A84" s="3" t="s">
        <v>96</v>
      </c>
      <c r="B84" s="3">
        <v>38</v>
      </c>
      <c r="C84" s="38"/>
    </row>
    <row r="85" spans="1:15" x14ac:dyDescent="0.2">
      <c r="A85" s="3" t="s">
        <v>97</v>
      </c>
      <c r="B85" s="3"/>
      <c r="C85" s="38"/>
    </row>
    <row r="86" spans="1:15" x14ac:dyDescent="0.2">
      <c r="A86" s="3" t="s">
        <v>98</v>
      </c>
      <c r="C86" s="38"/>
      <c r="O86" s="2"/>
    </row>
    <row r="87" spans="1:15" x14ac:dyDescent="0.2">
      <c r="A87" s="3" t="s">
        <v>99</v>
      </c>
      <c r="C87" s="38"/>
    </row>
    <row r="89" spans="1:15" s="2" customFormat="1" x14ac:dyDescent="0.2">
      <c r="A89"/>
      <c r="I89"/>
      <c r="J89"/>
      <c r="K89"/>
      <c r="L89"/>
      <c r="M89"/>
      <c r="N89"/>
      <c r="O89"/>
    </row>
    <row r="90" spans="1:15" ht="15" x14ac:dyDescent="0.25">
      <c r="A90" s="4" t="s">
        <v>103</v>
      </c>
      <c r="B90" s="4" t="s">
        <v>768</v>
      </c>
      <c r="C90" s="69" t="s">
        <v>102</v>
      </c>
      <c r="I90" s="2"/>
      <c r="J90" s="2"/>
      <c r="K90" s="2"/>
      <c r="L90" s="2"/>
      <c r="M90" s="2"/>
      <c r="N90" s="2"/>
      <c r="O90" s="2"/>
    </row>
    <row r="91" spans="1:15" s="2" customFormat="1" x14ac:dyDescent="0.2">
      <c r="A91" t="s">
        <v>105</v>
      </c>
      <c r="B91" s="2" t="s">
        <v>769</v>
      </c>
      <c r="C91" s="69" t="s">
        <v>101</v>
      </c>
      <c r="I91"/>
      <c r="J91"/>
      <c r="K91"/>
      <c r="L91"/>
      <c r="M91"/>
      <c r="N91"/>
    </row>
    <row r="92" spans="1:15" x14ac:dyDescent="0.2">
      <c r="A92" t="s">
        <v>104</v>
      </c>
      <c r="B92" s="2" t="s">
        <v>775</v>
      </c>
      <c r="C92" s="69" t="s">
        <v>102</v>
      </c>
      <c r="I92" s="2"/>
      <c r="J92" s="2"/>
      <c r="K92" s="2"/>
      <c r="L92" s="2"/>
      <c r="M92" s="2"/>
      <c r="N92" s="2"/>
    </row>
    <row r="93" spans="1:15" x14ac:dyDescent="0.2">
      <c r="A93" t="s">
        <v>780</v>
      </c>
      <c r="B93" s="2" t="s">
        <v>775</v>
      </c>
      <c r="C93" s="69" t="s">
        <v>102</v>
      </c>
    </row>
    <row r="94" spans="1:15" x14ac:dyDescent="0.2">
      <c r="A94" s="2" t="s">
        <v>781</v>
      </c>
      <c r="B94" s="2" t="s">
        <v>770</v>
      </c>
      <c r="C94" s="69" t="s">
        <v>101</v>
      </c>
    </row>
    <row r="95" spans="1:15" ht="15" x14ac:dyDescent="0.25">
      <c r="A95" t="s">
        <v>106</v>
      </c>
      <c r="B95" s="4"/>
      <c r="C95" s="38"/>
    </row>
    <row r="96" spans="1:15" x14ac:dyDescent="0.2">
      <c r="C96" s="38"/>
    </row>
    <row r="97" spans="1:3" ht="15" x14ac:dyDescent="0.25">
      <c r="A97" s="4" t="s">
        <v>110</v>
      </c>
      <c r="C97" s="38"/>
    </row>
    <row r="98" spans="1:3" x14ac:dyDescent="0.2">
      <c r="A98" t="s">
        <v>111</v>
      </c>
      <c r="C98" s="38"/>
    </row>
    <row r="99" spans="1:3" x14ac:dyDescent="0.2">
      <c r="A99" t="s">
        <v>112</v>
      </c>
      <c r="C99" s="38"/>
    </row>
    <row r="100" spans="1:3" x14ac:dyDescent="0.2">
      <c r="C100" s="38"/>
    </row>
    <row r="101" spans="1:3" ht="15" x14ac:dyDescent="0.25">
      <c r="A101" s="4" t="s">
        <v>773</v>
      </c>
      <c r="C101" s="38"/>
    </row>
    <row r="102" spans="1:3" x14ac:dyDescent="0.2">
      <c r="A102" t="s">
        <v>101</v>
      </c>
      <c r="C102" s="38"/>
    </row>
    <row r="103" spans="1:3" x14ac:dyDescent="0.2">
      <c r="A103" t="s">
        <v>102</v>
      </c>
      <c r="C103" s="38"/>
    </row>
    <row r="104" spans="1:3" x14ac:dyDescent="0.2">
      <c r="C104" s="38"/>
    </row>
    <row r="105" spans="1:3" ht="15" x14ac:dyDescent="0.25">
      <c r="A105" s="4" t="s">
        <v>101</v>
      </c>
      <c r="C105" s="38"/>
    </row>
    <row r="106" spans="1:3" x14ac:dyDescent="0.2">
      <c r="A106" t="s">
        <v>101</v>
      </c>
      <c r="C106" s="38"/>
    </row>
    <row r="107" spans="1:3" x14ac:dyDescent="0.2">
      <c r="C107" s="38"/>
    </row>
    <row r="108" spans="1:3" ht="15" x14ac:dyDescent="0.25">
      <c r="A108" s="4" t="s">
        <v>102</v>
      </c>
      <c r="C108" s="38"/>
    </row>
    <row r="109" spans="1:3" x14ac:dyDescent="0.2">
      <c r="A109" t="s">
        <v>102</v>
      </c>
      <c r="C109" s="38"/>
    </row>
    <row r="110" spans="1:3" x14ac:dyDescent="0.2">
      <c r="C110" s="38"/>
    </row>
    <row r="111" spans="1:3" x14ac:dyDescent="0.2">
      <c r="C111" s="38"/>
    </row>
    <row r="112" spans="1:3" x14ac:dyDescent="0.2">
      <c r="C112" s="38"/>
    </row>
    <row r="113" spans="3:3" x14ac:dyDescent="0.2">
      <c r="C113" s="38"/>
    </row>
    <row r="114" spans="3:3" x14ac:dyDescent="0.2">
      <c r="C114" s="38"/>
    </row>
    <row r="115" spans="3:3" x14ac:dyDescent="0.2">
      <c r="C115" s="38"/>
    </row>
    <row r="116" spans="3:3" x14ac:dyDescent="0.2">
      <c r="C116" s="38"/>
    </row>
    <row r="117" spans="3:3" x14ac:dyDescent="0.2">
      <c r="C117" s="38"/>
    </row>
    <row r="118" spans="3:3" x14ac:dyDescent="0.2">
      <c r="C118" s="38"/>
    </row>
    <row r="119" spans="3:3" x14ac:dyDescent="0.2">
      <c r="C119" s="38"/>
    </row>
    <row r="120" spans="3:3" x14ac:dyDescent="0.2">
      <c r="C120" s="38"/>
    </row>
    <row r="121" spans="3:3" x14ac:dyDescent="0.2">
      <c r="C121" s="38"/>
    </row>
    <row r="122" spans="3:3" x14ac:dyDescent="0.2">
      <c r="C122" s="38"/>
    </row>
    <row r="123" spans="3:3" x14ac:dyDescent="0.2">
      <c r="C123" s="38"/>
    </row>
    <row r="124" spans="3:3" x14ac:dyDescent="0.2">
      <c r="C124" s="38"/>
    </row>
    <row r="125" spans="3:3" x14ac:dyDescent="0.2">
      <c r="C125" s="38"/>
    </row>
    <row r="126" spans="3:3" x14ac:dyDescent="0.2">
      <c r="C126" s="38"/>
    </row>
    <row r="127" spans="3:3" x14ac:dyDescent="0.2">
      <c r="C127" s="38"/>
    </row>
    <row r="128" spans="3:3" x14ac:dyDescent="0.2">
      <c r="C128" s="38"/>
    </row>
    <row r="129" spans="3:3" x14ac:dyDescent="0.2">
      <c r="C129" s="38"/>
    </row>
    <row r="130" spans="3:3" x14ac:dyDescent="0.2">
      <c r="C130" s="38"/>
    </row>
    <row r="131" spans="3:3" x14ac:dyDescent="0.2">
      <c r="C131" s="38"/>
    </row>
    <row r="132" spans="3:3" x14ac:dyDescent="0.2">
      <c r="C132" s="38"/>
    </row>
    <row r="133" spans="3:3" x14ac:dyDescent="0.2">
      <c r="C133" s="38"/>
    </row>
    <row r="134" spans="3:3" x14ac:dyDescent="0.2">
      <c r="C134" s="38"/>
    </row>
    <row r="135" spans="3:3" x14ac:dyDescent="0.2">
      <c r="C135" s="38"/>
    </row>
    <row r="136" spans="3:3" x14ac:dyDescent="0.2">
      <c r="C136" s="38"/>
    </row>
    <row r="137" spans="3:3" x14ac:dyDescent="0.2">
      <c r="C137" s="3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4"/>
  <sheetViews>
    <sheetView topLeftCell="A295" workbookViewId="0">
      <selection activeCell="B350" sqref="B350"/>
    </sheetView>
  </sheetViews>
  <sheetFormatPr defaultColWidth="9" defaultRowHeight="14.25" x14ac:dyDescent="0.2"/>
  <cols>
    <col min="1" max="1" width="17.25" style="47" bestFit="1" customWidth="1"/>
    <col min="2" max="2" width="10.375" style="47" bestFit="1" customWidth="1"/>
    <col min="3" max="3" width="13.25" style="48" bestFit="1" customWidth="1"/>
    <col min="4" max="4" width="6.875" style="49" bestFit="1" customWidth="1"/>
    <col min="5" max="16384" width="9" style="49"/>
  </cols>
  <sheetData>
    <row r="1" spans="1:4" x14ac:dyDescent="0.2">
      <c r="A1" s="47" t="s">
        <v>470</v>
      </c>
      <c r="B1" s="47" t="s">
        <v>10</v>
      </c>
      <c r="C1" s="48" t="s">
        <v>469</v>
      </c>
      <c r="D1" s="49" t="s">
        <v>11</v>
      </c>
    </row>
    <row r="2" spans="1:4" x14ac:dyDescent="0.2">
      <c r="A2" s="47" t="s">
        <v>135</v>
      </c>
      <c r="B2" s="47" t="s">
        <v>468</v>
      </c>
      <c r="C2" s="48">
        <v>243.67</v>
      </c>
      <c r="D2" s="49">
        <v>45079</v>
      </c>
    </row>
    <row r="3" spans="1:4" x14ac:dyDescent="0.2">
      <c r="A3" s="47" t="s">
        <v>471</v>
      </c>
      <c r="B3" s="47" t="s">
        <v>468</v>
      </c>
      <c r="C3" s="48">
        <v>254.36</v>
      </c>
      <c r="D3" s="49">
        <v>47057</v>
      </c>
    </row>
    <row r="4" spans="1:4" x14ac:dyDescent="0.2">
      <c r="A4" s="47" t="s">
        <v>490</v>
      </c>
      <c r="B4" s="47" t="s">
        <v>468</v>
      </c>
      <c r="C4" s="48">
        <v>265.05</v>
      </c>
      <c r="D4" s="49">
        <v>49034</v>
      </c>
    </row>
    <row r="5" spans="1:4" x14ac:dyDescent="0.2">
      <c r="A5" s="47" t="s">
        <v>509</v>
      </c>
      <c r="B5" s="47" t="s">
        <v>468</v>
      </c>
      <c r="C5" s="48">
        <v>275.74</v>
      </c>
      <c r="D5" s="49">
        <v>51012</v>
      </c>
    </row>
    <row r="6" spans="1:4" x14ac:dyDescent="0.2">
      <c r="A6" s="47" t="s">
        <v>528</v>
      </c>
      <c r="B6" s="47" t="s">
        <v>468</v>
      </c>
      <c r="C6" s="48">
        <v>286.43</v>
      </c>
      <c r="D6" s="49">
        <v>52990</v>
      </c>
    </row>
    <row r="7" spans="1:4" x14ac:dyDescent="0.2">
      <c r="A7" s="47" t="s">
        <v>547</v>
      </c>
      <c r="B7" s="47" t="s">
        <v>468</v>
      </c>
      <c r="C7" s="48">
        <v>297.13</v>
      </c>
      <c r="D7" s="49">
        <v>54969</v>
      </c>
    </row>
    <row r="8" spans="1:4" x14ac:dyDescent="0.2">
      <c r="A8" s="47" t="s">
        <v>566</v>
      </c>
      <c r="B8" s="47" t="s">
        <v>468</v>
      </c>
      <c r="C8" s="48">
        <v>307.83</v>
      </c>
      <c r="D8" s="49">
        <v>56949</v>
      </c>
    </row>
    <row r="9" spans="1:4" x14ac:dyDescent="0.2">
      <c r="A9" s="47" t="s">
        <v>585</v>
      </c>
      <c r="B9" s="47" t="s">
        <v>468</v>
      </c>
      <c r="C9" s="48">
        <v>318.52</v>
      </c>
      <c r="D9" s="49">
        <v>58927</v>
      </c>
    </row>
    <row r="10" spans="1:4" x14ac:dyDescent="0.2">
      <c r="A10" s="47" t="s">
        <v>604</v>
      </c>
      <c r="B10" s="47" t="s">
        <v>468</v>
      </c>
      <c r="C10" s="48">
        <v>318.52</v>
      </c>
      <c r="D10" s="49">
        <v>58927</v>
      </c>
    </row>
    <row r="11" spans="1:4" x14ac:dyDescent="0.2">
      <c r="A11" s="47" t="s">
        <v>623</v>
      </c>
      <c r="B11" s="47" t="s">
        <v>468</v>
      </c>
      <c r="C11" s="48">
        <v>318.52</v>
      </c>
      <c r="D11" s="49">
        <v>58927</v>
      </c>
    </row>
    <row r="12" spans="1:4" x14ac:dyDescent="0.2">
      <c r="A12" s="47" t="s">
        <v>136</v>
      </c>
      <c r="B12" s="47" t="s">
        <v>468</v>
      </c>
      <c r="C12" s="48">
        <v>318.52</v>
      </c>
      <c r="D12" s="49">
        <v>58927</v>
      </c>
    </row>
    <row r="13" spans="1:4" x14ac:dyDescent="0.2">
      <c r="A13" s="47" t="s">
        <v>137</v>
      </c>
      <c r="B13" s="47" t="s">
        <v>468</v>
      </c>
      <c r="C13" s="48">
        <v>318.52</v>
      </c>
      <c r="D13" s="49">
        <v>58927</v>
      </c>
    </row>
    <row r="14" spans="1:4" x14ac:dyDescent="0.2">
      <c r="A14" s="47" t="s">
        <v>138</v>
      </c>
      <c r="B14" s="47" t="s">
        <v>468</v>
      </c>
      <c r="C14" s="48">
        <v>318.52</v>
      </c>
      <c r="D14" s="49">
        <v>58927</v>
      </c>
    </row>
    <row r="15" spans="1:4" x14ac:dyDescent="0.2">
      <c r="A15" s="47" t="s">
        <v>139</v>
      </c>
      <c r="B15" s="47" t="s">
        <v>468</v>
      </c>
      <c r="C15" s="48">
        <v>318.52</v>
      </c>
      <c r="D15" s="49">
        <v>58927</v>
      </c>
    </row>
    <row r="16" spans="1:4" x14ac:dyDescent="0.2">
      <c r="A16" s="47" t="s">
        <v>642</v>
      </c>
      <c r="B16" s="47" t="s">
        <v>468</v>
      </c>
      <c r="C16" s="48">
        <v>254.36</v>
      </c>
      <c r="D16" s="49">
        <v>47057</v>
      </c>
    </row>
    <row r="17" spans="1:4" x14ac:dyDescent="0.2">
      <c r="A17" s="47" t="s">
        <v>643</v>
      </c>
      <c r="B17" s="47" t="s">
        <v>468</v>
      </c>
      <c r="C17" s="48">
        <v>265.05</v>
      </c>
      <c r="D17" s="49">
        <v>49034</v>
      </c>
    </row>
    <row r="18" spans="1:4" x14ac:dyDescent="0.2">
      <c r="A18" s="47" t="s">
        <v>644</v>
      </c>
      <c r="B18" s="47" t="s">
        <v>468</v>
      </c>
      <c r="C18" s="48">
        <v>275.74</v>
      </c>
      <c r="D18" s="49">
        <v>51012</v>
      </c>
    </row>
    <row r="19" spans="1:4" x14ac:dyDescent="0.2">
      <c r="A19" s="47" t="s">
        <v>645</v>
      </c>
      <c r="B19" s="47" t="s">
        <v>468</v>
      </c>
      <c r="C19" s="48">
        <v>286.43</v>
      </c>
      <c r="D19" s="49">
        <v>52990</v>
      </c>
    </row>
    <row r="20" spans="1:4" x14ac:dyDescent="0.2">
      <c r="A20" s="47" t="s">
        <v>646</v>
      </c>
      <c r="B20" s="47" t="s">
        <v>468</v>
      </c>
      <c r="C20" s="48">
        <v>297.13</v>
      </c>
      <c r="D20" s="49">
        <v>54969</v>
      </c>
    </row>
    <row r="21" spans="1:4" x14ac:dyDescent="0.2">
      <c r="A21" s="47" t="s">
        <v>647</v>
      </c>
      <c r="B21" s="47" t="s">
        <v>468</v>
      </c>
      <c r="C21" s="48">
        <v>307.83</v>
      </c>
      <c r="D21" s="49">
        <v>56949</v>
      </c>
    </row>
    <row r="22" spans="1:4" x14ac:dyDescent="0.2">
      <c r="A22" s="47" t="s">
        <v>648</v>
      </c>
      <c r="B22" s="47" t="s">
        <v>468</v>
      </c>
      <c r="C22" s="48">
        <v>318.52</v>
      </c>
      <c r="D22" s="49">
        <v>58927</v>
      </c>
    </row>
    <row r="23" spans="1:4" x14ac:dyDescent="0.2">
      <c r="A23" s="47" t="s">
        <v>649</v>
      </c>
      <c r="B23" s="47" t="s">
        <v>468</v>
      </c>
      <c r="C23" s="48">
        <v>329.23</v>
      </c>
      <c r="D23" s="49">
        <v>60907</v>
      </c>
    </row>
    <row r="24" spans="1:4" x14ac:dyDescent="0.2">
      <c r="A24" s="47" t="s">
        <v>650</v>
      </c>
      <c r="B24" s="47" t="s">
        <v>468</v>
      </c>
      <c r="C24" s="48">
        <v>339.91</v>
      </c>
      <c r="D24" s="49">
        <v>62884</v>
      </c>
    </row>
    <row r="25" spans="1:4" x14ac:dyDescent="0.2">
      <c r="A25" s="47" t="s">
        <v>651</v>
      </c>
      <c r="B25" s="47" t="s">
        <v>468</v>
      </c>
      <c r="C25" s="48">
        <v>339.91</v>
      </c>
      <c r="D25" s="49">
        <v>62884</v>
      </c>
    </row>
    <row r="26" spans="1:4" x14ac:dyDescent="0.2">
      <c r="A26" s="47" t="s">
        <v>652</v>
      </c>
      <c r="B26" s="47" t="s">
        <v>468</v>
      </c>
      <c r="C26" s="48">
        <v>339.91</v>
      </c>
      <c r="D26" s="49">
        <v>62884</v>
      </c>
    </row>
    <row r="27" spans="1:4" x14ac:dyDescent="0.2">
      <c r="A27" s="47" t="s">
        <v>653</v>
      </c>
      <c r="B27" s="47" t="s">
        <v>468</v>
      </c>
      <c r="C27" s="48">
        <v>339.91</v>
      </c>
      <c r="D27" s="49">
        <v>62884</v>
      </c>
    </row>
    <row r="28" spans="1:4" x14ac:dyDescent="0.2">
      <c r="A28" s="47" t="s">
        <v>654</v>
      </c>
      <c r="B28" s="47" t="s">
        <v>468</v>
      </c>
      <c r="C28" s="48">
        <v>339.91</v>
      </c>
      <c r="D28" s="49">
        <v>62884</v>
      </c>
    </row>
    <row r="29" spans="1:4" x14ac:dyDescent="0.2">
      <c r="A29" s="47" t="s">
        <v>655</v>
      </c>
      <c r="B29" s="47" t="s">
        <v>468</v>
      </c>
      <c r="C29" s="48">
        <v>339.91</v>
      </c>
      <c r="D29" s="49">
        <v>62884</v>
      </c>
    </row>
    <row r="30" spans="1:4" x14ac:dyDescent="0.2">
      <c r="A30" s="47" t="s">
        <v>656</v>
      </c>
      <c r="B30" s="47" t="s">
        <v>468</v>
      </c>
      <c r="C30" s="48">
        <v>265.05</v>
      </c>
      <c r="D30" s="49">
        <v>49034</v>
      </c>
    </row>
    <row r="31" spans="1:4" x14ac:dyDescent="0.2">
      <c r="A31" s="47" t="s">
        <v>657</v>
      </c>
      <c r="B31" s="47" t="s">
        <v>468</v>
      </c>
      <c r="C31" s="48">
        <v>275.74</v>
      </c>
      <c r="D31" s="49">
        <v>51012</v>
      </c>
    </row>
    <row r="32" spans="1:4" x14ac:dyDescent="0.2">
      <c r="A32" s="47" t="s">
        <v>658</v>
      </c>
      <c r="B32" s="47" t="s">
        <v>468</v>
      </c>
      <c r="C32" s="48">
        <v>286.43</v>
      </c>
      <c r="D32" s="49">
        <v>52990</v>
      </c>
    </row>
    <row r="33" spans="1:4" x14ac:dyDescent="0.2">
      <c r="A33" s="47" t="s">
        <v>659</v>
      </c>
      <c r="B33" s="47" t="s">
        <v>468</v>
      </c>
      <c r="C33" s="48">
        <v>297.13</v>
      </c>
      <c r="D33" s="49">
        <v>54969</v>
      </c>
    </row>
    <row r="34" spans="1:4" x14ac:dyDescent="0.2">
      <c r="A34" s="47" t="s">
        <v>660</v>
      </c>
      <c r="B34" s="47" t="s">
        <v>468</v>
      </c>
      <c r="C34" s="48">
        <v>307.83</v>
      </c>
      <c r="D34" s="49">
        <v>56949</v>
      </c>
    </row>
    <row r="35" spans="1:4" x14ac:dyDescent="0.2">
      <c r="A35" s="47" t="s">
        <v>661</v>
      </c>
      <c r="B35" s="47" t="s">
        <v>468</v>
      </c>
      <c r="C35" s="48">
        <v>318.52</v>
      </c>
      <c r="D35" s="49">
        <v>58927</v>
      </c>
    </row>
    <row r="36" spans="1:4" x14ac:dyDescent="0.2">
      <c r="A36" s="47" t="s">
        <v>662</v>
      </c>
      <c r="B36" s="47" t="s">
        <v>468</v>
      </c>
      <c r="C36" s="48">
        <v>329.23</v>
      </c>
      <c r="D36" s="49">
        <v>60907</v>
      </c>
    </row>
    <row r="37" spans="1:4" x14ac:dyDescent="0.2">
      <c r="A37" s="47" t="s">
        <v>663</v>
      </c>
      <c r="B37" s="47" t="s">
        <v>468</v>
      </c>
      <c r="C37" s="48">
        <v>339.91</v>
      </c>
      <c r="D37" s="49">
        <v>62884</v>
      </c>
    </row>
    <row r="38" spans="1:4" x14ac:dyDescent="0.2">
      <c r="A38" s="47" t="s">
        <v>664</v>
      </c>
      <c r="B38" s="47" t="s">
        <v>468</v>
      </c>
      <c r="C38" s="48">
        <v>350.6</v>
      </c>
      <c r="D38" s="49">
        <v>64862</v>
      </c>
    </row>
    <row r="39" spans="1:4" x14ac:dyDescent="0.2">
      <c r="A39" s="47" t="s">
        <v>665</v>
      </c>
      <c r="B39" s="47" t="s">
        <v>468</v>
      </c>
      <c r="C39" s="48">
        <v>361.3</v>
      </c>
      <c r="D39" s="49">
        <v>66841</v>
      </c>
    </row>
    <row r="40" spans="1:4" x14ac:dyDescent="0.2">
      <c r="A40" s="47" t="s">
        <v>666</v>
      </c>
      <c r="B40" s="47" t="s">
        <v>468</v>
      </c>
      <c r="C40" s="48">
        <v>361.3</v>
      </c>
      <c r="D40" s="49">
        <v>66841</v>
      </c>
    </row>
    <row r="41" spans="1:4" x14ac:dyDescent="0.2">
      <c r="A41" s="47" t="s">
        <v>667</v>
      </c>
      <c r="B41" s="47" t="s">
        <v>468</v>
      </c>
      <c r="C41" s="48">
        <v>361.3</v>
      </c>
      <c r="D41" s="49">
        <v>66841</v>
      </c>
    </row>
    <row r="42" spans="1:4" x14ac:dyDescent="0.2">
      <c r="A42" s="47" t="s">
        <v>668</v>
      </c>
      <c r="B42" s="47" t="s">
        <v>468</v>
      </c>
      <c r="C42" s="48">
        <v>361.3</v>
      </c>
      <c r="D42" s="49">
        <v>66841</v>
      </c>
    </row>
    <row r="43" spans="1:4" x14ac:dyDescent="0.2">
      <c r="A43" s="47" t="s">
        <v>669</v>
      </c>
      <c r="B43" s="47" t="s">
        <v>468</v>
      </c>
      <c r="C43" s="48">
        <v>361.3</v>
      </c>
      <c r="D43" s="49">
        <v>66841</v>
      </c>
    </row>
    <row r="44" spans="1:4" x14ac:dyDescent="0.2">
      <c r="A44" s="47" t="s">
        <v>670</v>
      </c>
      <c r="B44" s="47" t="s">
        <v>468</v>
      </c>
      <c r="C44" s="48">
        <v>275.74</v>
      </c>
      <c r="D44" s="49">
        <v>51012</v>
      </c>
    </row>
    <row r="45" spans="1:4" x14ac:dyDescent="0.2">
      <c r="A45" s="47" t="s">
        <v>671</v>
      </c>
      <c r="B45" s="47" t="s">
        <v>468</v>
      </c>
      <c r="C45" s="48">
        <v>286.43</v>
      </c>
      <c r="D45" s="49">
        <v>52990</v>
      </c>
    </row>
    <row r="46" spans="1:4" x14ac:dyDescent="0.2">
      <c r="A46" s="47" t="s">
        <v>672</v>
      </c>
      <c r="B46" s="47" t="s">
        <v>468</v>
      </c>
      <c r="C46" s="48">
        <v>297.13</v>
      </c>
      <c r="D46" s="49">
        <v>54969</v>
      </c>
    </row>
    <row r="47" spans="1:4" x14ac:dyDescent="0.2">
      <c r="A47" s="47" t="s">
        <v>673</v>
      </c>
      <c r="B47" s="47" t="s">
        <v>468</v>
      </c>
      <c r="C47" s="48">
        <v>307.83</v>
      </c>
      <c r="D47" s="49">
        <v>56949</v>
      </c>
    </row>
    <row r="48" spans="1:4" x14ac:dyDescent="0.2">
      <c r="A48" s="47" t="s">
        <v>674</v>
      </c>
      <c r="B48" s="47" t="s">
        <v>468</v>
      </c>
      <c r="C48" s="48">
        <v>318.52</v>
      </c>
      <c r="D48" s="49">
        <v>58927</v>
      </c>
    </row>
    <row r="49" spans="1:4" x14ac:dyDescent="0.2">
      <c r="A49" s="47" t="s">
        <v>675</v>
      </c>
      <c r="B49" s="47" t="s">
        <v>468</v>
      </c>
      <c r="C49" s="48">
        <v>329.23</v>
      </c>
      <c r="D49" s="49">
        <v>60907</v>
      </c>
    </row>
    <row r="50" spans="1:4" x14ac:dyDescent="0.2">
      <c r="A50" s="47" t="s">
        <v>676</v>
      </c>
      <c r="B50" s="47" t="s">
        <v>468</v>
      </c>
      <c r="C50" s="48">
        <v>339.91</v>
      </c>
      <c r="D50" s="49">
        <v>62884</v>
      </c>
    </row>
    <row r="51" spans="1:4" x14ac:dyDescent="0.2">
      <c r="A51" s="47" t="s">
        <v>677</v>
      </c>
      <c r="B51" s="47" t="s">
        <v>468</v>
      </c>
      <c r="C51" s="48">
        <v>350.6</v>
      </c>
      <c r="D51" s="49">
        <v>64862</v>
      </c>
    </row>
    <row r="52" spans="1:4" x14ac:dyDescent="0.2">
      <c r="A52" s="47" t="s">
        <v>678</v>
      </c>
      <c r="B52" s="47" t="s">
        <v>468</v>
      </c>
      <c r="C52" s="48">
        <v>361.3</v>
      </c>
      <c r="D52" s="49">
        <v>66841</v>
      </c>
    </row>
    <row r="53" spans="1:4" x14ac:dyDescent="0.2">
      <c r="A53" s="47" t="s">
        <v>679</v>
      </c>
      <c r="B53" s="47" t="s">
        <v>468</v>
      </c>
      <c r="C53" s="48">
        <v>371.98</v>
      </c>
      <c r="D53" s="49">
        <v>68817</v>
      </c>
    </row>
    <row r="54" spans="1:4" x14ac:dyDescent="0.2">
      <c r="A54" s="47" t="s">
        <v>680</v>
      </c>
      <c r="B54" s="47" t="s">
        <v>468</v>
      </c>
      <c r="C54" s="48">
        <v>382.68</v>
      </c>
      <c r="D54" s="49">
        <v>70795</v>
      </c>
    </row>
    <row r="55" spans="1:4" x14ac:dyDescent="0.2">
      <c r="A55" s="47" t="s">
        <v>681</v>
      </c>
      <c r="B55" s="47" t="s">
        <v>468</v>
      </c>
      <c r="C55" s="48">
        <v>382.68</v>
      </c>
      <c r="D55" s="49">
        <v>70795</v>
      </c>
    </row>
    <row r="56" spans="1:4" x14ac:dyDescent="0.2">
      <c r="A56" s="47" t="s">
        <v>682</v>
      </c>
      <c r="B56" s="47" t="s">
        <v>468</v>
      </c>
      <c r="C56" s="48">
        <v>382.68</v>
      </c>
      <c r="D56" s="49">
        <v>70795</v>
      </c>
    </row>
    <row r="57" spans="1:4" x14ac:dyDescent="0.2">
      <c r="A57" s="47" t="s">
        <v>683</v>
      </c>
      <c r="B57" s="47" t="s">
        <v>468</v>
      </c>
      <c r="C57" s="48">
        <v>382.68</v>
      </c>
      <c r="D57" s="49">
        <v>70795</v>
      </c>
    </row>
    <row r="58" spans="1:4" x14ac:dyDescent="0.2">
      <c r="A58" s="47" t="s">
        <v>140</v>
      </c>
      <c r="B58" s="47" t="s">
        <v>468</v>
      </c>
      <c r="C58" s="48">
        <v>275.74</v>
      </c>
      <c r="D58" s="49">
        <v>51012</v>
      </c>
    </row>
    <row r="59" spans="1:4" x14ac:dyDescent="0.2">
      <c r="A59" s="47" t="s">
        <v>472</v>
      </c>
      <c r="B59" s="47" t="s">
        <v>468</v>
      </c>
      <c r="C59" s="48">
        <v>286.43</v>
      </c>
      <c r="D59" s="49">
        <v>52990</v>
      </c>
    </row>
    <row r="60" spans="1:4" x14ac:dyDescent="0.2">
      <c r="A60" s="47" t="s">
        <v>491</v>
      </c>
      <c r="B60" s="47" t="s">
        <v>468</v>
      </c>
      <c r="C60" s="48">
        <v>297.13</v>
      </c>
      <c r="D60" s="49">
        <v>54969</v>
      </c>
    </row>
    <row r="61" spans="1:4" x14ac:dyDescent="0.2">
      <c r="A61" s="47" t="s">
        <v>510</v>
      </c>
      <c r="B61" s="47" t="s">
        <v>468</v>
      </c>
      <c r="C61" s="48">
        <v>307.83</v>
      </c>
      <c r="D61" s="49">
        <v>56949</v>
      </c>
    </row>
    <row r="62" spans="1:4" x14ac:dyDescent="0.2">
      <c r="A62" s="47" t="s">
        <v>529</v>
      </c>
      <c r="B62" s="47" t="s">
        <v>468</v>
      </c>
      <c r="C62" s="48">
        <v>318.52</v>
      </c>
      <c r="D62" s="49">
        <v>58927</v>
      </c>
    </row>
    <row r="63" spans="1:4" x14ac:dyDescent="0.2">
      <c r="A63" s="47" t="s">
        <v>548</v>
      </c>
      <c r="B63" s="47" t="s">
        <v>468</v>
      </c>
      <c r="C63" s="48">
        <v>329.23</v>
      </c>
      <c r="D63" s="49">
        <v>60907</v>
      </c>
    </row>
    <row r="64" spans="1:4" x14ac:dyDescent="0.2">
      <c r="A64" s="47" t="s">
        <v>567</v>
      </c>
      <c r="B64" s="47" t="s">
        <v>468</v>
      </c>
      <c r="C64" s="48">
        <v>339.91</v>
      </c>
      <c r="D64" s="49">
        <v>62884</v>
      </c>
    </row>
    <row r="65" spans="1:4" x14ac:dyDescent="0.2">
      <c r="A65" s="47" t="s">
        <v>586</v>
      </c>
      <c r="B65" s="47" t="s">
        <v>468</v>
      </c>
      <c r="C65" s="48">
        <v>350.6</v>
      </c>
      <c r="D65" s="49">
        <v>64862</v>
      </c>
    </row>
    <row r="66" spans="1:4" x14ac:dyDescent="0.2">
      <c r="A66" s="47" t="s">
        <v>605</v>
      </c>
      <c r="B66" s="47" t="s">
        <v>468</v>
      </c>
      <c r="C66" s="48">
        <v>361.3</v>
      </c>
      <c r="D66" s="49">
        <v>66841</v>
      </c>
    </row>
    <row r="67" spans="1:4" x14ac:dyDescent="0.2">
      <c r="A67" s="47" t="s">
        <v>624</v>
      </c>
      <c r="B67" s="47" t="s">
        <v>468</v>
      </c>
      <c r="C67" s="48">
        <v>371.98</v>
      </c>
      <c r="D67" s="49">
        <v>68817</v>
      </c>
    </row>
    <row r="68" spans="1:4" x14ac:dyDescent="0.2">
      <c r="A68" s="47" t="s">
        <v>141</v>
      </c>
      <c r="B68" s="47" t="s">
        <v>468</v>
      </c>
      <c r="C68" s="48">
        <v>382.68</v>
      </c>
      <c r="D68" s="49">
        <v>70795</v>
      </c>
    </row>
    <row r="69" spans="1:4" x14ac:dyDescent="0.2">
      <c r="A69" s="47" t="s">
        <v>142</v>
      </c>
      <c r="B69" s="47" t="s">
        <v>468</v>
      </c>
      <c r="C69" s="48">
        <v>382.68</v>
      </c>
      <c r="D69" s="49">
        <v>70795</v>
      </c>
    </row>
    <row r="70" spans="1:4" x14ac:dyDescent="0.2">
      <c r="A70" s="47" t="s">
        <v>143</v>
      </c>
      <c r="B70" s="47" t="s">
        <v>468</v>
      </c>
      <c r="C70" s="48">
        <v>382.68</v>
      </c>
      <c r="D70" s="49">
        <v>70795</v>
      </c>
    </row>
    <row r="71" spans="1:4" x14ac:dyDescent="0.2">
      <c r="A71" s="47" t="s">
        <v>144</v>
      </c>
      <c r="B71" s="47" t="s">
        <v>468</v>
      </c>
      <c r="C71" s="48">
        <v>382.68</v>
      </c>
      <c r="D71" s="49">
        <v>70795</v>
      </c>
    </row>
    <row r="72" spans="1:4" x14ac:dyDescent="0.2">
      <c r="A72" s="47" t="s">
        <v>698</v>
      </c>
      <c r="B72" s="47" t="s">
        <v>468</v>
      </c>
      <c r="C72" s="48">
        <v>286.43</v>
      </c>
      <c r="D72" s="49">
        <v>52990</v>
      </c>
    </row>
    <row r="73" spans="1:4" x14ac:dyDescent="0.2">
      <c r="A73" s="47" t="s">
        <v>699</v>
      </c>
      <c r="B73" s="47" t="s">
        <v>468</v>
      </c>
      <c r="C73" s="48">
        <v>297.13</v>
      </c>
      <c r="D73" s="49">
        <v>54969</v>
      </c>
    </row>
    <row r="74" spans="1:4" x14ac:dyDescent="0.2">
      <c r="A74" s="47" t="s">
        <v>700</v>
      </c>
      <c r="B74" s="47" t="s">
        <v>468</v>
      </c>
      <c r="C74" s="48">
        <v>307.83</v>
      </c>
      <c r="D74" s="49">
        <v>56949</v>
      </c>
    </row>
    <row r="75" spans="1:4" x14ac:dyDescent="0.2">
      <c r="A75" s="47" t="s">
        <v>701</v>
      </c>
      <c r="B75" s="47" t="s">
        <v>468</v>
      </c>
      <c r="C75" s="48">
        <v>318.52</v>
      </c>
      <c r="D75" s="49">
        <v>58927</v>
      </c>
    </row>
    <row r="76" spans="1:4" x14ac:dyDescent="0.2">
      <c r="A76" s="47" t="s">
        <v>702</v>
      </c>
      <c r="B76" s="47" t="s">
        <v>468</v>
      </c>
      <c r="C76" s="48">
        <v>329.23</v>
      </c>
      <c r="D76" s="49">
        <v>60907</v>
      </c>
    </row>
    <row r="77" spans="1:4" x14ac:dyDescent="0.2">
      <c r="A77" s="47" t="s">
        <v>703</v>
      </c>
      <c r="B77" s="47" t="s">
        <v>468</v>
      </c>
      <c r="C77" s="48">
        <v>339.91</v>
      </c>
      <c r="D77" s="49">
        <v>62884</v>
      </c>
    </row>
    <row r="78" spans="1:4" x14ac:dyDescent="0.2">
      <c r="A78" s="47" t="s">
        <v>704</v>
      </c>
      <c r="B78" s="47" t="s">
        <v>468</v>
      </c>
      <c r="C78" s="48">
        <v>350.6</v>
      </c>
      <c r="D78" s="49">
        <v>64862</v>
      </c>
    </row>
    <row r="79" spans="1:4" x14ac:dyDescent="0.2">
      <c r="A79" s="47" t="s">
        <v>705</v>
      </c>
      <c r="B79" s="47" t="s">
        <v>468</v>
      </c>
      <c r="C79" s="48">
        <v>361.3</v>
      </c>
      <c r="D79" s="49">
        <v>66841</v>
      </c>
    </row>
    <row r="80" spans="1:4" x14ac:dyDescent="0.2">
      <c r="A80" s="47" t="s">
        <v>706</v>
      </c>
      <c r="B80" s="47" t="s">
        <v>468</v>
      </c>
      <c r="C80" s="48">
        <v>371.98</v>
      </c>
      <c r="D80" s="49">
        <v>68817</v>
      </c>
    </row>
    <row r="81" spans="1:4" x14ac:dyDescent="0.2">
      <c r="A81" s="47" t="s">
        <v>707</v>
      </c>
      <c r="B81" s="47" t="s">
        <v>468</v>
      </c>
      <c r="C81" s="48">
        <v>382.68</v>
      </c>
      <c r="D81" s="49">
        <v>70795</v>
      </c>
    </row>
    <row r="82" spans="1:4" x14ac:dyDescent="0.2">
      <c r="A82" s="47" t="s">
        <v>708</v>
      </c>
      <c r="B82" s="47" t="s">
        <v>468</v>
      </c>
      <c r="C82" s="48">
        <v>393.37</v>
      </c>
      <c r="D82" s="49">
        <v>72774</v>
      </c>
    </row>
    <row r="83" spans="1:4" x14ac:dyDescent="0.2">
      <c r="A83" s="47" t="s">
        <v>709</v>
      </c>
      <c r="B83" s="47" t="s">
        <v>468</v>
      </c>
      <c r="C83" s="48">
        <v>404.07</v>
      </c>
      <c r="D83" s="49">
        <v>74753</v>
      </c>
    </row>
    <row r="84" spans="1:4" x14ac:dyDescent="0.2">
      <c r="A84" s="47" t="s">
        <v>710</v>
      </c>
      <c r="B84" s="47" t="s">
        <v>468</v>
      </c>
      <c r="C84" s="48">
        <v>404.07</v>
      </c>
      <c r="D84" s="49">
        <v>74753</v>
      </c>
    </row>
    <row r="85" spans="1:4" x14ac:dyDescent="0.2">
      <c r="A85" s="47" t="s">
        <v>711</v>
      </c>
      <c r="B85" s="47" t="s">
        <v>468</v>
      </c>
      <c r="C85" s="48">
        <v>404.07</v>
      </c>
      <c r="D85" s="49">
        <v>74753</v>
      </c>
    </row>
    <row r="86" spans="1:4" x14ac:dyDescent="0.2">
      <c r="A86" s="47" t="s">
        <v>684</v>
      </c>
      <c r="B86" s="47" t="s">
        <v>468</v>
      </c>
      <c r="C86" s="48">
        <v>286.43</v>
      </c>
      <c r="D86" s="49">
        <v>52990</v>
      </c>
    </row>
    <row r="87" spans="1:4" x14ac:dyDescent="0.2">
      <c r="A87" s="47" t="s">
        <v>685</v>
      </c>
      <c r="B87" s="47" t="s">
        <v>468</v>
      </c>
      <c r="C87" s="48">
        <v>297.13</v>
      </c>
      <c r="D87" s="49">
        <v>54969</v>
      </c>
    </row>
    <row r="88" spans="1:4" x14ac:dyDescent="0.2">
      <c r="A88" s="47" t="s">
        <v>686</v>
      </c>
      <c r="B88" s="47" t="s">
        <v>468</v>
      </c>
      <c r="C88" s="48">
        <v>307.83</v>
      </c>
      <c r="D88" s="49">
        <v>56949</v>
      </c>
    </row>
    <row r="89" spans="1:4" x14ac:dyDescent="0.2">
      <c r="A89" s="47" t="s">
        <v>687</v>
      </c>
      <c r="B89" s="47" t="s">
        <v>468</v>
      </c>
      <c r="C89" s="48">
        <v>318.52</v>
      </c>
      <c r="D89" s="49">
        <v>58927</v>
      </c>
    </row>
    <row r="90" spans="1:4" x14ac:dyDescent="0.2">
      <c r="A90" s="47" t="s">
        <v>688</v>
      </c>
      <c r="B90" s="47" t="s">
        <v>468</v>
      </c>
      <c r="C90" s="48">
        <v>329.23</v>
      </c>
      <c r="D90" s="49">
        <v>60907</v>
      </c>
    </row>
    <row r="91" spans="1:4" x14ac:dyDescent="0.2">
      <c r="A91" s="47" t="s">
        <v>689</v>
      </c>
      <c r="B91" s="47" t="s">
        <v>468</v>
      </c>
      <c r="C91" s="48">
        <v>339.91</v>
      </c>
      <c r="D91" s="49">
        <v>62884</v>
      </c>
    </row>
    <row r="92" spans="1:4" x14ac:dyDescent="0.2">
      <c r="A92" s="47" t="s">
        <v>690</v>
      </c>
      <c r="B92" s="47" t="s">
        <v>468</v>
      </c>
      <c r="C92" s="48">
        <v>350.6</v>
      </c>
      <c r="D92" s="49">
        <v>64862</v>
      </c>
    </row>
    <row r="93" spans="1:4" x14ac:dyDescent="0.2">
      <c r="A93" s="47" t="s">
        <v>691</v>
      </c>
      <c r="B93" s="47" t="s">
        <v>468</v>
      </c>
      <c r="C93" s="48">
        <v>361.3</v>
      </c>
      <c r="D93" s="49">
        <v>66841</v>
      </c>
    </row>
    <row r="94" spans="1:4" x14ac:dyDescent="0.2">
      <c r="A94" s="47" t="s">
        <v>692</v>
      </c>
      <c r="B94" s="47" t="s">
        <v>468</v>
      </c>
      <c r="C94" s="48">
        <v>371.98</v>
      </c>
      <c r="D94" s="49">
        <v>68817</v>
      </c>
    </row>
    <row r="95" spans="1:4" x14ac:dyDescent="0.2">
      <c r="A95" s="47" t="s">
        <v>693</v>
      </c>
      <c r="B95" s="47" t="s">
        <v>468</v>
      </c>
      <c r="C95" s="48">
        <v>382.68</v>
      </c>
      <c r="D95" s="49">
        <v>70795</v>
      </c>
    </row>
    <row r="96" spans="1:4" x14ac:dyDescent="0.2">
      <c r="A96" s="47" t="s">
        <v>694</v>
      </c>
      <c r="B96" s="47" t="s">
        <v>468</v>
      </c>
      <c r="C96" s="48">
        <v>393.37</v>
      </c>
      <c r="D96" s="49">
        <v>72774</v>
      </c>
    </row>
    <row r="97" spans="1:4" x14ac:dyDescent="0.2">
      <c r="A97" s="47" t="s">
        <v>695</v>
      </c>
      <c r="B97" s="47" t="s">
        <v>468</v>
      </c>
      <c r="C97" s="48">
        <v>404.07</v>
      </c>
      <c r="D97" s="49">
        <v>74753</v>
      </c>
    </row>
    <row r="98" spans="1:4" x14ac:dyDescent="0.2">
      <c r="A98" s="47" t="s">
        <v>696</v>
      </c>
      <c r="B98" s="47" t="s">
        <v>468</v>
      </c>
      <c r="C98" s="48">
        <v>404.07</v>
      </c>
      <c r="D98" s="49">
        <v>74753</v>
      </c>
    </row>
    <row r="99" spans="1:4" x14ac:dyDescent="0.2">
      <c r="A99" s="47" t="s">
        <v>697</v>
      </c>
      <c r="B99" s="47" t="s">
        <v>468</v>
      </c>
      <c r="C99" s="48">
        <v>404.07</v>
      </c>
      <c r="D99" s="49">
        <v>74753</v>
      </c>
    </row>
    <row r="100" spans="1:4" x14ac:dyDescent="0.2">
      <c r="A100" s="47" t="s">
        <v>712</v>
      </c>
      <c r="B100" s="47" t="s">
        <v>468</v>
      </c>
      <c r="C100" s="48">
        <v>297.13</v>
      </c>
      <c r="D100" s="49">
        <v>54969</v>
      </c>
    </row>
    <row r="101" spans="1:4" x14ac:dyDescent="0.2">
      <c r="A101" s="47" t="s">
        <v>713</v>
      </c>
      <c r="B101" s="47" t="s">
        <v>468</v>
      </c>
      <c r="C101" s="48">
        <v>307.83</v>
      </c>
      <c r="D101" s="49">
        <v>56949</v>
      </c>
    </row>
    <row r="102" spans="1:4" x14ac:dyDescent="0.2">
      <c r="A102" s="47" t="s">
        <v>714</v>
      </c>
      <c r="B102" s="47" t="s">
        <v>468</v>
      </c>
      <c r="C102" s="48">
        <v>318.52</v>
      </c>
      <c r="D102" s="49">
        <v>58927</v>
      </c>
    </row>
    <row r="103" spans="1:4" x14ac:dyDescent="0.2">
      <c r="A103" s="47" t="s">
        <v>715</v>
      </c>
      <c r="B103" s="47" t="s">
        <v>468</v>
      </c>
      <c r="C103" s="48">
        <v>329.23</v>
      </c>
      <c r="D103" s="49">
        <v>60907</v>
      </c>
    </row>
    <row r="104" spans="1:4" x14ac:dyDescent="0.2">
      <c r="A104" s="47" t="s">
        <v>716</v>
      </c>
      <c r="B104" s="47" t="s">
        <v>468</v>
      </c>
      <c r="C104" s="48">
        <v>339.91</v>
      </c>
      <c r="D104" s="49">
        <v>62884</v>
      </c>
    </row>
    <row r="105" spans="1:4" x14ac:dyDescent="0.2">
      <c r="A105" s="47" t="s">
        <v>717</v>
      </c>
      <c r="B105" s="47" t="s">
        <v>468</v>
      </c>
      <c r="C105" s="48">
        <v>350.6</v>
      </c>
      <c r="D105" s="49">
        <v>64862</v>
      </c>
    </row>
    <row r="106" spans="1:4" x14ac:dyDescent="0.2">
      <c r="A106" s="47" t="s">
        <v>718</v>
      </c>
      <c r="B106" s="47" t="s">
        <v>468</v>
      </c>
      <c r="C106" s="48">
        <v>361.3</v>
      </c>
      <c r="D106" s="49">
        <v>66841</v>
      </c>
    </row>
    <row r="107" spans="1:4" x14ac:dyDescent="0.2">
      <c r="A107" s="47" t="s">
        <v>719</v>
      </c>
      <c r="B107" s="47" t="s">
        <v>468</v>
      </c>
      <c r="C107" s="48">
        <v>371.98</v>
      </c>
      <c r="D107" s="49">
        <v>68817</v>
      </c>
    </row>
    <row r="108" spans="1:4" x14ac:dyDescent="0.2">
      <c r="A108" s="47" t="s">
        <v>720</v>
      </c>
      <c r="B108" s="47" t="s">
        <v>468</v>
      </c>
      <c r="C108" s="48">
        <v>382.68</v>
      </c>
      <c r="D108" s="49">
        <v>70795</v>
      </c>
    </row>
    <row r="109" spans="1:4" x14ac:dyDescent="0.2">
      <c r="A109" s="47" t="s">
        <v>721</v>
      </c>
      <c r="B109" s="47" t="s">
        <v>468</v>
      </c>
      <c r="C109" s="48">
        <v>393.37</v>
      </c>
      <c r="D109" s="49">
        <v>72774</v>
      </c>
    </row>
    <row r="110" spans="1:4" x14ac:dyDescent="0.2">
      <c r="A110" s="47" t="s">
        <v>722</v>
      </c>
      <c r="B110" s="47" t="s">
        <v>468</v>
      </c>
      <c r="C110" s="48">
        <v>404.07</v>
      </c>
      <c r="D110" s="49">
        <v>74753</v>
      </c>
    </row>
    <row r="111" spans="1:4" x14ac:dyDescent="0.2">
      <c r="A111" s="47" t="s">
        <v>723</v>
      </c>
      <c r="B111" s="47" t="s">
        <v>468</v>
      </c>
      <c r="C111" s="48">
        <v>414.77</v>
      </c>
      <c r="D111" s="49">
        <v>76732</v>
      </c>
    </row>
    <row r="112" spans="1:4" x14ac:dyDescent="0.2">
      <c r="A112" s="47" t="s">
        <v>724</v>
      </c>
      <c r="B112" s="47" t="s">
        <v>468</v>
      </c>
      <c r="C112" s="48">
        <v>425.46</v>
      </c>
      <c r="D112" s="49">
        <v>78710</v>
      </c>
    </row>
    <row r="113" spans="1:4" x14ac:dyDescent="0.2">
      <c r="A113" s="47" t="s">
        <v>725</v>
      </c>
      <c r="B113" s="47" t="s">
        <v>468</v>
      </c>
      <c r="C113" s="48">
        <v>436.15</v>
      </c>
      <c r="D113" s="49">
        <v>80688</v>
      </c>
    </row>
    <row r="114" spans="1:4" x14ac:dyDescent="0.2">
      <c r="A114" s="47" t="s">
        <v>726</v>
      </c>
      <c r="B114" s="47" t="s">
        <v>468</v>
      </c>
      <c r="C114" s="48">
        <v>307.83</v>
      </c>
      <c r="D114" s="49">
        <v>56949</v>
      </c>
    </row>
    <row r="115" spans="1:4" x14ac:dyDescent="0.2">
      <c r="A115" s="47" t="s">
        <v>727</v>
      </c>
      <c r="B115" s="47" t="s">
        <v>468</v>
      </c>
      <c r="C115" s="48">
        <v>318.52</v>
      </c>
      <c r="D115" s="49">
        <v>58927</v>
      </c>
    </row>
    <row r="116" spans="1:4" x14ac:dyDescent="0.2">
      <c r="A116" s="47" t="s">
        <v>728</v>
      </c>
      <c r="B116" s="47" t="s">
        <v>468</v>
      </c>
      <c r="C116" s="48">
        <v>329.23</v>
      </c>
      <c r="D116" s="49">
        <v>60907</v>
      </c>
    </row>
    <row r="117" spans="1:4" x14ac:dyDescent="0.2">
      <c r="A117" s="47" t="s">
        <v>729</v>
      </c>
      <c r="B117" s="47" t="s">
        <v>468</v>
      </c>
      <c r="C117" s="48">
        <v>339.91</v>
      </c>
      <c r="D117" s="49">
        <v>62884</v>
      </c>
    </row>
    <row r="118" spans="1:4" x14ac:dyDescent="0.2">
      <c r="A118" s="47" t="s">
        <v>730</v>
      </c>
      <c r="B118" s="47" t="s">
        <v>468</v>
      </c>
      <c r="C118" s="48">
        <v>350.6</v>
      </c>
      <c r="D118" s="49">
        <v>64862</v>
      </c>
    </row>
    <row r="119" spans="1:4" x14ac:dyDescent="0.2">
      <c r="A119" s="47" t="s">
        <v>731</v>
      </c>
      <c r="B119" s="47" t="s">
        <v>468</v>
      </c>
      <c r="C119" s="48">
        <v>361.3</v>
      </c>
      <c r="D119" s="49">
        <v>66841</v>
      </c>
    </row>
    <row r="120" spans="1:4" x14ac:dyDescent="0.2">
      <c r="A120" s="47" t="s">
        <v>732</v>
      </c>
      <c r="B120" s="47" t="s">
        <v>468</v>
      </c>
      <c r="C120" s="48">
        <v>371.98</v>
      </c>
      <c r="D120" s="49">
        <v>68817</v>
      </c>
    </row>
    <row r="121" spans="1:4" x14ac:dyDescent="0.2">
      <c r="A121" s="47" t="s">
        <v>733</v>
      </c>
      <c r="B121" s="47" t="s">
        <v>468</v>
      </c>
      <c r="C121" s="48">
        <v>382.68</v>
      </c>
      <c r="D121" s="49">
        <v>70795</v>
      </c>
    </row>
    <row r="122" spans="1:4" x14ac:dyDescent="0.2">
      <c r="A122" s="47" t="s">
        <v>734</v>
      </c>
      <c r="B122" s="47" t="s">
        <v>468</v>
      </c>
      <c r="C122" s="48">
        <v>393.37</v>
      </c>
      <c r="D122" s="49">
        <v>72774</v>
      </c>
    </row>
    <row r="123" spans="1:4" x14ac:dyDescent="0.2">
      <c r="A123" s="47" t="s">
        <v>735</v>
      </c>
      <c r="B123" s="47" t="s">
        <v>468</v>
      </c>
      <c r="C123" s="48">
        <v>404.07</v>
      </c>
      <c r="D123" s="49">
        <v>74753</v>
      </c>
    </row>
    <row r="124" spans="1:4" x14ac:dyDescent="0.2">
      <c r="A124" s="47" t="s">
        <v>736</v>
      </c>
      <c r="B124" s="47" t="s">
        <v>468</v>
      </c>
      <c r="C124" s="48">
        <v>414.77</v>
      </c>
      <c r="D124" s="49">
        <v>76732</v>
      </c>
    </row>
    <row r="125" spans="1:4" x14ac:dyDescent="0.2">
      <c r="A125" s="47" t="s">
        <v>737</v>
      </c>
      <c r="B125" s="47" t="s">
        <v>468</v>
      </c>
      <c r="C125" s="48">
        <v>425.46</v>
      </c>
      <c r="D125" s="49">
        <v>78710</v>
      </c>
    </row>
    <row r="126" spans="1:4" x14ac:dyDescent="0.2">
      <c r="A126" s="47" t="s">
        <v>738</v>
      </c>
      <c r="B126" s="47" t="s">
        <v>468</v>
      </c>
      <c r="C126" s="48">
        <v>436.15</v>
      </c>
      <c r="D126" s="49">
        <v>80688</v>
      </c>
    </row>
    <row r="127" spans="1:4" x14ac:dyDescent="0.2">
      <c r="A127" s="47" t="s">
        <v>739</v>
      </c>
      <c r="B127" s="47" t="s">
        <v>468</v>
      </c>
      <c r="C127" s="48">
        <v>446.84</v>
      </c>
      <c r="D127" s="49">
        <v>82665</v>
      </c>
    </row>
    <row r="128" spans="1:4" s="112" customFormat="1" x14ac:dyDescent="0.2">
      <c r="A128" s="113" t="s">
        <v>800</v>
      </c>
      <c r="B128" s="113" t="s">
        <v>468</v>
      </c>
      <c r="C128" s="114">
        <v>318.52</v>
      </c>
      <c r="D128" s="115">
        <v>58927</v>
      </c>
    </row>
    <row r="129" spans="1:4" s="112" customFormat="1" x14ac:dyDescent="0.2">
      <c r="A129" s="113" t="s">
        <v>801</v>
      </c>
      <c r="B129" s="113" t="s">
        <v>468</v>
      </c>
      <c r="C129" s="114">
        <v>329.23</v>
      </c>
      <c r="D129" s="115">
        <v>60907</v>
      </c>
    </row>
    <row r="130" spans="1:4" s="112" customFormat="1" x14ac:dyDescent="0.2">
      <c r="A130" s="113" t="s">
        <v>802</v>
      </c>
      <c r="B130" s="113" t="s">
        <v>468</v>
      </c>
      <c r="C130" s="114">
        <v>339.91</v>
      </c>
      <c r="D130" s="115">
        <v>62884</v>
      </c>
    </row>
    <row r="131" spans="1:4" s="112" customFormat="1" x14ac:dyDescent="0.2">
      <c r="A131" s="113" t="s">
        <v>803</v>
      </c>
      <c r="B131" s="113" t="s">
        <v>468</v>
      </c>
      <c r="C131" s="114">
        <v>350.6</v>
      </c>
      <c r="D131" s="115">
        <v>64862</v>
      </c>
    </row>
    <row r="132" spans="1:4" s="112" customFormat="1" x14ac:dyDescent="0.2">
      <c r="A132" s="113" t="s">
        <v>804</v>
      </c>
      <c r="B132" s="113" t="s">
        <v>468</v>
      </c>
      <c r="C132" s="114">
        <v>361.3</v>
      </c>
      <c r="D132" s="115">
        <v>66841</v>
      </c>
    </row>
    <row r="133" spans="1:4" s="112" customFormat="1" x14ac:dyDescent="0.2">
      <c r="A133" s="113" t="s">
        <v>805</v>
      </c>
      <c r="B133" s="113" t="s">
        <v>468</v>
      </c>
      <c r="C133" s="114">
        <v>371.98</v>
      </c>
      <c r="D133" s="115">
        <v>68817</v>
      </c>
    </row>
    <row r="134" spans="1:4" s="112" customFormat="1" x14ac:dyDescent="0.2">
      <c r="A134" s="113" t="s">
        <v>806</v>
      </c>
      <c r="B134" s="113" t="s">
        <v>468</v>
      </c>
      <c r="C134" s="114">
        <v>382.68</v>
      </c>
      <c r="D134" s="115">
        <v>70795</v>
      </c>
    </row>
    <row r="135" spans="1:4" s="112" customFormat="1" x14ac:dyDescent="0.2">
      <c r="A135" s="113" t="s">
        <v>807</v>
      </c>
      <c r="B135" s="113" t="s">
        <v>468</v>
      </c>
      <c r="C135" s="114">
        <v>393.37</v>
      </c>
      <c r="D135" s="115">
        <v>72774</v>
      </c>
    </row>
    <row r="136" spans="1:4" s="112" customFormat="1" x14ac:dyDescent="0.2">
      <c r="A136" s="113" t="s">
        <v>808</v>
      </c>
      <c r="B136" s="113" t="s">
        <v>468</v>
      </c>
      <c r="C136" s="114">
        <v>404.07</v>
      </c>
      <c r="D136" s="115">
        <v>74753</v>
      </c>
    </row>
    <row r="137" spans="1:4" s="112" customFormat="1" x14ac:dyDescent="0.2">
      <c r="A137" s="113" t="s">
        <v>809</v>
      </c>
      <c r="B137" s="113" t="s">
        <v>468</v>
      </c>
      <c r="C137" s="114">
        <v>414.77</v>
      </c>
      <c r="D137" s="115">
        <v>76732</v>
      </c>
    </row>
    <row r="138" spans="1:4" s="112" customFormat="1" x14ac:dyDescent="0.2">
      <c r="A138" s="113" t="s">
        <v>810</v>
      </c>
      <c r="B138" s="113" t="s">
        <v>468</v>
      </c>
      <c r="C138" s="114">
        <v>425.46</v>
      </c>
      <c r="D138" s="115">
        <v>78710</v>
      </c>
    </row>
    <row r="139" spans="1:4" s="112" customFormat="1" x14ac:dyDescent="0.2">
      <c r="A139" s="113" t="s">
        <v>811</v>
      </c>
      <c r="B139" s="113" t="s">
        <v>468</v>
      </c>
      <c r="C139" s="114">
        <v>436.15</v>
      </c>
      <c r="D139" s="115">
        <v>80688</v>
      </c>
    </row>
    <row r="140" spans="1:4" s="112" customFormat="1" x14ac:dyDescent="0.2">
      <c r="A140" s="113" t="s">
        <v>812</v>
      </c>
      <c r="B140" s="113" t="s">
        <v>468</v>
      </c>
      <c r="C140" s="114">
        <v>446.84</v>
      </c>
      <c r="D140" s="115">
        <v>82665</v>
      </c>
    </row>
    <row r="141" spans="1:4" s="112" customFormat="1" x14ac:dyDescent="0.2">
      <c r="A141" s="113" t="s">
        <v>813</v>
      </c>
      <c r="B141" s="113" t="s">
        <v>468</v>
      </c>
      <c r="C141" s="114">
        <v>457.54</v>
      </c>
      <c r="D141" s="115">
        <v>84646</v>
      </c>
    </row>
    <row r="142" spans="1:4" x14ac:dyDescent="0.2">
      <c r="A142" s="47" t="s">
        <v>814</v>
      </c>
      <c r="B142" s="48" t="s">
        <v>468</v>
      </c>
      <c r="C142" s="48" t="s">
        <v>468</v>
      </c>
      <c r="D142" s="49" t="s">
        <v>468</v>
      </c>
    </row>
    <row r="143" spans="1:4" x14ac:dyDescent="0.2">
      <c r="A143" s="47" t="s">
        <v>145</v>
      </c>
      <c r="B143" s="48">
        <v>10.94</v>
      </c>
      <c r="C143" s="48" t="s">
        <v>468</v>
      </c>
      <c r="D143" s="49" t="s">
        <v>468</v>
      </c>
    </row>
    <row r="144" spans="1:4" x14ac:dyDescent="0.2">
      <c r="A144" s="47" t="s">
        <v>473</v>
      </c>
      <c r="B144" s="48">
        <v>11.51</v>
      </c>
      <c r="C144" s="48" t="s">
        <v>468</v>
      </c>
      <c r="D144" s="49" t="s">
        <v>468</v>
      </c>
    </row>
    <row r="145" spans="1:4" x14ac:dyDescent="0.2">
      <c r="A145" s="47" t="s">
        <v>492</v>
      </c>
      <c r="B145" s="48">
        <v>12.1</v>
      </c>
      <c r="C145" s="48" t="s">
        <v>468</v>
      </c>
      <c r="D145" s="49" t="s">
        <v>468</v>
      </c>
    </row>
    <row r="146" spans="1:4" x14ac:dyDescent="0.2">
      <c r="A146" s="47" t="s">
        <v>511</v>
      </c>
      <c r="B146" s="48">
        <v>12.81</v>
      </c>
      <c r="C146" s="48" t="s">
        <v>468</v>
      </c>
      <c r="D146" s="49" t="s">
        <v>468</v>
      </c>
    </row>
    <row r="147" spans="1:4" x14ac:dyDescent="0.2">
      <c r="A147" s="47" t="s">
        <v>530</v>
      </c>
      <c r="B147" s="48">
        <v>13.55</v>
      </c>
      <c r="C147" s="48" t="s">
        <v>468</v>
      </c>
      <c r="D147" s="49" t="s">
        <v>468</v>
      </c>
    </row>
    <row r="148" spans="1:4" x14ac:dyDescent="0.2">
      <c r="A148" s="47" t="s">
        <v>549</v>
      </c>
      <c r="B148" s="48">
        <v>14.32</v>
      </c>
      <c r="C148" s="48" t="s">
        <v>468</v>
      </c>
      <c r="D148" s="49" t="s">
        <v>468</v>
      </c>
    </row>
    <row r="149" spans="1:4" x14ac:dyDescent="0.2">
      <c r="A149" s="47" t="s">
        <v>568</v>
      </c>
      <c r="B149" s="48">
        <v>15.15</v>
      </c>
      <c r="C149" s="48" t="s">
        <v>468</v>
      </c>
      <c r="D149" s="49" t="s">
        <v>468</v>
      </c>
    </row>
    <row r="150" spans="1:4" x14ac:dyDescent="0.2">
      <c r="A150" s="47" t="s">
        <v>587</v>
      </c>
      <c r="B150" s="48">
        <v>15.89</v>
      </c>
      <c r="C150" s="48" t="s">
        <v>468</v>
      </c>
      <c r="D150" s="49" t="s">
        <v>468</v>
      </c>
    </row>
    <row r="151" spans="1:4" x14ac:dyDescent="0.2">
      <c r="A151" s="47" t="s">
        <v>606</v>
      </c>
      <c r="B151" s="48">
        <v>16.71</v>
      </c>
      <c r="C151" s="48" t="s">
        <v>468</v>
      </c>
      <c r="D151" s="49" t="s">
        <v>468</v>
      </c>
    </row>
    <row r="152" spans="1:4" x14ac:dyDescent="0.2">
      <c r="A152" s="47" t="s">
        <v>625</v>
      </c>
      <c r="B152" s="48">
        <v>17.53</v>
      </c>
      <c r="C152" s="48" t="s">
        <v>468</v>
      </c>
      <c r="D152" s="49" t="s">
        <v>468</v>
      </c>
    </row>
    <row r="153" spans="1:4" s="115" customFormat="1" x14ac:dyDescent="0.2">
      <c r="A153" s="113" t="s">
        <v>815</v>
      </c>
      <c r="B153" s="114">
        <v>18.41</v>
      </c>
      <c r="C153" s="114" t="s">
        <v>468</v>
      </c>
      <c r="D153" s="115" t="s">
        <v>468</v>
      </c>
    </row>
    <row r="154" spans="1:4" x14ac:dyDescent="0.2">
      <c r="A154" s="47" t="s">
        <v>262</v>
      </c>
      <c r="B154" s="48" t="s">
        <v>468</v>
      </c>
      <c r="C154" s="48" t="s">
        <v>468</v>
      </c>
      <c r="D154" s="49" t="s">
        <v>468</v>
      </c>
    </row>
    <row r="155" spans="1:4" x14ac:dyDescent="0.2">
      <c r="A155" s="47" t="s">
        <v>146</v>
      </c>
      <c r="B155" s="48">
        <v>11.42</v>
      </c>
      <c r="C155" s="48" t="s">
        <v>468</v>
      </c>
      <c r="D155" s="49" t="s">
        <v>468</v>
      </c>
    </row>
    <row r="156" spans="1:4" x14ac:dyDescent="0.2">
      <c r="A156" s="47" t="s">
        <v>474</v>
      </c>
      <c r="B156" s="48">
        <v>12.02</v>
      </c>
      <c r="C156" s="48" t="s">
        <v>468</v>
      </c>
      <c r="D156" s="49" t="s">
        <v>468</v>
      </c>
    </row>
    <row r="157" spans="1:4" x14ac:dyDescent="0.2">
      <c r="A157" s="47" t="s">
        <v>493</v>
      </c>
      <c r="B157" s="48">
        <v>12.66</v>
      </c>
      <c r="C157" s="48" t="s">
        <v>468</v>
      </c>
      <c r="D157" s="49" t="s">
        <v>468</v>
      </c>
    </row>
    <row r="158" spans="1:4" x14ac:dyDescent="0.2">
      <c r="A158" s="47" t="s">
        <v>512</v>
      </c>
      <c r="B158" s="48">
        <v>13.39</v>
      </c>
      <c r="C158" s="48" t="s">
        <v>468</v>
      </c>
      <c r="D158" s="49" t="s">
        <v>468</v>
      </c>
    </row>
    <row r="159" spans="1:4" x14ac:dyDescent="0.2">
      <c r="A159" s="47" t="s">
        <v>531</v>
      </c>
      <c r="B159" s="48">
        <v>14.15</v>
      </c>
      <c r="C159" s="48" t="s">
        <v>468</v>
      </c>
      <c r="D159" s="49" t="s">
        <v>468</v>
      </c>
    </row>
    <row r="160" spans="1:4" x14ac:dyDescent="0.2">
      <c r="A160" s="47" t="s">
        <v>550</v>
      </c>
      <c r="B160" s="48">
        <v>14.95</v>
      </c>
      <c r="C160" s="48" t="s">
        <v>468</v>
      </c>
      <c r="D160" s="49" t="s">
        <v>468</v>
      </c>
    </row>
    <row r="161" spans="1:4" x14ac:dyDescent="0.2">
      <c r="A161" s="47" t="s">
        <v>569</v>
      </c>
      <c r="B161" s="48">
        <v>15.81</v>
      </c>
      <c r="C161" s="48" t="s">
        <v>468</v>
      </c>
      <c r="D161" s="49" t="s">
        <v>468</v>
      </c>
    </row>
    <row r="162" spans="1:4" x14ac:dyDescent="0.2">
      <c r="A162" s="47" t="s">
        <v>588</v>
      </c>
      <c r="B162" s="48">
        <v>16.62</v>
      </c>
      <c r="C162" s="48" t="s">
        <v>468</v>
      </c>
      <c r="D162" s="49" t="s">
        <v>468</v>
      </c>
    </row>
    <row r="163" spans="1:4" x14ac:dyDescent="0.2">
      <c r="A163" s="47" t="s">
        <v>607</v>
      </c>
      <c r="B163" s="48">
        <v>17.440000000000001</v>
      </c>
      <c r="C163" s="48" t="s">
        <v>468</v>
      </c>
      <c r="D163" s="49" t="s">
        <v>468</v>
      </c>
    </row>
    <row r="164" spans="1:4" x14ac:dyDescent="0.2">
      <c r="A164" s="47" t="s">
        <v>626</v>
      </c>
      <c r="B164" s="48">
        <v>18.32</v>
      </c>
      <c r="C164" s="48" t="s">
        <v>468</v>
      </c>
      <c r="D164" s="49" t="s">
        <v>468</v>
      </c>
    </row>
    <row r="165" spans="1:4" s="115" customFormat="1" x14ac:dyDescent="0.2">
      <c r="A165" s="113" t="s">
        <v>816</v>
      </c>
      <c r="B165" s="114">
        <v>19.22</v>
      </c>
      <c r="C165" s="114" t="s">
        <v>468</v>
      </c>
      <c r="D165" s="115" t="s">
        <v>468</v>
      </c>
    </row>
    <row r="166" spans="1:4" x14ac:dyDescent="0.2">
      <c r="A166" s="47" t="s">
        <v>263</v>
      </c>
      <c r="B166" s="48" t="s">
        <v>468</v>
      </c>
      <c r="C166" s="48" t="s">
        <v>468</v>
      </c>
      <c r="D166" s="49" t="s">
        <v>468</v>
      </c>
    </row>
    <row r="167" spans="1:4" x14ac:dyDescent="0.2">
      <c r="A167" s="47" t="s">
        <v>147</v>
      </c>
      <c r="B167" s="48">
        <v>12.38</v>
      </c>
      <c r="C167" s="48" t="s">
        <v>468</v>
      </c>
      <c r="D167" s="49" t="s">
        <v>468</v>
      </c>
    </row>
    <row r="168" spans="1:4" x14ac:dyDescent="0.2">
      <c r="A168" s="47" t="s">
        <v>475</v>
      </c>
      <c r="B168" s="48">
        <v>13.04</v>
      </c>
      <c r="C168" s="48" t="s">
        <v>468</v>
      </c>
      <c r="D168" s="49" t="s">
        <v>468</v>
      </c>
    </row>
    <row r="169" spans="1:4" x14ac:dyDescent="0.2">
      <c r="A169" s="47" t="s">
        <v>494</v>
      </c>
      <c r="B169" s="48">
        <v>13.72</v>
      </c>
      <c r="C169" s="48" t="s">
        <v>468</v>
      </c>
      <c r="D169" s="49" t="s">
        <v>468</v>
      </c>
    </row>
    <row r="170" spans="1:4" x14ac:dyDescent="0.2">
      <c r="A170" s="47" t="s">
        <v>513</v>
      </c>
      <c r="B170" s="48">
        <v>14.49</v>
      </c>
      <c r="C170" s="48" t="s">
        <v>468</v>
      </c>
      <c r="D170" s="49" t="s">
        <v>468</v>
      </c>
    </row>
    <row r="171" spans="1:4" x14ac:dyDescent="0.2">
      <c r="A171" s="47" t="s">
        <v>532</v>
      </c>
      <c r="B171" s="48">
        <v>15.34</v>
      </c>
      <c r="C171" s="48" t="s">
        <v>468</v>
      </c>
      <c r="D171" s="49" t="s">
        <v>468</v>
      </c>
    </row>
    <row r="172" spans="1:4" x14ac:dyDescent="0.2">
      <c r="A172" s="47" t="s">
        <v>551</v>
      </c>
      <c r="B172" s="48">
        <v>16.21</v>
      </c>
      <c r="C172" s="48" t="s">
        <v>468</v>
      </c>
      <c r="D172" s="49" t="s">
        <v>468</v>
      </c>
    </row>
    <row r="173" spans="1:4" x14ac:dyDescent="0.2">
      <c r="A173" s="47" t="s">
        <v>570</v>
      </c>
      <c r="B173" s="48">
        <v>17.14</v>
      </c>
      <c r="C173" s="48" t="s">
        <v>468</v>
      </c>
      <c r="D173" s="49" t="s">
        <v>468</v>
      </c>
    </row>
    <row r="174" spans="1:4" x14ac:dyDescent="0.2">
      <c r="A174" s="47" t="s">
        <v>589</v>
      </c>
      <c r="B174" s="48">
        <v>17.989999999999998</v>
      </c>
      <c r="C174" s="48" t="s">
        <v>468</v>
      </c>
      <c r="D174" s="49" t="s">
        <v>468</v>
      </c>
    </row>
    <row r="175" spans="1:4" x14ac:dyDescent="0.2">
      <c r="A175" s="47" t="s">
        <v>608</v>
      </c>
      <c r="B175" s="48">
        <v>18.89</v>
      </c>
      <c r="C175" s="48" t="s">
        <v>468</v>
      </c>
      <c r="D175" s="49" t="s">
        <v>468</v>
      </c>
    </row>
    <row r="176" spans="1:4" x14ac:dyDescent="0.2">
      <c r="A176" s="47" t="s">
        <v>627</v>
      </c>
      <c r="B176" s="48">
        <v>19.850000000000001</v>
      </c>
      <c r="C176" s="48" t="s">
        <v>468</v>
      </c>
      <c r="D176" s="49" t="s">
        <v>468</v>
      </c>
    </row>
    <row r="177" spans="1:4" s="115" customFormat="1" x14ac:dyDescent="0.2">
      <c r="A177" s="113" t="s">
        <v>817</v>
      </c>
      <c r="B177" s="114">
        <v>20.84</v>
      </c>
      <c r="C177" s="114" t="s">
        <v>468</v>
      </c>
      <c r="D177" s="115" t="s">
        <v>468</v>
      </c>
    </row>
    <row r="178" spans="1:4" x14ac:dyDescent="0.2">
      <c r="A178" s="47" t="s">
        <v>264</v>
      </c>
      <c r="B178" s="48" t="s">
        <v>468</v>
      </c>
      <c r="C178" s="48" t="s">
        <v>468</v>
      </c>
      <c r="D178" s="49" t="s">
        <v>468</v>
      </c>
    </row>
    <row r="179" spans="1:4" x14ac:dyDescent="0.2">
      <c r="A179" s="47" t="s">
        <v>148</v>
      </c>
      <c r="B179" s="48">
        <v>13.34</v>
      </c>
      <c r="C179" s="48" t="s">
        <v>468</v>
      </c>
      <c r="D179" s="49" t="s">
        <v>468</v>
      </c>
    </row>
    <row r="180" spans="1:4" x14ac:dyDescent="0.2">
      <c r="A180" s="47" t="s">
        <v>476</v>
      </c>
      <c r="B180" s="48">
        <v>14.03</v>
      </c>
      <c r="C180" s="48" t="s">
        <v>468</v>
      </c>
      <c r="D180" s="49" t="s">
        <v>468</v>
      </c>
    </row>
    <row r="181" spans="1:4" x14ac:dyDescent="0.2">
      <c r="A181" s="47" t="s">
        <v>495</v>
      </c>
      <c r="B181" s="48">
        <v>14.77</v>
      </c>
      <c r="C181" s="48" t="s">
        <v>468</v>
      </c>
      <c r="D181" s="49" t="s">
        <v>468</v>
      </c>
    </row>
    <row r="182" spans="1:4" x14ac:dyDescent="0.2">
      <c r="A182" s="47" t="s">
        <v>514</v>
      </c>
      <c r="B182" s="48">
        <v>15.62</v>
      </c>
      <c r="C182" s="48" t="s">
        <v>468</v>
      </c>
      <c r="D182" s="49" t="s">
        <v>468</v>
      </c>
    </row>
    <row r="183" spans="1:4" x14ac:dyDescent="0.2">
      <c r="A183" s="47" t="s">
        <v>533</v>
      </c>
      <c r="B183" s="48">
        <v>16.52</v>
      </c>
      <c r="C183" s="48" t="s">
        <v>468</v>
      </c>
      <c r="D183" s="49" t="s">
        <v>468</v>
      </c>
    </row>
    <row r="184" spans="1:4" x14ac:dyDescent="0.2">
      <c r="A184" s="47" t="s">
        <v>552</v>
      </c>
      <c r="B184" s="48">
        <v>17.46</v>
      </c>
      <c r="C184" s="48" t="s">
        <v>468</v>
      </c>
      <c r="D184" s="49" t="s">
        <v>468</v>
      </c>
    </row>
    <row r="185" spans="1:4" x14ac:dyDescent="0.2">
      <c r="A185" s="47" t="s">
        <v>571</v>
      </c>
      <c r="B185" s="48">
        <v>18.47</v>
      </c>
      <c r="C185" s="48" t="s">
        <v>468</v>
      </c>
      <c r="D185" s="49" t="s">
        <v>468</v>
      </c>
    </row>
    <row r="186" spans="1:4" x14ac:dyDescent="0.2">
      <c r="A186" s="47" t="s">
        <v>590</v>
      </c>
      <c r="B186" s="48">
        <v>19.39</v>
      </c>
      <c r="C186" s="48" t="s">
        <v>468</v>
      </c>
      <c r="D186" s="49" t="s">
        <v>468</v>
      </c>
    </row>
    <row r="187" spans="1:4" x14ac:dyDescent="0.2">
      <c r="A187" s="47" t="s">
        <v>609</v>
      </c>
      <c r="B187" s="48">
        <v>20.350000000000001</v>
      </c>
      <c r="C187" s="48" t="s">
        <v>468</v>
      </c>
      <c r="D187" s="49" t="s">
        <v>468</v>
      </c>
    </row>
    <row r="188" spans="1:4" x14ac:dyDescent="0.2">
      <c r="A188" s="47" t="s">
        <v>628</v>
      </c>
      <c r="B188" s="48">
        <v>21.39</v>
      </c>
      <c r="C188" s="48" t="s">
        <v>468</v>
      </c>
      <c r="D188" s="49" t="s">
        <v>468</v>
      </c>
    </row>
    <row r="189" spans="1:4" s="115" customFormat="1" x14ac:dyDescent="0.2">
      <c r="A189" s="113" t="s">
        <v>818</v>
      </c>
      <c r="B189" s="114">
        <v>22.45</v>
      </c>
      <c r="C189" s="114" t="s">
        <v>468</v>
      </c>
      <c r="D189" s="115" t="s">
        <v>468</v>
      </c>
    </row>
    <row r="190" spans="1:4" x14ac:dyDescent="0.2">
      <c r="A190" s="47" t="s">
        <v>265</v>
      </c>
      <c r="B190" s="48" t="s">
        <v>468</v>
      </c>
      <c r="C190" s="48" t="s">
        <v>468</v>
      </c>
      <c r="D190" s="49" t="s">
        <v>468</v>
      </c>
    </row>
    <row r="191" spans="1:4" x14ac:dyDescent="0.2">
      <c r="A191" s="47" t="s">
        <v>149</v>
      </c>
      <c r="B191" s="48">
        <v>14.29</v>
      </c>
      <c r="C191" s="48" t="s">
        <v>468</v>
      </c>
      <c r="D191" s="49" t="s">
        <v>468</v>
      </c>
    </row>
    <row r="192" spans="1:4" x14ac:dyDescent="0.2">
      <c r="A192" s="47" t="s">
        <v>477</v>
      </c>
      <c r="B192" s="48">
        <v>15.05</v>
      </c>
      <c r="C192" s="48" t="s">
        <v>468</v>
      </c>
      <c r="D192" s="49" t="s">
        <v>468</v>
      </c>
    </row>
    <row r="193" spans="1:4" x14ac:dyDescent="0.2">
      <c r="A193" s="47" t="s">
        <v>496</v>
      </c>
      <c r="B193" s="48">
        <v>15.85</v>
      </c>
      <c r="C193" s="48" t="s">
        <v>468</v>
      </c>
      <c r="D193" s="49" t="s">
        <v>468</v>
      </c>
    </row>
    <row r="194" spans="1:4" x14ac:dyDescent="0.2">
      <c r="A194" s="47" t="s">
        <v>515</v>
      </c>
      <c r="B194" s="48">
        <v>16.739999999999998</v>
      </c>
      <c r="C194" s="48" t="s">
        <v>468</v>
      </c>
      <c r="D194" s="49" t="s">
        <v>468</v>
      </c>
    </row>
    <row r="195" spans="1:4" x14ac:dyDescent="0.2">
      <c r="A195" s="47" t="s">
        <v>534</v>
      </c>
      <c r="B195" s="48">
        <v>17.72</v>
      </c>
      <c r="C195" s="48" t="s">
        <v>468</v>
      </c>
      <c r="D195" s="49" t="s">
        <v>468</v>
      </c>
    </row>
    <row r="196" spans="1:4" x14ac:dyDescent="0.2">
      <c r="A196" s="47" t="s">
        <v>553</v>
      </c>
      <c r="B196" s="48">
        <v>18.72</v>
      </c>
      <c r="C196" s="48" t="s">
        <v>468</v>
      </c>
      <c r="D196" s="49" t="s">
        <v>468</v>
      </c>
    </row>
    <row r="197" spans="1:4" x14ac:dyDescent="0.2">
      <c r="A197" s="47" t="s">
        <v>572</v>
      </c>
      <c r="B197" s="48">
        <v>19.8</v>
      </c>
      <c r="C197" s="48" t="s">
        <v>468</v>
      </c>
      <c r="D197" s="49" t="s">
        <v>468</v>
      </c>
    </row>
    <row r="198" spans="1:4" x14ac:dyDescent="0.2">
      <c r="A198" s="47" t="s">
        <v>591</v>
      </c>
      <c r="B198" s="48">
        <v>20.79</v>
      </c>
      <c r="C198" s="48" t="s">
        <v>468</v>
      </c>
      <c r="D198" s="49" t="s">
        <v>468</v>
      </c>
    </row>
    <row r="199" spans="1:4" x14ac:dyDescent="0.2">
      <c r="A199" s="47" t="s">
        <v>610</v>
      </c>
      <c r="B199" s="48">
        <v>21.83</v>
      </c>
      <c r="C199" s="48" t="s">
        <v>468</v>
      </c>
      <c r="D199" s="49" t="s">
        <v>468</v>
      </c>
    </row>
    <row r="200" spans="1:4" x14ac:dyDescent="0.2">
      <c r="A200" s="47" t="s">
        <v>629</v>
      </c>
      <c r="B200" s="48">
        <v>22.91</v>
      </c>
      <c r="C200" s="48" t="s">
        <v>468</v>
      </c>
      <c r="D200" s="49" t="s">
        <v>468</v>
      </c>
    </row>
    <row r="201" spans="1:4" s="115" customFormat="1" x14ac:dyDescent="0.2">
      <c r="A201" s="113" t="s">
        <v>819</v>
      </c>
      <c r="B201" s="114">
        <v>24.06</v>
      </c>
      <c r="C201" s="114" t="s">
        <v>468</v>
      </c>
      <c r="D201" s="115" t="s">
        <v>468</v>
      </c>
    </row>
    <row r="202" spans="1:4" x14ac:dyDescent="0.2">
      <c r="A202" s="47" t="s">
        <v>266</v>
      </c>
      <c r="B202" s="48" t="s">
        <v>468</v>
      </c>
      <c r="C202" s="48" t="s">
        <v>468</v>
      </c>
      <c r="D202" s="49" t="s">
        <v>468</v>
      </c>
    </row>
    <row r="203" spans="1:4" x14ac:dyDescent="0.2">
      <c r="A203" s="47" t="s">
        <v>150</v>
      </c>
      <c r="B203" s="48">
        <v>15.26</v>
      </c>
      <c r="C203" s="48" t="s">
        <v>468</v>
      </c>
      <c r="D203" s="49" t="s">
        <v>468</v>
      </c>
    </row>
    <row r="204" spans="1:4" x14ac:dyDescent="0.2">
      <c r="A204" s="47" t="s">
        <v>478</v>
      </c>
      <c r="B204" s="48">
        <v>16.059999999999999</v>
      </c>
      <c r="C204" s="48" t="s">
        <v>468</v>
      </c>
      <c r="D204" s="49" t="s">
        <v>468</v>
      </c>
    </row>
    <row r="205" spans="1:4" x14ac:dyDescent="0.2">
      <c r="A205" s="47" t="s">
        <v>497</v>
      </c>
      <c r="B205" s="48">
        <v>16.89</v>
      </c>
      <c r="C205" s="48" t="s">
        <v>468</v>
      </c>
      <c r="D205" s="49" t="s">
        <v>468</v>
      </c>
    </row>
    <row r="206" spans="1:4" x14ac:dyDescent="0.2">
      <c r="A206" s="47" t="s">
        <v>516</v>
      </c>
      <c r="B206" s="48">
        <v>17.88</v>
      </c>
      <c r="C206" s="48" t="s">
        <v>468</v>
      </c>
      <c r="D206" s="49" t="s">
        <v>468</v>
      </c>
    </row>
    <row r="207" spans="1:4" x14ac:dyDescent="0.2">
      <c r="A207" s="47" t="s">
        <v>535</v>
      </c>
      <c r="B207" s="48">
        <v>18.89</v>
      </c>
      <c r="C207" s="48" t="s">
        <v>468</v>
      </c>
      <c r="D207" s="49" t="s">
        <v>468</v>
      </c>
    </row>
    <row r="208" spans="1:4" x14ac:dyDescent="0.2">
      <c r="A208" s="47" t="s">
        <v>554</v>
      </c>
      <c r="B208" s="48">
        <v>19.97</v>
      </c>
      <c r="C208" s="48" t="s">
        <v>468</v>
      </c>
      <c r="D208" s="49" t="s">
        <v>468</v>
      </c>
    </row>
    <row r="209" spans="1:4" x14ac:dyDescent="0.2">
      <c r="A209" s="47" t="s">
        <v>573</v>
      </c>
      <c r="B209" s="48">
        <v>21.12</v>
      </c>
      <c r="C209" s="48" t="s">
        <v>468</v>
      </c>
      <c r="D209" s="49" t="s">
        <v>468</v>
      </c>
    </row>
    <row r="210" spans="1:4" x14ac:dyDescent="0.2">
      <c r="A210" s="47" t="s">
        <v>592</v>
      </c>
      <c r="B210" s="48">
        <v>22.18</v>
      </c>
      <c r="C210" s="48" t="s">
        <v>468</v>
      </c>
      <c r="D210" s="49" t="s">
        <v>468</v>
      </c>
    </row>
    <row r="211" spans="1:4" x14ac:dyDescent="0.2">
      <c r="A211" s="47" t="s">
        <v>611</v>
      </c>
      <c r="B211" s="48">
        <v>23.3</v>
      </c>
      <c r="C211" s="48" t="s">
        <v>468</v>
      </c>
      <c r="D211" s="49" t="s">
        <v>468</v>
      </c>
    </row>
    <row r="212" spans="1:4" x14ac:dyDescent="0.2">
      <c r="A212" s="47" t="s">
        <v>630</v>
      </c>
      <c r="B212" s="48">
        <v>24.46</v>
      </c>
      <c r="C212" s="48" t="s">
        <v>468</v>
      </c>
      <c r="D212" s="49" t="s">
        <v>468</v>
      </c>
    </row>
    <row r="213" spans="1:4" s="115" customFormat="1" x14ac:dyDescent="0.2">
      <c r="A213" s="113" t="s">
        <v>820</v>
      </c>
      <c r="B213" s="114">
        <v>25.69</v>
      </c>
      <c r="C213" s="114" t="s">
        <v>468</v>
      </c>
      <c r="D213" s="115" t="s">
        <v>468</v>
      </c>
    </row>
    <row r="214" spans="1:4" x14ac:dyDescent="0.2">
      <c r="A214" s="47" t="s">
        <v>267</v>
      </c>
      <c r="B214" s="48" t="s">
        <v>468</v>
      </c>
      <c r="C214" s="48" t="s">
        <v>468</v>
      </c>
      <c r="D214" s="49" t="s">
        <v>468</v>
      </c>
    </row>
    <row r="215" spans="1:4" x14ac:dyDescent="0.2">
      <c r="A215" s="47" t="s">
        <v>151</v>
      </c>
      <c r="B215" s="48">
        <v>16.22</v>
      </c>
      <c r="C215" s="48" t="s">
        <v>468</v>
      </c>
      <c r="D215" s="49" t="s">
        <v>468</v>
      </c>
    </row>
    <row r="216" spans="1:4" x14ac:dyDescent="0.2">
      <c r="A216" s="47" t="s">
        <v>479</v>
      </c>
      <c r="B216" s="48">
        <v>17.07</v>
      </c>
      <c r="C216" s="48" t="s">
        <v>468</v>
      </c>
      <c r="D216" s="49" t="s">
        <v>468</v>
      </c>
    </row>
    <row r="217" spans="1:4" x14ac:dyDescent="0.2">
      <c r="A217" s="47" t="s">
        <v>498</v>
      </c>
      <c r="B217" s="48">
        <v>17.93</v>
      </c>
      <c r="C217" s="48" t="s">
        <v>468</v>
      </c>
      <c r="D217" s="49" t="s">
        <v>468</v>
      </c>
    </row>
    <row r="218" spans="1:4" x14ac:dyDescent="0.2">
      <c r="A218" s="47" t="s">
        <v>517</v>
      </c>
      <c r="B218" s="48">
        <v>19</v>
      </c>
      <c r="C218" s="48" t="s">
        <v>468</v>
      </c>
      <c r="D218" s="49" t="s">
        <v>468</v>
      </c>
    </row>
    <row r="219" spans="1:4" x14ac:dyDescent="0.2">
      <c r="A219" s="47" t="s">
        <v>536</v>
      </c>
      <c r="B219" s="48">
        <v>20.079999999999998</v>
      </c>
      <c r="C219" s="48" t="s">
        <v>468</v>
      </c>
      <c r="D219" s="49" t="s">
        <v>468</v>
      </c>
    </row>
    <row r="220" spans="1:4" x14ac:dyDescent="0.2">
      <c r="A220" s="47" t="s">
        <v>555</v>
      </c>
      <c r="B220" s="48">
        <v>21.24</v>
      </c>
      <c r="C220" s="48" t="s">
        <v>468</v>
      </c>
      <c r="D220" s="49" t="s">
        <v>468</v>
      </c>
    </row>
    <row r="221" spans="1:4" x14ac:dyDescent="0.2">
      <c r="A221" s="47" t="s">
        <v>574</v>
      </c>
      <c r="B221" s="48">
        <v>22.46</v>
      </c>
      <c r="C221" s="48" t="s">
        <v>468</v>
      </c>
      <c r="D221" s="49" t="s">
        <v>468</v>
      </c>
    </row>
    <row r="222" spans="1:4" x14ac:dyDescent="0.2">
      <c r="A222" s="47" t="s">
        <v>593</v>
      </c>
      <c r="B222" s="48">
        <v>23.58</v>
      </c>
      <c r="C222" s="48" t="s">
        <v>468</v>
      </c>
      <c r="D222" s="49" t="s">
        <v>468</v>
      </c>
    </row>
    <row r="223" spans="1:4" x14ac:dyDescent="0.2">
      <c r="A223" s="47" t="s">
        <v>612</v>
      </c>
      <c r="B223" s="48">
        <v>24.77</v>
      </c>
      <c r="C223" s="48" t="s">
        <v>468</v>
      </c>
      <c r="D223" s="49" t="s">
        <v>468</v>
      </c>
    </row>
    <row r="224" spans="1:4" x14ac:dyDescent="0.2">
      <c r="A224" s="47" t="s">
        <v>631</v>
      </c>
      <c r="B224" s="48">
        <v>26.01</v>
      </c>
      <c r="C224" s="48" t="s">
        <v>468</v>
      </c>
      <c r="D224" s="49" t="s">
        <v>468</v>
      </c>
    </row>
    <row r="225" spans="1:4" s="115" customFormat="1" x14ac:dyDescent="0.2">
      <c r="A225" s="113" t="s">
        <v>821</v>
      </c>
      <c r="B225" s="114">
        <v>27.3</v>
      </c>
      <c r="C225" s="114" t="s">
        <v>468</v>
      </c>
      <c r="D225" s="115" t="s">
        <v>468</v>
      </c>
    </row>
    <row r="226" spans="1:4" x14ac:dyDescent="0.2">
      <c r="A226" s="47" t="s">
        <v>268</v>
      </c>
      <c r="B226" s="48" t="s">
        <v>468</v>
      </c>
      <c r="C226" s="48" t="s">
        <v>468</v>
      </c>
      <c r="D226" s="49" t="s">
        <v>468</v>
      </c>
    </row>
    <row r="227" spans="1:4" x14ac:dyDescent="0.2">
      <c r="A227" s="47" t="s">
        <v>152</v>
      </c>
      <c r="B227" s="48">
        <v>17.16</v>
      </c>
      <c r="C227" s="48" t="s">
        <v>468</v>
      </c>
      <c r="D227" s="49" t="s">
        <v>468</v>
      </c>
    </row>
    <row r="228" spans="1:4" x14ac:dyDescent="0.2">
      <c r="A228" s="47" t="s">
        <v>480</v>
      </c>
      <c r="B228" s="48">
        <v>18.07</v>
      </c>
      <c r="C228" s="48" t="s">
        <v>468</v>
      </c>
      <c r="D228" s="49" t="s">
        <v>468</v>
      </c>
    </row>
    <row r="229" spans="1:4" x14ac:dyDescent="0.2">
      <c r="A229" s="47" t="s">
        <v>499</v>
      </c>
      <c r="B229" s="48">
        <v>19.05</v>
      </c>
      <c r="C229" s="48" t="s">
        <v>468</v>
      </c>
      <c r="D229" s="49" t="s">
        <v>468</v>
      </c>
    </row>
    <row r="230" spans="1:4" x14ac:dyDescent="0.2">
      <c r="A230" s="47" t="s">
        <v>518</v>
      </c>
      <c r="B230" s="48">
        <v>20.13</v>
      </c>
      <c r="C230" s="48" t="s">
        <v>468</v>
      </c>
      <c r="D230" s="49" t="s">
        <v>468</v>
      </c>
    </row>
    <row r="231" spans="1:4" x14ac:dyDescent="0.2">
      <c r="A231" s="47" t="s">
        <v>537</v>
      </c>
      <c r="B231" s="48">
        <v>21.28</v>
      </c>
      <c r="C231" s="48" t="s">
        <v>468</v>
      </c>
      <c r="D231" s="49" t="s">
        <v>468</v>
      </c>
    </row>
    <row r="232" spans="1:4" x14ac:dyDescent="0.2">
      <c r="A232" s="47" t="s">
        <v>556</v>
      </c>
      <c r="B232" s="48">
        <v>22.5</v>
      </c>
      <c r="C232" s="48" t="s">
        <v>468</v>
      </c>
      <c r="D232" s="49" t="s">
        <v>468</v>
      </c>
    </row>
    <row r="233" spans="1:4" x14ac:dyDescent="0.2">
      <c r="A233" s="47" t="s">
        <v>575</v>
      </c>
      <c r="B233" s="48">
        <v>23.79</v>
      </c>
      <c r="C233" s="48" t="s">
        <v>468</v>
      </c>
      <c r="D233" s="49" t="s">
        <v>468</v>
      </c>
    </row>
    <row r="234" spans="1:4" x14ac:dyDescent="0.2">
      <c r="A234" s="47" t="s">
        <v>594</v>
      </c>
      <c r="B234" s="48">
        <v>24.98</v>
      </c>
      <c r="C234" s="48" t="s">
        <v>468</v>
      </c>
      <c r="D234" s="49" t="s">
        <v>468</v>
      </c>
    </row>
    <row r="235" spans="1:4" x14ac:dyDescent="0.2">
      <c r="A235" s="47" t="s">
        <v>613</v>
      </c>
      <c r="B235" s="48">
        <v>26.23</v>
      </c>
      <c r="C235" s="48" t="s">
        <v>468</v>
      </c>
      <c r="D235" s="49" t="s">
        <v>468</v>
      </c>
    </row>
    <row r="236" spans="1:4" x14ac:dyDescent="0.2">
      <c r="A236" s="47" t="s">
        <v>632</v>
      </c>
      <c r="B236" s="48">
        <v>27.55</v>
      </c>
      <c r="C236" s="48" t="s">
        <v>468</v>
      </c>
      <c r="D236" s="49" t="s">
        <v>468</v>
      </c>
    </row>
    <row r="237" spans="1:4" s="115" customFormat="1" x14ac:dyDescent="0.2">
      <c r="A237" s="113" t="s">
        <v>822</v>
      </c>
      <c r="B237" s="114">
        <v>28.91</v>
      </c>
      <c r="C237" s="114" t="s">
        <v>468</v>
      </c>
      <c r="D237" s="115" t="s">
        <v>468</v>
      </c>
    </row>
    <row r="238" spans="1:4" x14ac:dyDescent="0.2">
      <c r="A238" s="47" t="s">
        <v>269</v>
      </c>
      <c r="B238" s="48" t="s">
        <v>468</v>
      </c>
      <c r="C238" s="48" t="s">
        <v>468</v>
      </c>
      <c r="D238" s="49" t="s">
        <v>468</v>
      </c>
    </row>
    <row r="239" spans="1:4" x14ac:dyDescent="0.2">
      <c r="A239" s="47" t="s">
        <v>153</v>
      </c>
      <c r="B239" s="48">
        <v>17.670000000000002</v>
      </c>
      <c r="C239" s="48" t="s">
        <v>468</v>
      </c>
      <c r="D239" s="49" t="s">
        <v>468</v>
      </c>
    </row>
    <row r="240" spans="1:4" x14ac:dyDescent="0.2">
      <c r="A240" s="47" t="s">
        <v>481</v>
      </c>
      <c r="B240" s="48">
        <v>18.600000000000001</v>
      </c>
      <c r="C240" s="48" t="s">
        <v>468</v>
      </c>
      <c r="D240" s="49" t="s">
        <v>468</v>
      </c>
    </row>
    <row r="241" spans="1:4" x14ac:dyDescent="0.2">
      <c r="A241" s="47" t="s">
        <v>500</v>
      </c>
      <c r="B241" s="48">
        <v>19.57</v>
      </c>
      <c r="C241" s="48" t="s">
        <v>468</v>
      </c>
      <c r="D241" s="49" t="s">
        <v>468</v>
      </c>
    </row>
    <row r="242" spans="1:4" x14ac:dyDescent="0.2">
      <c r="A242" s="47" t="s">
        <v>519</v>
      </c>
      <c r="B242" s="48">
        <v>20.67</v>
      </c>
      <c r="C242" s="48" t="s">
        <v>468</v>
      </c>
      <c r="D242" s="49" t="s">
        <v>468</v>
      </c>
    </row>
    <row r="243" spans="1:4" x14ac:dyDescent="0.2">
      <c r="A243" s="47" t="s">
        <v>538</v>
      </c>
      <c r="B243" s="48">
        <v>21.86</v>
      </c>
      <c r="C243" s="48" t="s">
        <v>468</v>
      </c>
      <c r="D243" s="49" t="s">
        <v>468</v>
      </c>
    </row>
    <row r="244" spans="1:4" x14ac:dyDescent="0.2">
      <c r="A244" s="47" t="s">
        <v>557</v>
      </c>
      <c r="B244" s="48">
        <v>23.12</v>
      </c>
      <c r="C244" s="48" t="s">
        <v>468</v>
      </c>
      <c r="D244" s="49" t="s">
        <v>468</v>
      </c>
    </row>
    <row r="245" spans="1:4" x14ac:dyDescent="0.2">
      <c r="A245" s="47" t="s">
        <v>576</v>
      </c>
      <c r="B245" s="48">
        <v>24.46</v>
      </c>
      <c r="C245" s="48" t="s">
        <v>468</v>
      </c>
      <c r="D245" s="49" t="s">
        <v>468</v>
      </c>
    </row>
    <row r="246" spans="1:4" x14ac:dyDescent="0.2">
      <c r="A246" s="47" t="s">
        <v>595</v>
      </c>
      <c r="B246" s="48">
        <v>25.69</v>
      </c>
      <c r="C246" s="48" t="s">
        <v>468</v>
      </c>
      <c r="D246" s="49" t="s">
        <v>468</v>
      </c>
    </row>
    <row r="247" spans="1:4" x14ac:dyDescent="0.2">
      <c r="A247" s="47" t="s">
        <v>614</v>
      </c>
      <c r="B247" s="48">
        <v>26.95</v>
      </c>
      <c r="C247" s="48" t="s">
        <v>468</v>
      </c>
      <c r="D247" s="49" t="s">
        <v>468</v>
      </c>
    </row>
    <row r="248" spans="1:4" x14ac:dyDescent="0.2">
      <c r="A248" s="47" t="s">
        <v>633</v>
      </c>
      <c r="B248" s="48">
        <v>28.29</v>
      </c>
      <c r="C248" s="48" t="s">
        <v>468</v>
      </c>
      <c r="D248" s="49" t="s">
        <v>468</v>
      </c>
    </row>
    <row r="249" spans="1:4" s="115" customFormat="1" x14ac:dyDescent="0.2">
      <c r="A249" s="113" t="s">
        <v>823</v>
      </c>
      <c r="B249" s="114">
        <v>29.7</v>
      </c>
      <c r="C249" s="114" t="s">
        <v>468</v>
      </c>
      <c r="D249" s="115" t="s">
        <v>468</v>
      </c>
    </row>
    <row r="250" spans="1:4" x14ac:dyDescent="0.2">
      <c r="A250" s="47" t="s">
        <v>270</v>
      </c>
      <c r="B250" s="48" t="s">
        <v>468</v>
      </c>
      <c r="C250" s="48" t="s">
        <v>468</v>
      </c>
      <c r="D250" s="49" t="s">
        <v>468</v>
      </c>
    </row>
    <row r="251" spans="1:4" x14ac:dyDescent="0.2">
      <c r="A251" s="47" t="s">
        <v>161</v>
      </c>
      <c r="B251" s="48">
        <v>18.14</v>
      </c>
      <c r="C251" s="48" t="s">
        <v>468</v>
      </c>
      <c r="D251" s="49" t="s">
        <v>468</v>
      </c>
    </row>
    <row r="252" spans="1:4" x14ac:dyDescent="0.2">
      <c r="A252" s="47" t="s">
        <v>482</v>
      </c>
      <c r="B252" s="48">
        <v>19.100000000000001</v>
      </c>
      <c r="C252" s="48" t="s">
        <v>468</v>
      </c>
      <c r="D252" s="49" t="s">
        <v>468</v>
      </c>
    </row>
    <row r="253" spans="1:4" x14ac:dyDescent="0.2">
      <c r="A253" s="47" t="s">
        <v>501</v>
      </c>
      <c r="B253" s="48">
        <v>20.100000000000001</v>
      </c>
      <c r="C253" s="48" t="s">
        <v>468</v>
      </c>
      <c r="D253" s="49" t="s">
        <v>468</v>
      </c>
    </row>
    <row r="254" spans="1:4" x14ac:dyDescent="0.2">
      <c r="A254" s="47" t="s">
        <v>520</v>
      </c>
      <c r="B254" s="48">
        <v>21.25</v>
      </c>
      <c r="C254" s="48" t="s">
        <v>468</v>
      </c>
      <c r="D254" s="49" t="s">
        <v>468</v>
      </c>
    </row>
    <row r="255" spans="1:4" x14ac:dyDescent="0.2">
      <c r="A255" s="47" t="s">
        <v>539</v>
      </c>
      <c r="B255" s="48">
        <v>22.46</v>
      </c>
      <c r="C255" s="48" t="s">
        <v>468</v>
      </c>
      <c r="D255" s="49" t="s">
        <v>468</v>
      </c>
    </row>
    <row r="256" spans="1:4" x14ac:dyDescent="0.2">
      <c r="A256" s="47" t="s">
        <v>558</v>
      </c>
      <c r="B256" s="48">
        <v>23.77</v>
      </c>
      <c r="C256" s="48" t="s">
        <v>468</v>
      </c>
      <c r="D256" s="49" t="s">
        <v>468</v>
      </c>
    </row>
    <row r="257" spans="1:4" x14ac:dyDescent="0.2">
      <c r="A257" s="47" t="s">
        <v>577</v>
      </c>
      <c r="B257" s="48">
        <v>25.12</v>
      </c>
      <c r="C257" s="48" t="s">
        <v>468</v>
      </c>
      <c r="D257" s="49" t="s">
        <v>468</v>
      </c>
    </row>
    <row r="258" spans="1:4" x14ac:dyDescent="0.2">
      <c r="A258" s="47" t="s">
        <v>596</v>
      </c>
      <c r="B258" s="48">
        <v>26.37</v>
      </c>
      <c r="C258" s="48" t="s">
        <v>468</v>
      </c>
      <c r="D258" s="49" t="s">
        <v>468</v>
      </c>
    </row>
    <row r="259" spans="1:4" x14ac:dyDescent="0.2">
      <c r="A259" s="47" t="s">
        <v>615</v>
      </c>
      <c r="B259" s="48">
        <v>27.69</v>
      </c>
      <c r="C259" s="48" t="s">
        <v>468</v>
      </c>
      <c r="D259" s="49" t="s">
        <v>468</v>
      </c>
    </row>
    <row r="260" spans="1:4" x14ac:dyDescent="0.2">
      <c r="A260" s="47" t="s">
        <v>634</v>
      </c>
      <c r="B260" s="48">
        <v>29.07</v>
      </c>
      <c r="C260" s="48" t="s">
        <v>468</v>
      </c>
      <c r="D260" s="49" t="s">
        <v>468</v>
      </c>
    </row>
    <row r="261" spans="1:4" s="115" customFormat="1" x14ac:dyDescent="0.2">
      <c r="A261" s="113" t="s">
        <v>824</v>
      </c>
      <c r="B261" s="114">
        <v>30.54</v>
      </c>
      <c r="C261" s="114" t="s">
        <v>468</v>
      </c>
      <c r="D261" s="115" t="s">
        <v>468</v>
      </c>
    </row>
    <row r="262" spans="1:4" x14ac:dyDescent="0.2">
      <c r="A262" s="47" t="s">
        <v>271</v>
      </c>
      <c r="B262" s="48" t="s">
        <v>468</v>
      </c>
      <c r="C262" s="48" t="s">
        <v>468</v>
      </c>
      <c r="D262" s="49" t="s">
        <v>468</v>
      </c>
    </row>
    <row r="263" spans="1:4" x14ac:dyDescent="0.2">
      <c r="A263" s="47" t="s">
        <v>154</v>
      </c>
      <c r="B263" s="48">
        <v>19.100000000000001</v>
      </c>
      <c r="C263" s="48" t="s">
        <v>468</v>
      </c>
      <c r="D263" s="49" t="s">
        <v>468</v>
      </c>
    </row>
    <row r="264" spans="1:4" x14ac:dyDescent="0.2">
      <c r="A264" s="47" t="s">
        <v>483</v>
      </c>
      <c r="B264" s="48">
        <v>20.100000000000001</v>
      </c>
      <c r="C264" s="48" t="s">
        <v>468</v>
      </c>
      <c r="D264" s="49" t="s">
        <v>468</v>
      </c>
    </row>
    <row r="265" spans="1:4" x14ac:dyDescent="0.2">
      <c r="A265" s="47" t="s">
        <v>502</v>
      </c>
      <c r="B265" s="48">
        <v>21.14</v>
      </c>
      <c r="C265" s="48" t="s">
        <v>468</v>
      </c>
      <c r="D265" s="49" t="s">
        <v>468</v>
      </c>
    </row>
    <row r="266" spans="1:4" x14ac:dyDescent="0.2">
      <c r="A266" s="47" t="s">
        <v>521</v>
      </c>
      <c r="B266" s="48">
        <v>22.37</v>
      </c>
      <c r="C266" s="48" t="s">
        <v>468</v>
      </c>
      <c r="D266" s="49" t="s">
        <v>468</v>
      </c>
    </row>
    <row r="267" spans="1:4" x14ac:dyDescent="0.2">
      <c r="A267" s="47" t="s">
        <v>540</v>
      </c>
      <c r="B267" s="48">
        <v>23.65</v>
      </c>
      <c r="C267" s="48" t="s">
        <v>468</v>
      </c>
      <c r="D267" s="49" t="s">
        <v>468</v>
      </c>
    </row>
    <row r="268" spans="1:4" x14ac:dyDescent="0.2">
      <c r="A268" s="47" t="s">
        <v>559</v>
      </c>
      <c r="B268" s="48">
        <v>25.02</v>
      </c>
      <c r="C268" s="48" t="s">
        <v>468</v>
      </c>
      <c r="D268" s="49" t="s">
        <v>468</v>
      </c>
    </row>
    <row r="269" spans="1:4" x14ac:dyDescent="0.2">
      <c r="A269" s="47" t="s">
        <v>578</v>
      </c>
      <c r="B269" s="48">
        <v>26.45</v>
      </c>
      <c r="C269" s="48" t="s">
        <v>468</v>
      </c>
      <c r="D269" s="49" t="s">
        <v>468</v>
      </c>
    </row>
    <row r="270" spans="1:4" x14ac:dyDescent="0.2">
      <c r="A270" s="47" t="s">
        <v>597</v>
      </c>
      <c r="B270" s="48">
        <v>27.76</v>
      </c>
      <c r="C270" s="48" t="s">
        <v>468</v>
      </c>
      <c r="D270" s="49" t="s">
        <v>468</v>
      </c>
    </row>
    <row r="271" spans="1:4" x14ac:dyDescent="0.2">
      <c r="A271" s="47" t="s">
        <v>616</v>
      </c>
      <c r="B271" s="48">
        <v>29.16</v>
      </c>
      <c r="C271" s="48" t="s">
        <v>468</v>
      </c>
      <c r="D271" s="49" t="s">
        <v>468</v>
      </c>
    </row>
    <row r="272" spans="1:4" x14ac:dyDescent="0.2">
      <c r="A272" s="47" t="s">
        <v>635</v>
      </c>
      <c r="B272" s="48">
        <v>30.62</v>
      </c>
      <c r="C272" s="48" t="s">
        <v>468</v>
      </c>
      <c r="D272" s="49" t="s">
        <v>468</v>
      </c>
    </row>
    <row r="273" spans="1:4" s="115" customFormat="1" x14ac:dyDescent="0.2">
      <c r="A273" s="113" t="s">
        <v>825</v>
      </c>
      <c r="B273" s="114">
        <v>32.159999999999997</v>
      </c>
      <c r="C273" s="114" t="s">
        <v>468</v>
      </c>
      <c r="D273" s="115" t="s">
        <v>468</v>
      </c>
    </row>
    <row r="274" spans="1:4" x14ac:dyDescent="0.2">
      <c r="A274" s="47" t="s">
        <v>272</v>
      </c>
      <c r="B274" s="48" t="s">
        <v>468</v>
      </c>
      <c r="C274" s="48" t="s">
        <v>468</v>
      </c>
      <c r="D274" s="49" t="s">
        <v>468</v>
      </c>
    </row>
    <row r="275" spans="1:4" x14ac:dyDescent="0.2">
      <c r="A275" s="47" t="s">
        <v>155</v>
      </c>
      <c r="B275" s="48">
        <v>19.579999999999998</v>
      </c>
      <c r="C275" s="48" t="s">
        <v>468</v>
      </c>
      <c r="D275" s="49" t="s">
        <v>468</v>
      </c>
    </row>
    <row r="276" spans="1:4" x14ac:dyDescent="0.2">
      <c r="A276" s="47" t="s">
        <v>484</v>
      </c>
      <c r="B276" s="48">
        <v>20.6</v>
      </c>
      <c r="C276" s="48" t="s">
        <v>468</v>
      </c>
      <c r="D276" s="49" t="s">
        <v>468</v>
      </c>
    </row>
    <row r="277" spans="1:4" x14ac:dyDescent="0.2">
      <c r="A277" s="47" t="s">
        <v>503</v>
      </c>
      <c r="B277" s="48">
        <v>21.69</v>
      </c>
      <c r="C277" s="48" t="s">
        <v>468</v>
      </c>
      <c r="D277" s="49" t="s">
        <v>468</v>
      </c>
    </row>
    <row r="278" spans="1:4" x14ac:dyDescent="0.2">
      <c r="A278" s="47" t="s">
        <v>522</v>
      </c>
      <c r="B278" s="48">
        <v>22.92</v>
      </c>
      <c r="C278" s="48" t="s">
        <v>468</v>
      </c>
      <c r="D278" s="49" t="s">
        <v>468</v>
      </c>
    </row>
    <row r="279" spans="1:4" x14ac:dyDescent="0.2">
      <c r="A279" s="47" t="s">
        <v>541</v>
      </c>
      <c r="B279" s="48">
        <v>24.24</v>
      </c>
      <c r="C279" s="48" t="s">
        <v>468</v>
      </c>
      <c r="D279" s="49" t="s">
        <v>468</v>
      </c>
    </row>
    <row r="280" spans="1:4" x14ac:dyDescent="0.2">
      <c r="A280" s="47" t="s">
        <v>560</v>
      </c>
      <c r="B280" s="48">
        <v>25.64</v>
      </c>
      <c r="C280" s="48" t="s">
        <v>468</v>
      </c>
      <c r="D280" s="49" t="s">
        <v>468</v>
      </c>
    </row>
    <row r="281" spans="1:4" x14ac:dyDescent="0.2">
      <c r="A281" s="47" t="s">
        <v>579</v>
      </c>
      <c r="B281" s="48">
        <v>27.11</v>
      </c>
      <c r="C281" s="48" t="s">
        <v>468</v>
      </c>
      <c r="D281" s="49" t="s">
        <v>468</v>
      </c>
    </row>
    <row r="282" spans="1:4" x14ac:dyDescent="0.2">
      <c r="A282" s="47" t="s">
        <v>598</v>
      </c>
      <c r="B282" s="48">
        <v>28.45</v>
      </c>
      <c r="C282" s="48" t="s">
        <v>468</v>
      </c>
      <c r="D282" s="49" t="s">
        <v>468</v>
      </c>
    </row>
    <row r="283" spans="1:4" x14ac:dyDescent="0.2">
      <c r="A283" s="47" t="s">
        <v>617</v>
      </c>
      <c r="B283" s="48">
        <v>29.9</v>
      </c>
      <c r="C283" s="48" t="s">
        <v>468</v>
      </c>
      <c r="D283" s="49" t="s">
        <v>468</v>
      </c>
    </row>
    <row r="284" spans="1:4" x14ac:dyDescent="0.2">
      <c r="A284" s="47" t="s">
        <v>636</v>
      </c>
      <c r="B284" s="48">
        <v>31.39</v>
      </c>
      <c r="C284" s="48" t="s">
        <v>468</v>
      </c>
      <c r="D284" s="49" t="s">
        <v>468</v>
      </c>
    </row>
    <row r="285" spans="1:4" s="115" customFormat="1" x14ac:dyDescent="0.2">
      <c r="A285" s="113" t="s">
        <v>826</v>
      </c>
      <c r="B285" s="114">
        <v>32.96</v>
      </c>
      <c r="C285" s="114" t="s">
        <v>468</v>
      </c>
      <c r="D285" s="115" t="s">
        <v>468</v>
      </c>
    </row>
    <row r="286" spans="1:4" x14ac:dyDescent="0.2">
      <c r="A286" s="47" t="s">
        <v>273</v>
      </c>
      <c r="B286" s="48" t="s">
        <v>468</v>
      </c>
      <c r="C286" s="48" t="s">
        <v>468</v>
      </c>
      <c r="D286" s="49" t="s">
        <v>468</v>
      </c>
    </row>
    <row r="287" spans="1:4" x14ac:dyDescent="0.2">
      <c r="A287" s="47" t="s">
        <v>156</v>
      </c>
      <c r="B287" s="48">
        <v>20.059999999999999</v>
      </c>
      <c r="C287" s="48" t="s">
        <v>468</v>
      </c>
      <c r="D287" s="49" t="s">
        <v>468</v>
      </c>
    </row>
    <row r="288" spans="1:4" x14ac:dyDescent="0.2">
      <c r="A288" s="47" t="s">
        <v>485</v>
      </c>
      <c r="B288" s="48">
        <v>21.11</v>
      </c>
      <c r="C288" s="48" t="s">
        <v>468</v>
      </c>
      <c r="D288" s="49" t="s">
        <v>468</v>
      </c>
    </row>
    <row r="289" spans="1:4" x14ac:dyDescent="0.2">
      <c r="A289" s="47" t="s">
        <v>504</v>
      </c>
      <c r="B289" s="48">
        <v>22.23</v>
      </c>
      <c r="C289" s="48" t="s">
        <v>468</v>
      </c>
      <c r="D289" s="49" t="s">
        <v>468</v>
      </c>
    </row>
    <row r="290" spans="1:4" x14ac:dyDescent="0.2">
      <c r="A290" s="47" t="s">
        <v>523</v>
      </c>
      <c r="B290" s="48">
        <v>23.49</v>
      </c>
      <c r="C290" s="48" t="s">
        <v>468</v>
      </c>
      <c r="D290" s="49" t="s">
        <v>468</v>
      </c>
    </row>
    <row r="291" spans="1:4" x14ac:dyDescent="0.2">
      <c r="A291" s="47" t="s">
        <v>542</v>
      </c>
      <c r="B291" s="48">
        <v>24.94</v>
      </c>
      <c r="C291" s="48" t="s">
        <v>468</v>
      </c>
      <c r="D291" s="49" t="s">
        <v>468</v>
      </c>
    </row>
    <row r="292" spans="1:4" x14ac:dyDescent="0.2">
      <c r="A292" s="47" t="s">
        <v>561</v>
      </c>
      <c r="B292" s="48">
        <v>26.28</v>
      </c>
      <c r="C292" s="48" t="s">
        <v>468</v>
      </c>
      <c r="D292" s="49" t="s">
        <v>468</v>
      </c>
    </row>
    <row r="293" spans="1:4" x14ac:dyDescent="0.2">
      <c r="A293" s="47" t="s">
        <v>580</v>
      </c>
      <c r="B293" s="48">
        <v>27.77</v>
      </c>
      <c r="C293" s="48" t="s">
        <v>468</v>
      </c>
      <c r="D293" s="49" t="s">
        <v>468</v>
      </c>
    </row>
    <row r="294" spans="1:4" x14ac:dyDescent="0.2">
      <c r="A294" s="47" t="s">
        <v>599</v>
      </c>
      <c r="B294" s="48">
        <v>29.17</v>
      </c>
      <c r="C294" s="48" t="s">
        <v>468</v>
      </c>
      <c r="D294" s="49" t="s">
        <v>468</v>
      </c>
    </row>
    <row r="295" spans="1:4" x14ac:dyDescent="0.2">
      <c r="A295" s="47" t="s">
        <v>618</v>
      </c>
      <c r="B295" s="48">
        <v>30.62</v>
      </c>
      <c r="C295" s="48" t="s">
        <v>468</v>
      </c>
      <c r="D295" s="49" t="s">
        <v>468</v>
      </c>
    </row>
    <row r="296" spans="1:4" x14ac:dyDescent="0.2">
      <c r="A296" s="47" t="s">
        <v>637</v>
      </c>
      <c r="B296" s="48">
        <v>32.159999999999997</v>
      </c>
      <c r="C296" s="48" t="s">
        <v>468</v>
      </c>
      <c r="D296" s="49" t="s">
        <v>468</v>
      </c>
    </row>
    <row r="297" spans="1:4" s="115" customFormat="1" x14ac:dyDescent="0.2">
      <c r="A297" s="113" t="s">
        <v>827</v>
      </c>
      <c r="B297" s="114">
        <v>33.76</v>
      </c>
      <c r="C297" s="114" t="s">
        <v>468</v>
      </c>
      <c r="D297" s="115" t="s">
        <v>468</v>
      </c>
    </row>
    <row r="298" spans="1:4" x14ac:dyDescent="0.2">
      <c r="A298" s="47" t="s">
        <v>274</v>
      </c>
      <c r="B298" s="48" t="s">
        <v>468</v>
      </c>
      <c r="C298" s="48" t="s">
        <v>468</v>
      </c>
      <c r="D298" s="49" t="s">
        <v>468</v>
      </c>
    </row>
    <row r="299" spans="1:4" x14ac:dyDescent="0.2">
      <c r="A299" s="47" t="s">
        <v>157</v>
      </c>
      <c r="B299" s="48">
        <v>21.01</v>
      </c>
      <c r="C299" s="48" t="s">
        <v>468</v>
      </c>
      <c r="D299" s="49" t="s">
        <v>468</v>
      </c>
    </row>
    <row r="300" spans="1:4" x14ac:dyDescent="0.2">
      <c r="A300" s="47" t="s">
        <v>486</v>
      </c>
      <c r="B300" s="48">
        <v>22.12</v>
      </c>
      <c r="C300" s="48" t="s">
        <v>468</v>
      </c>
      <c r="D300" s="49" t="s">
        <v>468</v>
      </c>
    </row>
    <row r="301" spans="1:4" x14ac:dyDescent="0.2">
      <c r="A301" s="47" t="s">
        <v>505</v>
      </c>
      <c r="B301" s="48">
        <v>23.3</v>
      </c>
      <c r="C301" s="48" t="s">
        <v>468</v>
      </c>
      <c r="D301" s="49" t="s">
        <v>468</v>
      </c>
    </row>
    <row r="302" spans="1:4" x14ac:dyDescent="0.2">
      <c r="A302" s="47" t="s">
        <v>524</v>
      </c>
      <c r="B302" s="48">
        <v>24.6</v>
      </c>
      <c r="C302" s="48" t="s">
        <v>468</v>
      </c>
      <c r="D302" s="49" t="s">
        <v>468</v>
      </c>
    </row>
    <row r="303" spans="1:4" x14ac:dyDescent="0.2">
      <c r="A303" s="47" t="s">
        <v>543</v>
      </c>
      <c r="B303" s="48">
        <v>26.03</v>
      </c>
      <c r="C303" s="48" t="s">
        <v>468</v>
      </c>
      <c r="D303" s="49" t="s">
        <v>468</v>
      </c>
    </row>
    <row r="304" spans="1:4" x14ac:dyDescent="0.2">
      <c r="A304" s="47" t="s">
        <v>562</v>
      </c>
      <c r="B304" s="48">
        <v>27.54</v>
      </c>
      <c r="C304" s="48" t="s">
        <v>468</v>
      </c>
      <c r="D304" s="49" t="s">
        <v>468</v>
      </c>
    </row>
    <row r="305" spans="1:4" x14ac:dyDescent="0.2">
      <c r="A305" s="47" t="s">
        <v>581</v>
      </c>
      <c r="B305" s="48">
        <v>29.13</v>
      </c>
      <c r="C305" s="48" t="s">
        <v>468</v>
      </c>
      <c r="D305" s="49" t="s">
        <v>468</v>
      </c>
    </row>
    <row r="306" spans="1:4" x14ac:dyDescent="0.2">
      <c r="A306" s="47" t="s">
        <v>600</v>
      </c>
      <c r="B306" s="48">
        <v>30.57</v>
      </c>
      <c r="C306" s="48" t="s">
        <v>468</v>
      </c>
      <c r="D306" s="49" t="s">
        <v>468</v>
      </c>
    </row>
    <row r="307" spans="1:4" x14ac:dyDescent="0.2">
      <c r="A307" s="47" t="s">
        <v>619</v>
      </c>
      <c r="B307" s="48">
        <v>32.1</v>
      </c>
      <c r="C307" s="48" t="s">
        <v>468</v>
      </c>
      <c r="D307" s="49" t="s">
        <v>468</v>
      </c>
    </row>
    <row r="308" spans="1:4" x14ac:dyDescent="0.2">
      <c r="A308" s="47" t="s">
        <v>638</v>
      </c>
      <c r="B308" s="48">
        <v>33.700000000000003</v>
      </c>
      <c r="C308" s="48" t="s">
        <v>468</v>
      </c>
      <c r="D308" s="49" t="s">
        <v>468</v>
      </c>
    </row>
    <row r="309" spans="1:4" s="115" customFormat="1" x14ac:dyDescent="0.2">
      <c r="A309" s="113" t="s">
        <v>828</v>
      </c>
      <c r="B309" s="114">
        <v>35.39</v>
      </c>
      <c r="C309" s="114" t="s">
        <v>468</v>
      </c>
      <c r="D309" s="115" t="s">
        <v>468</v>
      </c>
    </row>
    <row r="310" spans="1:4" x14ac:dyDescent="0.2">
      <c r="A310" s="47" t="s">
        <v>275</v>
      </c>
      <c r="B310" s="48" t="s">
        <v>468</v>
      </c>
      <c r="C310" s="48" t="s">
        <v>468</v>
      </c>
      <c r="D310" s="49" t="s">
        <v>468</v>
      </c>
    </row>
    <row r="311" spans="1:4" x14ac:dyDescent="0.2">
      <c r="A311" s="47" t="s">
        <v>158</v>
      </c>
      <c r="B311" s="48">
        <v>21.96</v>
      </c>
      <c r="C311" s="48" t="s">
        <v>468</v>
      </c>
      <c r="D311" s="49" t="s">
        <v>468</v>
      </c>
    </row>
    <row r="312" spans="1:4" x14ac:dyDescent="0.2">
      <c r="A312" s="47" t="s">
        <v>487</v>
      </c>
      <c r="B312" s="48">
        <v>23.12</v>
      </c>
      <c r="C312" s="48" t="s">
        <v>468</v>
      </c>
      <c r="D312" s="49" t="s">
        <v>468</v>
      </c>
    </row>
    <row r="313" spans="1:4" x14ac:dyDescent="0.2">
      <c r="A313" s="47" t="s">
        <v>506</v>
      </c>
      <c r="B313" s="48">
        <v>24.36</v>
      </c>
      <c r="C313" s="48" t="s">
        <v>468</v>
      </c>
      <c r="D313" s="49" t="s">
        <v>468</v>
      </c>
    </row>
    <row r="314" spans="1:4" x14ac:dyDescent="0.2">
      <c r="A314" s="47" t="s">
        <v>525</v>
      </c>
      <c r="B314" s="48">
        <v>25.75</v>
      </c>
      <c r="C314" s="48" t="s">
        <v>468</v>
      </c>
      <c r="D314" s="49" t="s">
        <v>468</v>
      </c>
    </row>
    <row r="315" spans="1:4" x14ac:dyDescent="0.2">
      <c r="A315" s="47" t="s">
        <v>544</v>
      </c>
      <c r="B315" s="48">
        <v>27.22</v>
      </c>
      <c r="C315" s="48" t="s">
        <v>468</v>
      </c>
      <c r="D315" s="49" t="s">
        <v>468</v>
      </c>
    </row>
    <row r="316" spans="1:4" x14ac:dyDescent="0.2">
      <c r="A316" s="47" t="s">
        <v>563</v>
      </c>
      <c r="B316" s="48">
        <v>28.78</v>
      </c>
      <c r="C316" s="48" t="s">
        <v>468</v>
      </c>
      <c r="D316" s="49" t="s">
        <v>468</v>
      </c>
    </row>
    <row r="317" spans="1:4" x14ac:dyDescent="0.2">
      <c r="A317" s="47" t="s">
        <v>582</v>
      </c>
      <c r="B317" s="48">
        <v>30.44</v>
      </c>
      <c r="C317" s="48" t="s">
        <v>468</v>
      </c>
      <c r="D317" s="49" t="s">
        <v>468</v>
      </c>
    </row>
    <row r="318" spans="1:4" x14ac:dyDescent="0.2">
      <c r="A318" s="47" t="s">
        <v>601</v>
      </c>
      <c r="B318" s="48">
        <v>31.95</v>
      </c>
      <c r="C318" s="48" t="s">
        <v>468</v>
      </c>
      <c r="D318" s="49" t="s">
        <v>468</v>
      </c>
    </row>
    <row r="319" spans="1:4" x14ac:dyDescent="0.2">
      <c r="A319" s="47" t="s">
        <v>620</v>
      </c>
      <c r="B319" s="48">
        <v>34.83</v>
      </c>
      <c r="C319" s="48" t="s">
        <v>468</v>
      </c>
      <c r="D319" s="49" t="s">
        <v>468</v>
      </c>
    </row>
    <row r="320" spans="1:4" x14ac:dyDescent="0.2">
      <c r="A320" s="47" t="s">
        <v>639</v>
      </c>
      <c r="B320" s="48">
        <v>36.56</v>
      </c>
      <c r="C320" s="48" t="s">
        <v>468</v>
      </c>
      <c r="D320" s="49" t="s">
        <v>468</v>
      </c>
    </row>
    <row r="321" spans="1:4" s="115" customFormat="1" x14ac:dyDescent="0.2">
      <c r="A321" s="113" t="s">
        <v>829</v>
      </c>
      <c r="B321" s="114">
        <v>37.020000000000003</v>
      </c>
      <c r="C321" s="114" t="s">
        <v>468</v>
      </c>
      <c r="D321" s="115" t="s">
        <v>468</v>
      </c>
    </row>
    <row r="322" spans="1:4" x14ac:dyDescent="0.2">
      <c r="A322" s="47" t="s">
        <v>276</v>
      </c>
      <c r="B322" s="48" t="s">
        <v>468</v>
      </c>
      <c r="C322" s="48" t="s">
        <v>468</v>
      </c>
      <c r="D322" s="49" t="s">
        <v>468</v>
      </c>
    </row>
    <row r="323" spans="1:4" x14ac:dyDescent="0.2">
      <c r="A323" s="47" t="s">
        <v>159</v>
      </c>
      <c r="B323" s="48">
        <v>22.93</v>
      </c>
      <c r="C323" s="48" t="s">
        <v>468</v>
      </c>
      <c r="D323" s="49" t="s">
        <v>468</v>
      </c>
    </row>
    <row r="324" spans="1:4" x14ac:dyDescent="0.2">
      <c r="A324" s="47" t="s">
        <v>488</v>
      </c>
      <c r="B324" s="48">
        <v>24.13</v>
      </c>
      <c r="C324" s="48" t="s">
        <v>468</v>
      </c>
      <c r="D324" s="49" t="s">
        <v>468</v>
      </c>
    </row>
    <row r="325" spans="1:4" x14ac:dyDescent="0.2">
      <c r="A325" s="47" t="s">
        <v>507</v>
      </c>
      <c r="B325" s="48">
        <v>25.42</v>
      </c>
      <c r="C325" s="48" t="s">
        <v>468</v>
      </c>
      <c r="D325" s="49" t="s">
        <v>468</v>
      </c>
    </row>
    <row r="326" spans="1:4" x14ac:dyDescent="0.2">
      <c r="A326" s="47" t="s">
        <v>526</v>
      </c>
      <c r="B326" s="48">
        <v>26.86</v>
      </c>
      <c r="C326" s="48" t="s">
        <v>468</v>
      </c>
      <c r="D326" s="49" t="s">
        <v>468</v>
      </c>
    </row>
    <row r="327" spans="1:4" x14ac:dyDescent="0.2">
      <c r="A327" s="47" t="s">
        <v>545</v>
      </c>
      <c r="B327" s="48">
        <v>28.42</v>
      </c>
      <c r="C327" s="48" t="s">
        <v>468</v>
      </c>
      <c r="D327" s="49" t="s">
        <v>468</v>
      </c>
    </row>
    <row r="328" spans="1:4" x14ac:dyDescent="0.2">
      <c r="A328" s="47" t="s">
        <v>564</v>
      </c>
      <c r="B328" s="48">
        <v>30.03</v>
      </c>
      <c r="C328" s="48" t="s">
        <v>468</v>
      </c>
      <c r="D328" s="49" t="s">
        <v>468</v>
      </c>
    </row>
    <row r="329" spans="1:4" x14ac:dyDescent="0.2">
      <c r="A329" s="47" t="s">
        <v>583</v>
      </c>
      <c r="B329" s="48">
        <v>31.77</v>
      </c>
      <c r="C329" s="48" t="s">
        <v>468</v>
      </c>
      <c r="D329" s="49" t="s">
        <v>468</v>
      </c>
    </row>
    <row r="330" spans="1:4" x14ac:dyDescent="0.2">
      <c r="A330" s="47" t="s">
        <v>602</v>
      </c>
      <c r="B330" s="48">
        <v>33.36</v>
      </c>
      <c r="C330" s="48" t="s">
        <v>468</v>
      </c>
      <c r="D330" s="49" t="s">
        <v>468</v>
      </c>
    </row>
    <row r="331" spans="1:4" x14ac:dyDescent="0.2">
      <c r="A331" s="47" t="s">
        <v>621</v>
      </c>
      <c r="B331" s="48">
        <v>35.020000000000003</v>
      </c>
      <c r="C331" s="48" t="s">
        <v>468</v>
      </c>
      <c r="D331" s="49" t="s">
        <v>468</v>
      </c>
    </row>
    <row r="332" spans="1:4" x14ac:dyDescent="0.2">
      <c r="A332" s="47" t="s">
        <v>640</v>
      </c>
      <c r="B332" s="48">
        <v>36.79</v>
      </c>
      <c r="C332" s="48" t="s">
        <v>468</v>
      </c>
      <c r="D332" s="49" t="s">
        <v>468</v>
      </c>
    </row>
    <row r="333" spans="1:4" s="115" customFormat="1" x14ac:dyDescent="0.2">
      <c r="A333" s="113" t="s">
        <v>830</v>
      </c>
      <c r="B333" s="114">
        <v>38.630000000000003</v>
      </c>
      <c r="C333" s="114" t="s">
        <v>468</v>
      </c>
      <c r="D333" s="115" t="s">
        <v>468</v>
      </c>
    </row>
    <row r="334" spans="1:4" x14ac:dyDescent="0.2">
      <c r="A334" s="47" t="s">
        <v>277</v>
      </c>
      <c r="B334" s="48" t="s">
        <v>468</v>
      </c>
      <c r="C334" s="48" t="s">
        <v>468</v>
      </c>
      <c r="D334" s="49" t="s">
        <v>468</v>
      </c>
    </row>
    <row r="335" spans="1:4" x14ac:dyDescent="0.2">
      <c r="A335" s="47" t="s">
        <v>160</v>
      </c>
      <c r="B335" s="48">
        <v>23.89</v>
      </c>
      <c r="C335" s="48" t="s">
        <v>468</v>
      </c>
      <c r="D335" s="49" t="s">
        <v>468</v>
      </c>
    </row>
    <row r="336" spans="1:4" x14ac:dyDescent="0.2">
      <c r="A336" s="47" t="s">
        <v>489</v>
      </c>
      <c r="B336" s="48">
        <v>25.15</v>
      </c>
      <c r="C336" s="48" t="s">
        <v>468</v>
      </c>
      <c r="D336" s="49" t="s">
        <v>468</v>
      </c>
    </row>
    <row r="337" spans="1:4" x14ac:dyDescent="0.2">
      <c r="A337" s="47" t="s">
        <v>508</v>
      </c>
      <c r="B337" s="48">
        <v>26.48</v>
      </c>
      <c r="C337" s="48" t="s">
        <v>468</v>
      </c>
      <c r="D337" s="49" t="s">
        <v>468</v>
      </c>
    </row>
    <row r="338" spans="1:4" x14ac:dyDescent="0.2">
      <c r="A338" s="47" t="s">
        <v>527</v>
      </c>
      <c r="B338" s="48">
        <v>28</v>
      </c>
      <c r="C338" s="48" t="s">
        <v>468</v>
      </c>
      <c r="D338" s="49" t="s">
        <v>468</v>
      </c>
    </row>
    <row r="339" spans="1:4" x14ac:dyDescent="0.2">
      <c r="A339" s="47" t="s">
        <v>546</v>
      </c>
      <c r="B339" s="48">
        <v>29.6</v>
      </c>
      <c r="C339" s="48" t="s">
        <v>468</v>
      </c>
      <c r="D339" s="49" t="s">
        <v>468</v>
      </c>
    </row>
    <row r="340" spans="1:4" x14ac:dyDescent="0.2">
      <c r="A340" s="47" t="s">
        <v>565</v>
      </c>
      <c r="B340" s="48">
        <v>31.28</v>
      </c>
      <c r="C340" s="48" t="s">
        <v>468</v>
      </c>
      <c r="D340" s="49" t="s">
        <v>468</v>
      </c>
    </row>
    <row r="341" spans="1:4" x14ac:dyDescent="0.2">
      <c r="A341" s="47" t="s">
        <v>584</v>
      </c>
      <c r="B341" s="48">
        <v>33.1</v>
      </c>
      <c r="C341" s="48" t="s">
        <v>468</v>
      </c>
      <c r="D341" s="49" t="s">
        <v>468</v>
      </c>
    </row>
    <row r="342" spans="1:4" x14ac:dyDescent="0.2">
      <c r="A342" s="47" t="s">
        <v>603</v>
      </c>
      <c r="B342" s="48">
        <v>34.75</v>
      </c>
      <c r="C342" s="48" t="s">
        <v>468</v>
      </c>
      <c r="D342" s="49" t="s">
        <v>468</v>
      </c>
    </row>
    <row r="343" spans="1:4" x14ac:dyDescent="0.2">
      <c r="A343" s="47" t="s">
        <v>622</v>
      </c>
      <c r="B343" s="48">
        <v>36.49</v>
      </c>
      <c r="C343" s="48" t="s">
        <v>468</v>
      </c>
      <c r="D343" s="49" t="s">
        <v>468</v>
      </c>
    </row>
    <row r="344" spans="1:4" x14ac:dyDescent="0.2">
      <c r="A344" s="47" t="s">
        <v>641</v>
      </c>
      <c r="B344" s="48">
        <v>38.299999999999997</v>
      </c>
      <c r="C344" s="48" t="s">
        <v>468</v>
      </c>
      <c r="D344" s="49" t="s">
        <v>468</v>
      </c>
    </row>
    <row r="345" spans="1:4" s="115" customFormat="1" x14ac:dyDescent="0.2">
      <c r="A345" s="113" t="s">
        <v>831</v>
      </c>
      <c r="B345" s="114">
        <v>40.200000000000003</v>
      </c>
      <c r="C345" s="114" t="s">
        <v>468</v>
      </c>
      <c r="D345" s="115" t="s">
        <v>468</v>
      </c>
    </row>
    <row r="346" spans="1:4" x14ac:dyDescent="0.2">
      <c r="A346" s="47" t="s">
        <v>162</v>
      </c>
      <c r="B346" s="47" t="s">
        <v>468</v>
      </c>
      <c r="C346" s="48">
        <v>383</v>
      </c>
      <c r="D346" s="49">
        <v>75893</v>
      </c>
    </row>
    <row r="347" spans="1:4" x14ac:dyDescent="0.2">
      <c r="A347" s="47" t="s">
        <v>163</v>
      </c>
      <c r="B347" s="47" t="s">
        <v>468</v>
      </c>
      <c r="C347" s="48">
        <v>392.33</v>
      </c>
      <c r="D347" s="49">
        <v>77681</v>
      </c>
    </row>
    <row r="348" spans="1:4" x14ac:dyDescent="0.2">
      <c r="A348" s="47" t="s">
        <v>164</v>
      </c>
      <c r="B348" s="47" t="s">
        <v>468</v>
      </c>
      <c r="C348" s="48">
        <v>401.27</v>
      </c>
      <c r="D348" s="49">
        <v>79452</v>
      </c>
    </row>
    <row r="349" spans="1:4" x14ac:dyDescent="0.2">
      <c r="A349" s="47" t="s">
        <v>165</v>
      </c>
      <c r="B349" s="47" t="s">
        <v>468</v>
      </c>
      <c r="C349" s="48">
        <v>410.94</v>
      </c>
      <c r="D349" s="49">
        <v>81366</v>
      </c>
    </row>
    <row r="350" spans="1:4" x14ac:dyDescent="0.2">
      <c r="A350" s="47" t="s">
        <v>166</v>
      </c>
      <c r="B350" s="47" t="s">
        <v>468</v>
      </c>
      <c r="C350" s="48">
        <v>421.22</v>
      </c>
      <c r="D350" s="49">
        <v>83401</v>
      </c>
    </row>
    <row r="351" spans="1:4" x14ac:dyDescent="0.2">
      <c r="A351" s="47" t="s">
        <v>167</v>
      </c>
      <c r="B351" s="47" t="s">
        <v>468</v>
      </c>
      <c r="C351" s="48">
        <v>429.63</v>
      </c>
      <c r="D351" s="49">
        <v>85067</v>
      </c>
    </row>
    <row r="352" spans="1:4" x14ac:dyDescent="0.2">
      <c r="A352" s="47" t="s">
        <v>168</v>
      </c>
      <c r="B352" s="47" t="s">
        <v>468</v>
      </c>
      <c r="C352" s="48">
        <v>438.23</v>
      </c>
      <c r="D352" s="49">
        <v>86769</v>
      </c>
    </row>
    <row r="353" spans="1:4" x14ac:dyDescent="0.2">
      <c r="A353" s="47" t="s">
        <v>169</v>
      </c>
      <c r="B353" s="47" t="s">
        <v>468</v>
      </c>
      <c r="C353" s="48">
        <v>446.99</v>
      </c>
      <c r="D353" s="49">
        <v>88504</v>
      </c>
    </row>
    <row r="354" spans="1:4" x14ac:dyDescent="0.2">
      <c r="A354" s="47" t="s">
        <v>170</v>
      </c>
      <c r="B354" s="47" t="s">
        <v>468</v>
      </c>
      <c r="C354" s="48">
        <v>455.93</v>
      </c>
      <c r="D354" s="49">
        <v>90274</v>
      </c>
    </row>
    <row r="355" spans="1:4" x14ac:dyDescent="0.2">
      <c r="A355" s="47" t="s">
        <v>171</v>
      </c>
      <c r="B355" s="47" t="s">
        <v>468</v>
      </c>
      <c r="C355" s="48">
        <v>465.05</v>
      </c>
      <c r="D355" s="49">
        <v>92080</v>
      </c>
    </row>
    <row r="356" spans="1:4" x14ac:dyDescent="0.2">
      <c r="A356" s="47" t="s">
        <v>172</v>
      </c>
      <c r="B356" s="47" t="s">
        <v>468</v>
      </c>
      <c r="C356" s="48">
        <v>474.35</v>
      </c>
      <c r="D356" s="49">
        <v>93921</v>
      </c>
    </row>
    <row r="357" spans="1:4" x14ac:dyDescent="0.2">
      <c r="A357" s="47" t="s">
        <v>173</v>
      </c>
      <c r="B357" s="47" t="s">
        <v>468</v>
      </c>
      <c r="C357" s="48">
        <v>392.33</v>
      </c>
      <c r="D357" s="49">
        <v>79642</v>
      </c>
    </row>
    <row r="358" spans="1:4" x14ac:dyDescent="0.2">
      <c r="A358" s="47" t="s">
        <v>174</v>
      </c>
      <c r="B358" s="47" t="s">
        <v>468</v>
      </c>
      <c r="C358" s="48">
        <v>401.28</v>
      </c>
      <c r="D358" s="49">
        <v>81459</v>
      </c>
    </row>
    <row r="359" spans="1:4" x14ac:dyDescent="0.2">
      <c r="A359" s="47" t="s">
        <v>175</v>
      </c>
      <c r="B359" s="47" t="s">
        <v>468</v>
      </c>
      <c r="C359" s="48">
        <v>410.94</v>
      </c>
      <c r="D359" s="49">
        <v>83421</v>
      </c>
    </row>
    <row r="360" spans="1:4" x14ac:dyDescent="0.2">
      <c r="A360" s="47" t="s">
        <v>176</v>
      </c>
      <c r="B360" s="47" t="s">
        <v>468</v>
      </c>
      <c r="C360" s="48">
        <v>420.1</v>
      </c>
      <c r="D360" s="49">
        <v>85280</v>
      </c>
    </row>
    <row r="361" spans="1:4" x14ac:dyDescent="0.2">
      <c r="A361" s="47" t="s">
        <v>177</v>
      </c>
      <c r="B361" s="47" t="s">
        <v>468</v>
      </c>
      <c r="C361" s="48">
        <v>430.6</v>
      </c>
      <c r="D361" s="49">
        <v>87412</v>
      </c>
    </row>
    <row r="362" spans="1:4" x14ac:dyDescent="0.2">
      <c r="A362" s="47" t="s">
        <v>178</v>
      </c>
      <c r="B362" s="47" t="s">
        <v>468</v>
      </c>
      <c r="C362" s="48">
        <v>439.21</v>
      </c>
      <c r="D362" s="49">
        <v>89160</v>
      </c>
    </row>
    <row r="363" spans="1:4" x14ac:dyDescent="0.2">
      <c r="A363" s="47" t="s">
        <v>179</v>
      </c>
      <c r="B363" s="47" t="s">
        <v>468</v>
      </c>
      <c r="C363" s="48">
        <v>447.99</v>
      </c>
      <c r="D363" s="49">
        <v>90941</v>
      </c>
    </row>
    <row r="364" spans="1:4" x14ac:dyDescent="0.2">
      <c r="A364" s="47" t="s">
        <v>180</v>
      </c>
      <c r="B364" s="47" t="s">
        <v>468</v>
      </c>
      <c r="C364" s="48">
        <v>456.95</v>
      </c>
      <c r="D364" s="49">
        <v>92760</v>
      </c>
    </row>
    <row r="365" spans="1:4" x14ac:dyDescent="0.2">
      <c r="A365" s="47" t="s">
        <v>181</v>
      </c>
      <c r="B365" s="47" t="s">
        <v>468</v>
      </c>
      <c r="C365" s="48">
        <v>466.09</v>
      </c>
      <c r="D365" s="49">
        <v>94615</v>
      </c>
    </row>
    <row r="366" spans="1:4" x14ac:dyDescent="0.2">
      <c r="A366" s="47" t="s">
        <v>182</v>
      </c>
      <c r="B366" s="47" t="s">
        <v>468</v>
      </c>
      <c r="C366" s="48">
        <v>475.41</v>
      </c>
      <c r="D366" s="49">
        <v>96508</v>
      </c>
    </row>
    <row r="367" spans="1:4" x14ac:dyDescent="0.2">
      <c r="A367" s="47" t="s">
        <v>183</v>
      </c>
      <c r="B367" s="47" t="s">
        <v>468</v>
      </c>
      <c r="C367" s="48">
        <v>484.92</v>
      </c>
      <c r="D367" s="49">
        <v>98438</v>
      </c>
    </row>
    <row r="368" spans="1:4" x14ac:dyDescent="0.2">
      <c r="A368" s="47" t="s">
        <v>184</v>
      </c>
      <c r="B368" s="47" t="s">
        <v>468</v>
      </c>
      <c r="C368" s="48">
        <v>408.8</v>
      </c>
      <c r="D368" s="49">
        <v>87075</v>
      </c>
    </row>
    <row r="369" spans="1:4" x14ac:dyDescent="0.2">
      <c r="A369" s="47" t="s">
        <v>185</v>
      </c>
      <c r="B369" s="47" t="s">
        <v>468</v>
      </c>
      <c r="C369" s="48">
        <v>418.14</v>
      </c>
      <c r="D369" s="49">
        <v>89063</v>
      </c>
    </row>
    <row r="370" spans="1:4" x14ac:dyDescent="0.2">
      <c r="A370" s="47" t="s">
        <v>186</v>
      </c>
      <c r="B370" s="47" t="s">
        <v>468</v>
      </c>
      <c r="C370" s="48">
        <v>427.45</v>
      </c>
      <c r="D370" s="49">
        <v>91047</v>
      </c>
    </row>
    <row r="371" spans="1:4" x14ac:dyDescent="0.2">
      <c r="A371" s="47" t="s">
        <v>187</v>
      </c>
      <c r="B371" s="47" t="s">
        <v>468</v>
      </c>
      <c r="C371" s="48">
        <v>437.74</v>
      </c>
      <c r="D371" s="49">
        <v>93239</v>
      </c>
    </row>
    <row r="372" spans="1:4" x14ac:dyDescent="0.2">
      <c r="A372" s="47" t="s">
        <v>188</v>
      </c>
      <c r="B372" s="47" t="s">
        <v>468</v>
      </c>
      <c r="C372" s="48">
        <v>448.7</v>
      </c>
      <c r="D372" s="49">
        <v>95573</v>
      </c>
    </row>
    <row r="373" spans="1:4" x14ac:dyDescent="0.2">
      <c r="A373" s="47" t="s">
        <v>189</v>
      </c>
      <c r="B373" s="47" t="s">
        <v>468</v>
      </c>
      <c r="C373" s="48">
        <v>457.67</v>
      </c>
      <c r="D373" s="49">
        <v>97483</v>
      </c>
    </row>
    <row r="374" spans="1:4" x14ac:dyDescent="0.2">
      <c r="A374" s="47" t="s">
        <v>190</v>
      </c>
      <c r="B374" s="47" t="s">
        <v>468</v>
      </c>
      <c r="C374" s="48">
        <v>466.81</v>
      </c>
      <c r="D374" s="49">
        <v>99431</v>
      </c>
    </row>
    <row r="375" spans="1:4" x14ac:dyDescent="0.2">
      <c r="A375" s="47" t="s">
        <v>191</v>
      </c>
      <c r="B375" s="47" t="s">
        <v>468</v>
      </c>
      <c r="C375" s="48">
        <v>476.15</v>
      </c>
      <c r="D375" s="49">
        <v>101419</v>
      </c>
    </row>
    <row r="376" spans="1:4" x14ac:dyDescent="0.2">
      <c r="A376" s="47" t="s">
        <v>192</v>
      </c>
      <c r="B376" s="47" t="s">
        <v>468</v>
      </c>
      <c r="C376" s="48">
        <v>485.67</v>
      </c>
      <c r="D376" s="49">
        <v>103448</v>
      </c>
    </row>
    <row r="377" spans="1:4" x14ac:dyDescent="0.2">
      <c r="A377" s="47" t="s">
        <v>193</v>
      </c>
      <c r="B377" s="47" t="s">
        <v>468</v>
      </c>
      <c r="C377" s="48">
        <v>495.38</v>
      </c>
      <c r="D377" s="49">
        <v>105517</v>
      </c>
    </row>
    <row r="378" spans="1:4" x14ac:dyDescent="0.2">
      <c r="A378" s="47" t="s">
        <v>194</v>
      </c>
      <c r="B378" s="47" t="s">
        <v>468</v>
      </c>
      <c r="C378" s="48">
        <v>507.82</v>
      </c>
      <c r="D378" s="49">
        <v>108165</v>
      </c>
    </row>
    <row r="379" spans="1:4" x14ac:dyDescent="0.2">
      <c r="A379" s="47" t="s">
        <v>195</v>
      </c>
      <c r="B379" s="47" t="s">
        <v>468</v>
      </c>
      <c r="C379" s="48">
        <v>409</v>
      </c>
      <c r="D379" s="49">
        <v>89162</v>
      </c>
    </row>
    <row r="380" spans="1:4" x14ac:dyDescent="0.2">
      <c r="A380" s="47" t="s">
        <v>196</v>
      </c>
      <c r="B380" s="47" t="s">
        <v>468</v>
      </c>
      <c r="C380" s="48">
        <v>418.34</v>
      </c>
      <c r="D380" s="49">
        <v>91197</v>
      </c>
    </row>
    <row r="381" spans="1:4" x14ac:dyDescent="0.2">
      <c r="A381" s="47" t="s">
        <v>197</v>
      </c>
      <c r="B381" s="47" t="s">
        <v>468</v>
      </c>
      <c r="C381" s="48">
        <v>427.66</v>
      </c>
      <c r="D381" s="49">
        <v>93229</v>
      </c>
    </row>
    <row r="382" spans="1:4" x14ac:dyDescent="0.2">
      <c r="A382" s="47" t="s">
        <v>198</v>
      </c>
      <c r="B382" s="47" t="s">
        <v>468</v>
      </c>
      <c r="C382" s="48">
        <v>437.95</v>
      </c>
      <c r="D382" s="49">
        <v>95473</v>
      </c>
    </row>
    <row r="383" spans="1:4" x14ac:dyDescent="0.2">
      <c r="A383" s="47" t="s">
        <v>199</v>
      </c>
      <c r="B383" s="47" t="s">
        <v>468</v>
      </c>
      <c r="C383" s="48">
        <v>448.92</v>
      </c>
      <c r="D383" s="49">
        <v>97864</v>
      </c>
    </row>
    <row r="384" spans="1:4" x14ac:dyDescent="0.2">
      <c r="A384" s="47" t="s">
        <v>200</v>
      </c>
      <c r="B384" s="47" t="s">
        <v>468</v>
      </c>
      <c r="C384" s="48">
        <v>457.89</v>
      </c>
      <c r="D384" s="49">
        <v>99820</v>
      </c>
    </row>
    <row r="385" spans="1:4" x14ac:dyDescent="0.2">
      <c r="A385" s="47" t="s">
        <v>201</v>
      </c>
      <c r="B385" s="47" t="s">
        <v>468</v>
      </c>
      <c r="C385" s="48">
        <v>467.04</v>
      </c>
      <c r="D385" s="49">
        <v>101814</v>
      </c>
    </row>
    <row r="386" spans="1:4" x14ac:dyDescent="0.2">
      <c r="A386" s="47" t="s">
        <v>202</v>
      </c>
      <c r="B386" s="47" t="s">
        <v>468</v>
      </c>
      <c r="C386" s="48">
        <v>476.38</v>
      </c>
      <c r="D386" s="49">
        <v>103851</v>
      </c>
    </row>
    <row r="387" spans="1:4" x14ac:dyDescent="0.2">
      <c r="A387" s="47" t="s">
        <v>203</v>
      </c>
      <c r="B387" s="47" t="s">
        <v>468</v>
      </c>
      <c r="C387" s="48">
        <v>485.91</v>
      </c>
      <c r="D387" s="49">
        <v>105928</v>
      </c>
    </row>
    <row r="388" spans="1:4" x14ac:dyDescent="0.2">
      <c r="A388" s="47" t="s">
        <v>204</v>
      </c>
      <c r="B388" s="47" t="s">
        <v>468</v>
      </c>
      <c r="C388" s="48">
        <v>495.62</v>
      </c>
      <c r="D388" s="49">
        <v>108046</v>
      </c>
    </row>
    <row r="389" spans="1:4" x14ac:dyDescent="0.2">
      <c r="A389" s="47" t="s">
        <v>205</v>
      </c>
      <c r="B389" s="47" t="s">
        <v>468</v>
      </c>
      <c r="C389" s="48">
        <v>505.54</v>
      </c>
      <c r="D389" s="49">
        <v>110207</v>
      </c>
    </row>
    <row r="390" spans="1:4" x14ac:dyDescent="0.2">
      <c r="A390" s="47" t="s">
        <v>206</v>
      </c>
      <c r="B390" s="47" t="s">
        <v>468</v>
      </c>
      <c r="C390" s="48">
        <v>421.74</v>
      </c>
      <c r="D390" s="49">
        <v>91939</v>
      </c>
    </row>
    <row r="391" spans="1:4" x14ac:dyDescent="0.2">
      <c r="A391" s="47" t="s">
        <v>207</v>
      </c>
      <c r="B391" s="47" t="s">
        <v>468</v>
      </c>
      <c r="C391" s="48">
        <v>431.15</v>
      </c>
      <c r="D391" s="49">
        <v>93991</v>
      </c>
    </row>
    <row r="392" spans="1:4" x14ac:dyDescent="0.2">
      <c r="A392" s="47" t="s">
        <v>208</v>
      </c>
      <c r="B392" s="47" t="s">
        <v>468</v>
      </c>
      <c r="C392" s="48">
        <v>440.85</v>
      </c>
      <c r="D392" s="49">
        <v>96106</v>
      </c>
    </row>
    <row r="393" spans="1:4" x14ac:dyDescent="0.2">
      <c r="A393" s="47" t="s">
        <v>209</v>
      </c>
      <c r="B393" s="47" t="s">
        <v>468</v>
      </c>
      <c r="C393" s="48">
        <v>451.14</v>
      </c>
      <c r="D393" s="49">
        <v>98349</v>
      </c>
    </row>
    <row r="394" spans="1:4" x14ac:dyDescent="0.2">
      <c r="A394" s="47" t="s">
        <v>210</v>
      </c>
      <c r="B394" s="47" t="s">
        <v>468</v>
      </c>
      <c r="C394" s="48">
        <v>462.44</v>
      </c>
      <c r="D394" s="49">
        <v>100812</v>
      </c>
    </row>
    <row r="395" spans="1:4" x14ac:dyDescent="0.2">
      <c r="A395" s="47" t="s">
        <v>211</v>
      </c>
      <c r="B395" s="47" t="s">
        <v>468</v>
      </c>
      <c r="C395" s="48">
        <v>471.69</v>
      </c>
      <c r="D395" s="49">
        <v>102829</v>
      </c>
    </row>
    <row r="396" spans="1:4" x14ac:dyDescent="0.2">
      <c r="A396" s="47" t="s">
        <v>212</v>
      </c>
      <c r="B396" s="47" t="s">
        <v>468</v>
      </c>
      <c r="C396" s="48">
        <v>481.12</v>
      </c>
      <c r="D396" s="49">
        <v>104884</v>
      </c>
    </row>
    <row r="397" spans="1:4" x14ac:dyDescent="0.2">
      <c r="A397" s="47" t="s">
        <v>213</v>
      </c>
      <c r="B397" s="47" t="s">
        <v>468</v>
      </c>
      <c r="C397" s="48">
        <v>490.74</v>
      </c>
      <c r="D397" s="49">
        <v>106982</v>
      </c>
    </row>
    <row r="398" spans="1:4" x14ac:dyDescent="0.2">
      <c r="A398" s="47" t="s">
        <v>214</v>
      </c>
      <c r="B398" s="47" t="s">
        <v>468</v>
      </c>
      <c r="C398" s="48">
        <v>500.56</v>
      </c>
      <c r="D398" s="49">
        <v>109122</v>
      </c>
    </row>
    <row r="399" spans="1:4" x14ac:dyDescent="0.2">
      <c r="A399" s="47" t="s">
        <v>215</v>
      </c>
      <c r="B399" s="47" t="s">
        <v>468</v>
      </c>
      <c r="C399" s="48">
        <v>510.57</v>
      </c>
      <c r="D399" s="49">
        <v>111304</v>
      </c>
    </row>
    <row r="400" spans="1:4" x14ac:dyDescent="0.2">
      <c r="A400" s="47" t="s">
        <v>216</v>
      </c>
      <c r="B400" s="47" t="s">
        <v>468</v>
      </c>
      <c r="C400" s="48">
        <v>525.99</v>
      </c>
      <c r="D400" s="49">
        <v>114666</v>
      </c>
    </row>
    <row r="401" spans="1:4" x14ac:dyDescent="0.2">
      <c r="A401" s="47" t="s">
        <v>217</v>
      </c>
      <c r="B401" s="47" t="s">
        <v>468</v>
      </c>
      <c r="C401" s="48">
        <v>431.97</v>
      </c>
      <c r="D401" s="49">
        <v>94169</v>
      </c>
    </row>
    <row r="402" spans="1:4" x14ac:dyDescent="0.2">
      <c r="A402" s="47" t="s">
        <v>218</v>
      </c>
      <c r="B402" s="47" t="s">
        <v>468</v>
      </c>
      <c r="C402" s="48">
        <v>441.39</v>
      </c>
      <c r="D402" s="49">
        <v>96222</v>
      </c>
    </row>
    <row r="403" spans="1:4" x14ac:dyDescent="0.2">
      <c r="A403" s="47" t="s">
        <v>219</v>
      </c>
      <c r="B403" s="47" t="s">
        <v>468</v>
      </c>
      <c r="C403" s="48">
        <v>452.45</v>
      </c>
      <c r="D403" s="49">
        <v>98634</v>
      </c>
    </row>
    <row r="404" spans="1:4" x14ac:dyDescent="0.2">
      <c r="A404" s="47" t="s">
        <v>220</v>
      </c>
      <c r="B404" s="47" t="s">
        <v>468</v>
      </c>
      <c r="C404" s="48">
        <v>463.75</v>
      </c>
      <c r="D404" s="49">
        <v>101098</v>
      </c>
    </row>
    <row r="405" spans="1:4" x14ac:dyDescent="0.2">
      <c r="A405" s="47" t="s">
        <v>221</v>
      </c>
      <c r="B405" s="47" t="s">
        <v>468</v>
      </c>
      <c r="C405" s="48">
        <v>457.8</v>
      </c>
      <c r="D405" s="49">
        <v>103724</v>
      </c>
    </row>
    <row r="406" spans="1:4" x14ac:dyDescent="0.2">
      <c r="A406" s="47" t="s">
        <v>222</v>
      </c>
      <c r="B406" s="47" t="s">
        <v>468</v>
      </c>
      <c r="C406" s="48">
        <v>485.31</v>
      </c>
      <c r="D406" s="49">
        <v>105798</v>
      </c>
    </row>
    <row r="407" spans="1:4" x14ac:dyDescent="0.2">
      <c r="A407" s="47" t="s">
        <v>223</v>
      </c>
      <c r="B407" s="47" t="s">
        <v>468</v>
      </c>
      <c r="C407" s="48">
        <v>495.02</v>
      </c>
      <c r="D407" s="49">
        <v>107915</v>
      </c>
    </row>
    <row r="408" spans="1:4" x14ac:dyDescent="0.2">
      <c r="A408" s="47" t="s">
        <v>224</v>
      </c>
      <c r="B408" s="47" t="s">
        <v>468</v>
      </c>
      <c r="C408" s="48">
        <v>504.92</v>
      </c>
      <c r="D408" s="49">
        <v>110073</v>
      </c>
    </row>
    <row r="409" spans="1:4" x14ac:dyDescent="0.2">
      <c r="A409" s="47" t="s">
        <v>225</v>
      </c>
      <c r="B409" s="47" t="s">
        <v>468</v>
      </c>
      <c r="C409" s="48">
        <v>515.02</v>
      </c>
      <c r="D409" s="49">
        <v>112275</v>
      </c>
    </row>
    <row r="410" spans="1:4" x14ac:dyDescent="0.2">
      <c r="A410" s="47" t="s">
        <v>226</v>
      </c>
      <c r="B410" s="47" t="s">
        <v>468</v>
      </c>
      <c r="C410" s="48">
        <v>525.32000000000005</v>
      </c>
      <c r="D410" s="49">
        <v>114520</v>
      </c>
    </row>
    <row r="411" spans="1:4" x14ac:dyDescent="0.2">
      <c r="A411" s="47" t="s">
        <v>227</v>
      </c>
      <c r="B411" s="47" t="s">
        <v>468</v>
      </c>
      <c r="C411" s="48">
        <v>535.83000000000004</v>
      </c>
      <c r="D411" s="49">
        <v>116810</v>
      </c>
    </row>
    <row r="412" spans="1:4" x14ac:dyDescent="0.2">
      <c r="A412" s="47" t="s">
        <v>228</v>
      </c>
      <c r="B412" s="47" t="s">
        <v>468</v>
      </c>
      <c r="C412" s="48">
        <v>431.97</v>
      </c>
      <c r="D412" s="49">
        <v>89850</v>
      </c>
    </row>
    <row r="413" spans="1:4" x14ac:dyDescent="0.2">
      <c r="A413" s="47" t="s">
        <v>229</v>
      </c>
      <c r="B413" s="47" t="s">
        <v>468</v>
      </c>
      <c r="C413" s="48">
        <v>441.39</v>
      </c>
      <c r="D413" s="49">
        <v>91809</v>
      </c>
    </row>
    <row r="414" spans="1:4" x14ac:dyDescent="0.2">
      <c r="A414" s="47" t="s">
        <v>230</v>
      </c>
      <c r="B414" s="47" t="s">
        <v>468</v>
      </c>
      <c r="C414" s="48">
        <v>452.45</v>
      </c>
      <c r="D414" s="49">
        <v>94110</v>
      </c>
    </row>
    <row r="415" spans="1:4" x14ac:dyDescent="0.2">
      <c r="A415" s="47" t="s">
        <v>231</v>
      </c>
      <c r="B415" s="47" t="s">
        <v>468</v>
      </c>
      <c r="C415" s="48">
        <v>463.75</v>
      </c>
      <c r="D415" s="49">
        <v>96460</v>
      </c>
    </row>
    <row r="416" spans="1:4" x14ac:dyDescent="0.2">
      <c r="A416" s="47" t="s">
        <v>232</v>
      </c>
      <c r="B416" s="47" t="s">
        <v>468</v>
      </c>
      <c r="C416" s="48">
        <v>475.8</v>
      </c>
      <c r="D416" s="49">
        <v>98966</v>
      </c>
    </row>
    <row r="417" spans="1:4" x14ac:dyDescent="0.2">
      <c r="A417" s="47" t="s">
        <v>233</v>
      </c>
      <c r="B417" s="47" t="s">
        <v>468</v>
      </c>
      <c r="C417" s="48">
        <v>485.31</v>
      </c>
      <c r="D417" s="49">
        <v>100945</v>
      </c>
    </row>
    <row r="418" spans="1:4" x14ac:dyDescent="0.2">
      <c r="A418" s="47" t="s">
        <v>234</v>
      </c>
      <c r="B418" s="47" t="s">
        <v>468</v>
      </c>
      <c r="C418" s="48">
        <v>495.02</v>
      </c>
      <c r="D418" s="49">
        <v>102965</v>
      </c>
    </row>
    <row r="419" spans="1:4" x14ac:dyDescent="0.2">
      <c r="A419" s="47" t="s">
        <v>235</v>
      </c>
      <c r="B419" s="47" t="s">
        <v>468</v>
      </c>
      <c r="C419" s="48">
        <v>504.92</v>
      </c>
      <c r="D419" s="49">
        <v>105024</v>
      </c>
    </row>
    <row r="420" spans="1:4" x14ac:dyDescent="0.2">
      <c r="A420" s="47" t="s">
        <v>236</v>
      </c>
      <c r="B420" s="47" t="s">
        <v>468</v>
      </c>
      <c r="C420" s="48">
        <v>515.02</v>
      </c>
      <c r="D420" s="49">
        <v>107124</v>
      </c>
    </row>
    <row r="421" spans="1:4" x14ac:dyDescent="0.2">
      <c r="A421" s="47" t="s">
        <v>237</v>
      </c>
      <c r="B421" s="47" t="s">
        <v>468</v>
      </c>
      <c r="C421" s="48">
        <v>525.32000000000005</v>
      </c>
      <c r="D421" s="49">
        <v>109267</v>
      </c>
    </row>
    <row r="422" spans="1:4" x14ac:dyDescent="0.2">
      <c r="A422" s="47" t="s">
        <v>238</v>
      </c>
      <c r="B422" s="47" t="s">
        <v>468</v>
      </c>
      <c r="C422" s="48">
        <v>535.83000000000004</v>
      </c>
      <c r="D422" s="49">
        <v>111452</v>
      </c>
    </row>
    <row r="423" spans="1:4" x14ac:dyDescent="0.2">
      <c r="A423" s="47" t="s">
        <v>239</v>
      </c>
      <c r="B423" s="47" t="s">
        <v>468</v>
      </c>
      <c r="C423" s="48">
        <v>435.11</v>
      </c>
      <c r="D423" s="49">
        <v>92677</v>
      </c>
    </row>
    <row r="424" spans="1:4" x14ac:dyDescent="0.2">
      <c r="A424" s="47" t="s">
        <v>240</v>
      </c>
      <c r="B424" s="47" t="s">
        <v>468</v>
      </c>
      <c r="C424" s="48">
        <v>446.11</v>
      </c>
      <c r="D424" s="49">
        <v>95022</v>
      </c>
    </row>
    <row r="425" spans="1:4" x14ac:dyDescent="0.2">
      <c r="A425" s="47" t="s">
        <v>241</v>
      </c>
      <c r="B425" s="47" t="s">
        <v>468</v>
      </c>
      <c r="C425" s="48">
        <v>457.1</v>
      </c>
      <c r="D425" s="49">
        <v>97362</v>
      </c>
    </row>
    <row r="426" spans="1:4" x14ac:dyDescent="0.2">
      <c r="A426" s="47" t="s">
        <v>242</v>
      </c>
      <c r="B426" s="47" t="s">
        <v>468</v>
      </c>
      <c r="C426" s="48">
        <v>468.11</v>
      </c>
      <c r="D426" s="49">
        <v>99707</v>
      </c>
    </row>
    <row r="427" spans="1:4" x14ac:dyDescent="0.2">
      <c r="A427" s="47" t="s">
        <v>243</v>
      </c>
      <c r="B427" s="47" t="s">
        <v>468</v>
      </c>
      <c r="C427" s="48">
        <v>479.79</v>
      </c>
      <c r="D427" s="49">
        <v>102196</v>
      </c>
    </row>
    <row r="428" spans="1:4" x14ac:dyDescent="0.2">
      <c r="A428" s="47" t="s">
        <v>244</v>
      </c>
      <c r="B428" s="47" t="s">
        <v>468</v>
      </c>
      <c r="C428" s="48">
        <v>489.4</v>
      </c>
      <c r="D428" s="49">
        <v>104242</v>
      </c>
    </row>
    <row r="429" spans="1:4" x14ac:dyDescent="0.2">
      <c r="A429" s="47" t="s">
        <v>245</v>
      </c>
      <c r="B429" s="47" t="s">
        <v>468</v>
      </c>
      <c r="C429" s="48">
        <v>499.18</v>
      </c>
      <c r="D429" s="49">
        <v>106325</v>
      </c>
    </row>
    <row r="430" spans="1:4" x14ac:dyDescent="0.2">
      <c r="A430" s="47" t="s">
        <v>246</v>
      </c>
      <c r="B430" s="47" t="s">
        <v>468</v>
      </c>
      <c r="C430" s="48">
        <v>509.16</v>
      </c>
      <c r="D430" s="49">
        <v>108452</v>
      </c>
    </row>
    <row r="431" spans="1:4" x14ac:dyDescent="0.2">
      <c r="A431" s="47" t="s">
        <v>247</v>
      </c>
      <c r="B431" s="47" t="s">
        <v>468</v>
      </c>
      <c r="C431" s="48">
        <v>519.35</v>
      </c>
      <c r="D431" s="49">
        <v>110621</v>
      </c>
    </row>
    <row r="432" spans="1:4" x14ac:dyDescent="0.2">
      <c r="A432" s="47" t="s">
        <v>248</v>
      </c>
      <c r="B432" s="47" t="s">
        <v>468</v>
      </c>
      <c r="C432" s="48">
        <v>529.73</v>
      </c>
      <c r="D432" s="49">
        <v>112833</v>
      </c>
    </row>
    <row r="433" spans="1:5" x14ac:dyDescent="0.2">
      <c r="A433" s="47" t="s">
        <v>249</v>
      </c>
      <c r="B433" s="47" t="s">
        <v>468</v>
      </c>
      <c r="C433" s="48">
        <v>543.03</v>
      </c>
      <c r="D433" s="49">
        <v>115665</v>
      </c>
    </row>
    <row r="434" spans="1:5" x14ac:dyDescent="0.2">
      <c r="A434" s="47" t="s">
        <v>250</v>
      </c>
      <c r="B434" s="47" t="s">
        <v>468</v>
      </c>
      <c r="C434" s="48">
        <v>450.76</v>
      </c>
      <c r="D434" s="49">
        <v>98266</v>
      </c>
    </row>
    <row r="435" spans="1:5" x14ac:dyDescent="0.2">
      <c r="A435" s="47" t="s">
        <v>251</v>
      </c>
      <c r="B435" s="47" t="s">
        <v>468</v>
      </c>
      <c r="C435" s="48">
        <v>465.04</v>
      </c>
      <c r="D435" s="49">
        <v>101380</v>
      </c>
    </row>
    <row r="436" spans="1:5" x14ac:dyDescent="0.2">
      <c r="A436" s="47" t="s">
        <v>252</v>
      </c>
      <c r="B436" s="47" t="s">
        <v>468</v>
      </c>
      <c r="C436" s="48">
        <v>477.75</v>
      </c>
      <c r="D436" s="49">
        <v>104149</v>
      </c>
    </row>
    <row r="437" spans="1:5" x14ac:dyDescent="0.2">
      <c r="A437" s="47" t="s">
        <v>253</v>
      </c>
      <c r="B437" s="47" t="s">
        <v>468</v>
      </c>
      <c r="C437" s="48">
        <v>484.78</v>
      </c>
      <c r="D437" s="49">
        <v>105682</v>
      </c>
    </row>
    <row r="438" spans="1:5" x14ac:dyDescent="0.2">
      <c r="A438" s="47" t="s">
        <v>254</v>
      </c>
      <c r="B438" s="47" t="s">
        <v>468</v>
      </c>
      <c r="C438" s="48">
        <v>492.62</v>
      </c>
      <c r="D438" s="49">
        <v>107391</v>
      </c>
    </row>
    <row r="439" spans="1:5" x14ac:dyDescent="0.2">
      <c r="A439" s="47" t="s">
        <v>255</v>
      </c>
      <c r="B439" s="47" t="s">
        <v>468</v>
      </c>
      <c r="C439" s="48">
        <v>502.48</v>
      </c>
      <c r="D439" s="49">
        <v>109541</v>
      </c>
    </row>
    <row r="440" spans="1:5" x14ac:dyDescent="0.2">
      <c r="A440" s="47" t="s">
        <v>256</v>
      </c>
      <c r="B440" s="47" t="s">
        <v>468</v>
      </c>
      <c r="C440" s="48">
        <v>512.52</v>
      </c>
      <c r="D440" s="49">
        <v>111729</v>
      </c>
    </row>
    <row r="441" spans="1:5" x14ac:dyDescent="0.2">
      <c r="A441" s="47" t="s">
        <v>257</v>
      </c>
      <c r="B441" s="47" t="s">
        <v>468</v>
      </c>
      <c r="C441" s="48">
        <v>522.77</v>
      </c>
      <c r="D441" s="49">
        <v>113964</v>
      </c>
    </row>
    <row r="442" spans="1:5" x14ac:dyDescent="0.2">
      <c r="A442" s="47" t="s">
        <v>258</v>
      </c>
      <c r="B442" s="47" t="s">
        <v>468</v>
      </c>
      <c r="C442" s="48">
        <v>533.23</v>
      </c>
      <c r="D442" s="49">
        <v>116243</v>
      </c>
    </row>
    <row r="443" spans="1:5" x14ac:dyDescent="0.2">
      <c r="A443" s="47" t="s">
        <v>259</v>
      </c>
      <c r="B443" s="47" t="s">
        <v>468</v>
      </c>
      <c r="C443" s="48">
        <v>543.89</v>
      </c>
      <c r="D443" s="49">
        <v>118568</v>
      </c>
    </row>
    <row r="444" spans="1:5" x14ac:dyDescent="0.2">
      <c r="A444" s="47" t="s">
        <v>260</v>
      </c>
      <c r="B444" s="47" t="s">
        <v>468</v>
      </c>
      <c r="C444" s="48">
        <v>560.30999999999995</v>
      </c>
      <c r="D444" s="49">
        <v>122149</v>
      </c>
    </row>
    <row r="445" spans="1:5" x14ac:dyDescent="0.2">
      <c r="A445" s="47" t="s">
        <v>368</v>
      </c>
      <c r="B445" s="47" t="s">
        <v>468</v>
      </c>
      <c r="C445" s="48">
        <v>189</v>
      </c>
      <c r="D445" s="49">
        <v>49152</v>
      </c>
      <c r="E445" s="49" t="s">
        <v>261</v>
      </c>
    </row>
    <row r="446" spans="1:5" x14ac:dyDescent="0.2">
      <c r="A446" s="47" t="s">
        <v>369</v>
      </c>
      <c r="B446" s="47" t="s">
        <v>468</v>
      </c>
      <c r="C446" s="48">
        <v>199</v>
      </c>
      <c r="D446" s="49">
        <v>51773</v>
      </c>
    </row>
    <row r="447" spans="1:5" x14ac:dyDescent="0.2">
      <c r="A447" s="47" t="s">
        <v>370</v>
      </c>
      <c r="B447" s="47" t="s">
        <v>468</v>
      </c>
      <c r="C447" s="48">
        <v>210</v>
      </c>
      <c r="D447" s="49">
        <v>54695</v>
      </c>
    </row>
    <row r="448" spans="1:5" x14ac:dyDescent="0.2">
      <c r="A448" s="47" t="s">
        <v>371</v>
      </c>
      <c r="B448" s="47" t="s">
        <v>468</v>
      </c>
      <c r="C448" s="48">
        <v>222</v>
      </c>
      <c r="D448" s="49">
        <v>57828</v>
      </c>
    </row>
    <row r="449" spans="1:7" x14ac:dyDescent="0.2">
      <c r="A449" s="47" t="s">
        <v>372</v>
      </c>
      <c r="B449" s="47" t="s">
        <v>468</v>
      </c>
      <c r="C449" s="48">
        <v>235</v>
      </c>
      <c r="D449" s="49">
        <v>61200</v>
      </c>
    </row>
    <row r="450" spans="1:7" x14ac:dyDescent="0.2">
      <c r="A450" s="47" t="s">
        <v>373</v>
      </c>
      <c r="B450" s="47" t="s">
        <v>468</v>
      </c>
      <c r="C450" s="48">
        <v>249</v>
      </c>
      <c r="D450" s="49">
        <v>64664</v>
      </c>
    </row>
    <row r="451" spans="1:7" x14ac:dyDescent="0.2">
      <c r="A451" s="47" t="s">
        <v>374</v>
      </c>
      <c r="B451" s="47" t="s">
        <v>468</v>
      </c>
      <c r="C451" s="48">
        <v>261</v>
      </c>
      <c r="D451" s="49">
        <v>67917</v>
      </c>
    </row>
    <row r="452" spans="1:7" x14ac:dyDescent="0.2">
      <c r="A452" s="47" t="s">
        <v>375</v>
      </c>
      <c r="B452" s="47" t="s">
        <v>468</v>
      </c>
      <c r="C452" s="48">
        <v>274</v>
      </c>
      <c r="D452" s="49">
        <v>71320</v>
      </c>
    </row>
    <row r="453" spans="1:7" x14ac:dyDescent="0.2">
      <c r="A453" s="47" t="s">
        <v>376</v>
      </c>
      <c r="B453" s="47" t="s">
        <v>468</v>
      </c>
      <c r="C453" s="48">
        <v>288</v>
      </c>
      <c r="D453" s="49">
        <v>74873</v>
      </c>
    </row>
    <row r="454" spans="1:7" x14ac:dyDescent="0.2">
      <c r="A454" s="47" t="s">
        <v>377</v>
      </c>
      <c r="B454" s="47" t="s">
        <v>468</v>
      </c>
      <c r="C454" s="48">
        <v>302</v>
      </c>
      <c r="D454" s="49">
        <v>78617</v>
      </c>
    </row>
    <row r="455" spans="1:7" x14ac:dyDescent="0.2">
      <c r="A455" s="47" t="s">
        <v>378</v>
      </c>
      <c r="B455" s="47" t="s">
        <v>468</v>
      </c>
      <c r="C455" s="48">
        <v>198</v>
      </c>
      <c r="D455" s="49">
        <v>51503</v>
      </c>
    </row>
    <row r="456" spans="1:7" x14ac:dyDescent="0.2">
      <c r="A456" s="47" t="s">
        <v>379</v>
      </c>
      <c r="B456" s="47" t="s">
        <v>468</v>
      </c>
      <c r="C456" s="48">
        <v>209</v>
      </c>
      <c r="D456" s="49">
        <v>54244</v>
      </c>
      <c r="G456" s="49">
        <v>84442</v>
      </c>
    </row>
    <row r="457" spans="1:7" x14ac:dyDescent="0.2">
      <c r="A457" s="47" t="s">
        <v>380</v>
      </c>
      <c r="B457" s="47" t="s">
        <v>468</v>
      </c>
      <c r="C457" s="48">
        <v>220</v>
      </c>
      <c r="D457" s="49">
        <v>57315</v>
      </c>
      <c r="G457" s="49">
        <f>G456/260</f>
        <v>324.77692307692308</v>
      </c>
    </row>
    <row r="458" spans="1:7" x14ac:dyDescent="0.2">
      <c r="A458" s="47" t="s">
        <v>381</v>
      </c>
      <c r="B458" s="47" t="s">
        <v>468</v>
      </c>
      <c r="C458" s="48">
        <v>233</v>
      </c>
      <c r="D458" s="49">
        <v>60627</v>
      </c>
    </row>
    <row r="459" spans="1:7" x14ac:dyDescent="0.2">
      <c r="A459" s="47" t="s">
        <v>382</v>
      </c>
      <c r="B459" s="47" t="s">
        <v>468</v>
      </c>
      <c r="C459" s="48">
        <v>247</v>
      </c>
      <c r="D459" s="49">
        <v>64091</v>
      </c>
    </row>
    <row r="460" spans="1:7" x14ac:dyDescent="0.2">
      <c r="A460" s="47" t="s">
        <v>383</v>
      </c>
      <c r="B460" s="47" t="s">
        <v>468</v>
      </c>
      <c r="C460" s="48">
        <v>261</v>
      </c>
      <c r="D460" s="49">
        <v>65809</v>
      </c>
    </row>
    <row r="461" spans="1:7" x14ac:dyDescent="0.2">
      <c r="A461" s="47" t="s">
        <v>384</v>
      </c>
      <c r="B461" s="47" t="s">
        <v>468</v>
      </c>
      <c r="C461" s="48">
        <v>274</v>
      </c>
      <c r="D461" s="49">
        <v>71199</v>
      </c>
    </row>
    <row r="462" spans="1:7" x14ac:dyDescent="0.2">
      <c r="A462" s="47" t="s">
        <v>385</v>
      </c>
      <c r="B462" s="47" t="s">
        <v>468</v>
      </c>
      <c r="C462" s="48">
        <v>288</v>
      </c>
      <c r="D462" s="49">
        <v>74753</v>
      </c>
    </row>
    <row r="463" spans="1:7" x14ac:dyDescent="0.2">
      <c r="A463" s="47" t="s">
        <v>386</v>
      </c>
      <c r="B463" s="47" t="s">
        <v>468</v>
      </c>
      <c r="C463" s="48">
        <v>302</v>
      </c>
      <c r="D463" s="49">
        <v>78488</v>
      </c>
    </row>
    <row r="464" spans="1:7" x14ac:dyDescent="0.2">
      <c r="A464" s="47" t="s">
        <v>387</v>
      </c>
      <c r="B464" s="47" t="s">
        <v>468</v>
      </c>
      <c r="C464" s="48">
        <v>317</v>
      </c>
      <c r="D464" s="49">
        <v>82412</v>
      </c>
    </row>
    <row r="465" spans="1:4" x14ac:dyDescent="0.2">
      <c r="A465" s="47" t="s">
        <v>388</v>
      </c>
      <c r="B465" s="47" t="s">
        <v>468</v>
      </c>
      <c r="C465" s="48">
        <v>207</v>
      </c>
      <c r="D465" s="49">
        <v>53821</v>
      </c>
    </row>
    <row r="466" spans="1:4" x14ac:dyDescent="0.2">
      <c r="A466" s="47" t="s">
        <v>389</v>
      </c>
      <c r="B466" s="47" t="s">
        <v>468</v>
      </c>
      <c r="C466" s="48">
        <v>218</v>
      </c>
      <c r="D466" s="49">
        <v>59825</v>
      </c>
    </row>
    <row r="467" spans="1:4" x14ac:dyDescent="0.2">
      <c r="A467" s="47" t="s">
        <v>390</v>
      </c>
      <c r="B467" s="47" t="s">
        <v>468</v>
      </c>
      <c r="C467" s="48">
        <v>230</v>
      </c>
      <c r="D467" s="49">
        <v>59825</v>
      </c>
    </row>
    <row r="468" spans="1:4" x14ac:dyDescent="0.2">
      <c r="A468" s="47" t="s">
        <v>391</v>
      </c>
      <c r="B468" s="47" t="s">
        <v>468</v>
      </c>
      <c r="C468" s="48">
        <v>244</v>
      </c>
      <c r="D468" s="49">
        <v>63399</v>
      </c>
    </row>
    <row r="469" spans="1:4" x14ac:dyDescent="0.2">
      <c r="A469" s="47" t="s">
        <v>392</v>
      </c>
      <c r="B469" s="47" t="s">
        <v>468</v>
      </c>
      <c r="C469" s="48">
        <v>258</v>
      </c>
      <c r="D469" s="49">
        <v>67012</v>
      </c>
    </row>
    <row r="470" spans="1:4" x14ac:dyDescent="0.2">
      <c r="A470" s="47" t="s">
        <v>393</v>
      </c>
      <c r="B470" s="47" t="s">
        <v>468</v>
      </c>
      <c r="C470" s="48">
        <v>273</v>
      </c>
      <c r="D470" s="49">
        <v>70868</v>
      </c>
    </row>
    <row r="471" spans="1:4" x14ac:dyDescent="0.2">
      <c r="A471" s="47" t="s">
        <v>394</v>
      </c>
      <c r="B471" s="47" t="s">
        <v>468</v>
      </c>
      <c r="C471" s="48">
        <v>286</v>
      </c>
      <c r="D471" s="49">
        <v>74422</v>
      </c>
    </row>
    <row r="472" spans="1:4" x14ac:dyDescent="0.2">
      <c r="A472" s="47" t="s">
        <v>395</v>
      </c>
      <c r="B472" s="47" t="s">
        <v>468</v>
      </c>
      <c r="C472" s="48">
        <v>301</v>
      </c>
      <c r="D472" s="49">
        <v>78157</v>
      </c>
    </row>
    <row r="473" spans="1:4" x14ac:dyDescent="0.2">
      <c r="A473" s="47" t="s">
        <v>396</v>
      </c>
      <c r="B473" s="47" t="s">
        <v>468</v>
      </c>
      <c r="C473" s="48">
        <v>316</v>
      </c>
      <c r="D473" s="49">
        <v>82102</v>
      </c>
    </row>
    <row r="474" spans="1:4" x14ac:dyDescent="0.2">
      <c r="A474" s="47" t="s">
        <v>397</v>
      </c>
      <c r="B474" s="47" t="s">
        <v>468</v>
      </c>
      <c r="C474" s="48">
        <v>332</v>
      </c>
      <c r="D474" s="49">
        <v>86208</v>
      </c>
    </row>
    <row r="475" spans="1:4" x14ac:dyDescent="0.2">
      <c r="A475" s="47" t="s">
        <v>398</v>
      </c>
      <c r="B475" s="47" t="s">
        <v>468</v>
      </c>
      <c r="C475" s="48">
        <v>216</v>
      </c>
      <c r="D475" s="49">
        <v>56201</v>
      </c>
    </row>
    <row r="476" spans="1:4" x14ac:dyDescent="0.2">
      <c r="A476" s="47" t="s">
        <v>399</v>
      </c>
      <c r="B476" s="47" t="s">
        <v>468</v>
      </c>
      <c r="C476" s="48">
        <v>228</v>
      </c>
      <c r="D476" s="49">
        <v>59183</v>
      </c>
    </row>
    <row r="477" spans="1:4" x14ac:dyDescent="0.2">
      <c r="A477" s="47" t="s">
        <v>400</v>
      </c>
      <c r="B477" s="47" t="s">
        <v>468</v>
      </c>
      <c r="C477" s="48">
        <v>240</v>
      </c>
      <c r="D477" s="49">
        <v>62526</v>
      </c>
    </row>
    <row r="478" spans="1:4" x14ac:dyDescent="0.2">
      <c r="A478" s="47" t="s">
        <v>401</v>
      </c>
      <c r="B478" s="47" t="s">
        <v>468</v>
      </c>
      <c r="C478" s="48">
        <v>255</v>
      </c>
      <c r="D478" s="49">
        <v>66170</v>
      </c>
    </row>
    <row r="479" spans="1:4" x14ac:dyDescent="0.2">
      <c r="A479" s="47" t="s">
        <v>402</v>
      </c>
      <c r="B479" s="47" t="s">
        <v>468</v>
      </c>
      <c r="C479" s="48">
        <v>257</v>
      </c>
      <c r="D479" s="49">
        <v>66946</v>
      </c>
    </row>
    <row r="480" spans="1:4" x14ac:dyDescent="0.2">
      <c r="A480" s="47" t="s">
        <v>403</v>
      </c>
      <c r="B480" s="47" t="s">
        <v>468</v>
      </c>
      <c r="C480" s="48">
        <v>285</v>
      </c>
      <c r="D480" s="49">
        <v>73971</v>
      </c>
    </row>
    <row r="481" spans="1:4" x14ac:dyDescent="0.2">
      <c r="A481" s="47" t="s">
        <v>404</v>
      </c>
      <c r="B481" s="47" t="s">
        <v>468</v>
      </c>
      <c r="C481" s="48">
        <v>299</v>
      </c>
      <c r="D481" s="49">
        <v>77674</v>
      </c>
    </row>
    <row r="482" spans="1:4" x14ac:dyDescent="0.2">
      <c r="A482" s="47" t="s">
        <v>405</v>
      </c>
      <c r="B482" s="47" t="s">
        <v>468</v>
      </c>
      <c r="C482" s="48">
        <v>314</v>
      </c>
      <c r="D482" s="49">
        <v>81559</v>
      </c>
    </row>
    <row r="483" spans="1:4" x14ac:dyDescent="0.2">
      <c r="A483" s="47" t="s">
        <v>406</v>
      </c>
      <c r="B483" s="47" t="s">
        <v>468</v>
      </c>
      <c r="C483" s="48">
        <v>329</v>
      </c>
      <c r="D483" s="49">
        <v>85656</v>
      </c>
    </row>
    <row r="484" spans="1:4" x14ac:dyDescent="0.2">
      <c r="A484" s="47" t="s">
        <v>407</v>
      </c>
      <c r="B484" s="47" t="s">
        <v>468</v>
      </c>
      <c r="C484" s="48">
        <v>346</v>
      </c>
      <c r="D484" s="49">
        <v>89939</v>
      </c>
    </row>
    <row r="485" spans="1:4" x14ac:dyDescent="0.2">
      <c r="A485" s="47" t="s">
        <v>408</v>
      </c>
      <c r="B485" s="47" t="s">
        <v>468</v>
      </c>
      <c r="C485" s="48">
        <v>225</v>
      </c>
      <c r="D485" s="49">
        <v>58549</v>
      </c>
    </row>
    <row r="486" spans="1:4" x14ac:dyDescent="0.2">
      <c r="A486" s="47" t="s">
        <v>409</v>
      </c>
      <c r="B486" s="47" t="s">
        <v>468</v>
      </c>
      <c r="C486" s="48">
        <v>237</v>
      </c>
      <c r="D486" s="49">
        <v>61652</v>
      </c>
    </row>
    <row r="487" spans="1:4" x14ac:dyDescent="0.2">
      <c r="A487" s="47" t="s">
        <v>410</v>
      </c>
      <c r="B487" s="47" t="s">
        <v>468</v>
      </c>
      <c r="C487" s="48">
        <v>251</v>
      </c>
      <c r="D487" s="49">
        <v>65176</v>
      </c>
    </row>
    <row r="488" spans="1:4" x14ac:dyDescent="0.2">
      <c r="A488" s="47" t="s">
        <v>411</v>
      </c>
      <c r="B488" s="47" t="s">
        <v>468</v>
      </c>
      <c r="C488" s="48">
        <v>265</v>
      </c>
      <c r="D488" s="49">
        <v>68940</v>
      </c>
    </row>
    <row r="489" spans="1:4" x14ac:dyDescent="0.2">
      <c r="A489" s="47" t="s">
        <v>412</v>
      </c>
      <c r="B489" s="47" t="s">
        <v>468</v>
      </c>
      <c r="C489" s="48">
        <v>280</v>
      </c>
      <c r="D489" s="49">
        <v>72854</v>
      </c>
    </row>
    <row r="490" spans="1:4" x14ac:dyDescent="0.2">
      <c r="A490" s="47" t="s">
        <v>413</v>
      </c>
      <c r="B490" s="47" t="s">
        <v>468</v>
      </c>
      <c r="C490" s="48">
        <v>296</v>
      </c>
      <c r="D490" s="49">
        <v>77073</v>
      </c>
    </row>
    <row r="491" spans="1:4" x14ac:dyDescent="0.2">
      <c r="A491" s="47" t="s">
        <v>414</v>
      </c>
      <c r="B491" s="47" t="s">
        <v>468</v>
      </c>
      <c r="C491" s="48">
        <v>311</v>
      </c>
      <c r="D491" s="49">
        <v>80929</v>
      </c>
    </row>
    <row r="492" spans="1:4" x14ac:dyDescent="0.2">
      <c r="A492" s="47" t="s">
        <v>415</v>
      </c>
      <c r="B492" s="47" t="s">
        <v>468</v>
      </c>
      <c r="C492" s="48">
        <v>327</v>
      </c>
      <c r="D492" s="49">
        <v>84964</v>
      </c>
    </row>
    <row r="493" spans="1:4" x14ac:dyDescent="0.2">
      <c r="A493" s="47" t="s">
        <v>416</v>
      </c>
      <c r="B493" s="47" t="s">
        <v>468</v>
      </c>
      <c r="C493" s="48">
        <v>343</v>
      </c>
      <c r="D493" s="49">
        <v>89181</v>
      </c>
    </row>
    <row r="494" spans="1:4" x14ac:dyDescent="0.2">
      <c r="A494" s="47" t="s">
        <v>417</v>
      </c>
      <c r="B494" s="47" t="s">
        <v>468</v>
      </c>
      <c r="C494" s="48">
        <v>360</v>
      </c>
      <c r="D494" s="49">
        <v>93641</v>
      </c>
    </row>
    <row r="495" spans="1:4" x14ac:dyDescent="0.2">
      <c r="A495" s="47" t="s">
        <v>418</v>
      </c>
      <c r="B495" s="47" t="s">
        <v>468</v>
      </c>
      <c r="C495" s="48">
        <v>234</v>
      </c>
      <c r="D495" s="49">
        <v>60755</v>
      </c>
    </row>
    <row r="496" spans="1:4" x14ac:dyDescent="0.2">
      <c r="A496" s="47" t="s">
        <v>419</v>
      </c>
      <c r="B496" s="47" t="s">
        <v>468</v>
      </c>
      <c r="C496" s="48">
        <v>245</v>
      </c>
      <c r="D496" s="49">
        <v>63815</v>
      </c>
    </row>
    <row r="497" spans="1:4" x14ac:dyDescent="0.2">
      <c r="A497" s="47" t="s">
        <v>420</v>
      </c>
      <c r="B497" s="47" t="s">
        <v>468</v>
      </c>
      <c r="C497" s="48">
        <v>260</v>
      </c>
      <c r="D497" s="49">
        <v>67475</v>
      </c>
    </row>
    <row r="498" spans="1:4" x14ac:dyDescent="0.2">
      <c r="A498" s="47" t="s">
        <v>421</v>
      </c>
      <c r="B498" s="47" t="s">
        <v>468</v>
      </c>
      <c r="C498" s="48">
        <v>274</v>
      </c>
      <c r="D498" s="49">
        <v>71347</v>
      </c>
    </row>
    <row r="499" spans="1:4" x14ac:dyDescent="0.2">
      <c r="A499" s="47" t="s">
        <v>422</v>
      </c>
      <c r="B499" s="47" t="s">
        <v>468</v>
      </c>
      <c r="C499" s="48">
        <v>290</v>
      </c>
      <c r="D499" s="49">
        <v>75440</v>
      </c>
    </row>
    <row r="500" spans="1:4" x14ac:dyDescent="0.2">
      <c r="A500" s="47" t="s">
        <v>423</v>
      </c>
      <c r="B500" s="47" t="s">
        <v>468</v>
      </c>
      <c r="C500" s="48">
        <v>307</v>
      </c>
      <c r="D500" s="49">
        <v>79767</v>
      </c>
    </row>
    <row r="501" spans="1:4" x14ac:dyDescent="0.2">
      <c r="A501" s="47" t="s">
        <v>424</v>
      </c>
      <c r="B501" s="47" t="s">
        <v>468</v>
      </c>
      <c r="C501" s="48">
        <v>322</v>
      </c>
      <c r="D501" s="49">
        <v>83757</v>
      </c>
    </row>
    <row r="502" spans="1:4" x14ac:dyDescent="0.2">
      <c r="A502" s="47" t="s">
        <v>425</v>
      </c>
      <c r="B502" s="47" t="s">
        <v>468</v>
      </c>
      <c r="C502" s="48">
        <v>338</v>
      </c>
      <c r="D502" s="49">
        <v>87943</v>
      </c>
    </row>
    <row r="503" spans="1:4" x14ac:dyDescent="0.2">
      <c r="A503" s="47" t="s">
        <v>426</v>
      </c>
      <c r="B503" s="47" t="s">
        <v>468</v>
      </c>
      <c r="C503" s="48">
        <v>350</v>
      </c>
      <c r="D503" s="49">
        <v>91021</v>
      </c>
    </row>
    <row r="504" spans="1:4" x14ac:dyDescent="0.2">
      <c r="A504" s="47" t="s">
        <v>427</v>
      </c>
      <c r="B504" s="47" t="s">
        <v>468</v>
      </c>
      <c r="C504" s="48">
        <v>368</v>
      </c>
      <c r="D504" s="49">
        <v>95573</v>
      </c>
    </row>
    <row r="505" spans="1:4" x14ac:dyDescent="0.2">
      <c r="A505" s="47" t="s">
        <v>428</v>
      </c>
      <c r="B505" s="47" t="s">
        <v>468</v>
      </c>
      <c r="C505" s="48">
        <v>242</v>
      </c>
      <c r="D505" s="49">
        <v>69966</v>
      </c>
    </row>
    <row r="506" spans="1:4" x14ac:dyDescent="0.2">
      <c r="A506" s="47" t="s">
        <v>429</v>
      </c>
      <c r="B506" s="47" t="s">
        <v>468</v>
      </c>
      <c r="C506" s="48">
        <v>255</v>
      </c>
      <c r="D506" s="49">
        <v>66280</v>
      </c>
    </row>
    <row r="507" spans="1:4" x14ac:dyDescent="0.2">
      <c r="A507" s="47" t="s">
        <v>430</v>
      </c>
      <c r="B507" s="47" t="s">
        <v>468</v>
      </c>
      <c r="C507" s="48">
        <v>270</v>
      </c>
      <c r="D507" s="49">
        <v>70081</v>
      </c>
    </row>
    <row r="508" spans="1:4" x14ac:dyDescent="0.2">
      <c r="A508" s="47" t="s">
        <v>431</v>
      </c>
      <c r="B508" s="47" t="s">
        <v>468</v>
      </c>
      <c r="C508" s="48">
        <v>285</v>
      </c>
      <c r="D508" s="49">
        <v>74103</v>
      </c>
    </row>
    <row r="509" spans="1:4" x14ac:dyDescent="0.2">
      <c r="A509" s="47" t="s">
        <v>432</v>
      </c>
      <c r="B509" s="47" t="s">
        <v>468</v>
      </c>
      <c r="C509" s="48">
        <v>301</v>
      </c>
      <c r="D509" s="49">
        <v>78354</v>
      </c>
    </row>
    <row r="510" spans="1:4" x14ac:dyDescent="0.2">
      <c r="A510" s="47" t="s">
        <v>433</v>
      </c>
      <c r="B510" s="47" t="s">
        <v>468</v>
      </c>
      <c r="C510" s="48">
        <v>319</v>
      </c>
      <c r="D510" s="49">
        <v>82849</v>
      </c>
    </row>
    <row r="511" spans="1:4" x14ac:dyDescent="0.2">
      <c r="A511" s="47" t="s">
        <v>434</v>
      </c>
      <c r="B511" s="47" t="s">
        <v>468</v>
      </c>
      <c r="C511" s="48">
        <v>335</v>
      </c>
      <c r="D511" s="49">
        <v>86992</v>
      </c>
    </row>
    <row r="512" spans="1:4" x14ac:dyDescent="0.2">
      <c r="A512" s="47" t="s">
        <v>435</v>
      </c>
      <c r="B512" s="47" t="s">
        <v>468</v>
      </c>
      <c r="C512" s="48">
        <v>351</v>
      </c>
      <c r="D512" s="49">
        <v>91341</v>
      </c>
    </row>
    <row r="513" spans="1:4" x14ac:dyDescent="0.2">
      <c r="A513" s="47" t="s">
        <v>436</v>
      </c>
      <c r="B513" s="47" t="s">
        <v>468</v>
      </c>
      <c r="C513" s="48">
        <v>364</v>
      </c>
      <c r="D513" s="49">
        <v>94537</v>
      </c>
    </row>
    <row r="514" spans="1:4" x14ac:dyDescent="0.2">
      <c r="A514" s="47" t="s">
        <v>437</v>
      </c>
      <c r="B514" s="47" t="s">
        <v>468</v>
      </c>
      <c r="C514" s="48">
        <v>382</v>
      </c>
      <c r="D514" s="49">
        <v>99264</v>
      </c>
    </row>
    <row r="515" spans="1:4" x14ac:dyDescent="0.2">
      <c r="A515" s="47" t="s">
        <v>438</v>
      </c>
      <c r="B515" s="47" t="s">
        <v>468</v>
      </c>
      <c r="C515" s="48">
        <v>251</v>
      </c>
      <c r="D515" s="49">
        <v>65305</v>
      </c>
    </row>
    <row r="516" spans="1:4" x14ac:dyDescent="0.2">
      <c r="A516" s="47" t="s">
        <v>439</v>
      </c>
      <c r="B516" s="47" t="s">
        <v>468</v>
      </c>
      <c r="C516" s="48">
        <v>260</v>
      </c>
      <c r="D516" s="49">
        <v>67513</v>
      </c>
    </row>
    <row r="517" spans="1:4" x14ac:dyDescent="0.2">
      <c r="A517" s="47" t="s">
        <v>440</v>
      </c>
      <c r="B517" s="47" t="s">
        <v>468</v>
      </c>
      <c r="C517" s="48">
        <v>275</v>
      </c>
      <c r="D517" s="49">
        <v>71385</v>
      </c>
    </row>
    <row r="518" spans="1:4" x14ac:dyDescent="0.2">
      <c r="A518" s="47" t="s">
        <v>441</v>
      </c>
      <c r="B518" s="47" t="s">
        <v>468</v>
      </c>
      <c r="C518" s="48">
        <v>290</v>
      </c>
      <c r="D518" s="49">
        <v>75480</v>
      </c>
    </row>
    <row r="519" spans="1:4" x14ac:dyDescent="0.2">
      <c r="A519" s="47" t="s">
        <v>442</v>
      </c>
      <c r="B519" s="47" t="s">
        <v>468</v>
      </c>
      <c r="C519" s="48">
        <v>307</v>
      </c>
      <c r="D519" s="49">
        <v>79813</v>
      </c>
    </row>
    <row r="520" spans="1:4" x14ac:dyDescent="0.2">
      <c r="A520" s="47" t="s">
        <v>443</v>
      </c>
      <c r="B520" s="47" t="s">
        <v>468</v>
      </c>
      <c r="C520" s="48">
        <v>325</v>
      </c>
      <c r="D520" s="49">
        <v>84388</v>
      </c>
    </row>
    <row r="521" spans="1:4" x14ac:dyDescent="0.2">
      <c r="A521" s="47" t="s">
        <v>444</v>
      </c>
      <c r="B521" s="47" t="s">
        <v>468</v>
      </c>
      <c r="C521" s="48">
        <v>341</v>
      </c>
      <c r="D521" s="49">
        <v>88608</v>
      </c>
    </row>
    <row r="522" spans="1:4" x14ac:dyDescent="0.2">
      <c r="A522" s="47" t="s">
        <v>445</v>
      </c>
      <c r="B522" s="47" t="s">
        <v>468</v>
      </c>
      <c r="C522" s="48">
        <v>358</v>
      </c>
      <c r="D522" s="49">
        <v>93040</v>
      </c>
    </row>
    <row r="523" spans="1:4" x14ac:dyDescent="0.2">
      <c r="A523" s="47" t="s">
        <v>446</v>
      </c>
      <c r="B523" s="47" t="s">
        <v>468</v>
      </c>
      <c r="C523" s="48">
        <v>370</v>
      </c>
      <c r="D523" s="49">
        <v>96297</v>
      </c>
    </row>
    <row r="524" spans="1:4" x14ac:dyDescent="0.2">
      <c r="A524" s="47" t="s">
        <v>447</v>
      </c>
      <c r="B524" s="47" t="s">
        <v>468</v>
      </c>
      <c r="C524" s="48">
        <v>389</v>
      </c>
      <c r="D524" s="49">
        <v>101112</v>
      </c>
    </row>
    <row r="525" spans="1:4" x14ac:dyDescent="0.2">
      <c r="A525" s="47" t="s">
        <v>448</v>
      </c>
      <c r="B525" s="47" t="s">
        <v>468</v>
      </c>
      <c r="C525" s="48">
        <v>260</v>
      </c>
      <c r="D525" s="49">
        <v>67649</v>
      </c>
    </row>
    <row r="526" spans="1:4" x14ac:dyDescent="0.2">
      <c r="A526" s="47" t="s">
        <v>449</v>
      </c>
      <c r="B526" s="47" t="s">
        <v>468</v>
      </c>
      <c r="C526" s="48">
        <v>265</v>
      </c>
      <c r="D526" s="49">
        <v>69002</v>
      </c>
    </row>
    <row r="527" spans="1:4" x14ac:dyDescent="0.2">
      <c r="A527" s="47" t="s">
        <v>450</v>
      </c>
      <c r="B527" s="47" t="s">
        <v>468</v>
      </c>
      <c r="C527" s="48">
        <v>281</v>
      </c>
      <c r="D527" s="49">
        <v>72962</v>
      </c>
    </row>
    <row r="528" spans="1:4" x14ac:dyDescent="0.2">
      <c r="A528" s="47" t="s">
        <v>451</v>
      </c>
      <c r="B528" s="47" t="s">
        <v>468</v>
      </c>
      <c r="C528" s="48">
        <v>297</v>
      </c>
      <c r="D528" s="49">
        <v>77149</v>
      </c>
    </row>
    <row r="529" spans="1:4" x14ac:dyDescent="0.2">
      <c r="A529" s="47" t="s">
        <v>452</v>
      </c>
      <c r="B529" s="47" t="s">
        <v>468</v>
      </c>
      <c r="C529" s="48">
        <v>314</v>
      </c>
      <c r="D529" s="49">
        <v>81573</v>
      </c>
    </row>
    <row r="530" spans="1:4" x14ac:dyDescent="0.2">
      <c r="A530" s="47" t="s">
        <v>453</v>
      </c>
      <c r="B530" s="47" t="s">
        <v>468</v>
      </c>
      <c r="C530" s="48">
        <v>332</v>
      </c>
      <c r="D530" s="49">
        <v>86253</v>
      </c>
    </row>
    <row r="531" spans="1:4" x14ac:dyDescent="0.2">
      <c r="A531" s="47" t="s">
        <v>454</v>
      </c>
      <c r="B531" s="47" t="s">
        <v>468</v>
      </c>
      <c r="C531" s="48">
        <v>348</v>
      </c>
      <c r="D531" s="49">
        <v>90567</v>
      </c>
    </row>
    <row r="532" spans="1:4" x14ac:dyDescent="0.2">
      <c r="A532" s="47" t="s">
        <v>455</v>
      </c>
      <c r="B532" s="47" t="s">
        <v>468</v>
      </c>
      <c r="C532" s="48">
        <v>366</v>
      </c>
      <c r="D532" s="49">
        <v>95097</v>
      </c>
    </row>
    <row r="533" spans="1:4" x14ac:dyDescent="0.2">
      <c r="A533" s="47" t="s">
        <v>456</v>
      </c>
      <c r="B533" s="47" t="s">
        <v>468</v>
      </c>
      <c r="C533" s="48">
        <v>379</v>
      </c>
      <c r="D533" s="49">
        <v>98424</v>
      </c>
    </row>
    <row r="534" spans="1:4" x14ac:dyDescent="0.2">
      <c r="A534" s="47" t="s">
        <v>457</v>
      </c>
      <c r="B534" s="47" t="s">
        <v>468</v>
      </c>
      <c r="C534" s="48">
        <v>397</v>
      </c>
      <c r="D534" s="49">
        <v>103345</v>
      </c>
    </row>
    <row r="535" spans="1:4" x14ac:dyDescent="0.2">
      <c r="A535" s="47" t="s">
        <v>458</v>
      </c>
      <c r="B535" s="47" t="s">
        <v>468</v>
      </c>
      <c r="C535" s="48">
        <v>269</v>
      </c>
      <c r="D535" s="49">
        <v>69990</v>
      </c>
    </row>
    <row r="536" spans="1:4" x14ac:dyDescent="0.2">
      <c r="A536" s="47" t="s">
        <v>459</v>
      </c>
      <c r="B536" s="47" t="s">
        <v>468</v>
      </c>
      <c r="C536" s="48">
        <v>275</v>
      </c>
      <c r="D536" s="49">
        <v>71390</v>
      </c>
    </row>
    <row r="537" spans="1:4" x14ac:dyDescent="0.2">
      <c r="A537" s="47" t="s">
        <v>460</v>
      </c>
      <c r="B537" s="47" t="s">
        <v>468</v>
      </c>
      <c r="C537" s="48">
        <v>290</v>
      </c>
      <c r="D537" s="49">
        <v>75485</v>
      </c>
    </row>
    <row r="538" spans="1:4" x14ac:dyDescent="0.2">
      <c r="A538" s="47" t="s">
        <v>461</v>
      </c>
      <c r="B538" s="47" t="s">
        <v>468</v>
      </c>
      <c r="C538" s="48">
        <v>307</v>
      </c>
      <c r="D538" s="49">
        <v>79817</v>
      </c>
    </row>
    <row r="539" spans="1:4" x14ac:dyDescent="0.2">
      <c r="A539" s="47" t="s">
        <v>462</v>
      </c>
      <c r="B539" s="47" t="s">
        <v>468</v>
      </c>
      <c r="C539" s="48">
        <v>325</v>
      </c>
      <c r="D539" s="49">
        <v>84396</v>
      </c>
    </row>
    <row r="540" spans="1:4" x14ac:dyDescent="0.2">
      <c r="A540" s="47" t="s">
        <v>463</v>
      </c>
      <c r="B540" s="47" t="s">
        <v>468</v>
      </c>
      <c r="C540" s="48">
        <v>343</v>
      </c>
      <c r="D540" s="49">
        <v>89237</v>
      </c>
    </row>
    <row r="541" spans="1:4" x14ac:dyDescent="0.2">
      <c r="A541" s="47" t="s">
        <v>464</v>
      </c>
      <c r="B541" s="47" t="s">
        <v>468</v>
      </c>
      <c r="C541" s="48">
        <v>360</v>
      </c>
      <c r="D541" s="49">
        <v>93699</v>
      </c>
    </row>
    <row r="542" spans="1:4" x14ac:dyDescent="0.2">
      <c r="A542" s="47" t="s">
        <v>465</v>
      </c>
      <c r="B542" s="47" t="s">
        <v>468</v>
      </c>
      <c r="C542" s="48">
        <v>378</v>
      </c>
      <c r="D542" s="49">
        <v>98383</v>
      </c>
    </row>
    <row r="543" spans="1:4" x14ac:dyDescent="0.2">
      <c r="A543" s="47" t="s">
        <v>466</v>
      </c>
      <c r="B543" s="47" t="s">
        <v>468</v>
      </c>
      <c r="C543" s="48">
        <v>392</v>
      </c>
      <c r="D543" s="49">
        <v>101827</v>
      </c>
    </row>
    <row r="544" spans="1:4" x14ac:dyDescent="0.2">
      <c r="A544" s="47" t="s">
        <v>467</v>
      </c>
      <c r="B544" s="47" t="s">
        <v>468</v>
      </c>
      <c r="C544" s="48">
        <v>411</v>
      </c>
      <c r="D544" s="49">
        <v>106919</v>
      </c>
    </row>
    <row r="545" spans="1:4" x14ac:dyDescent="0.2">
      <c r="A545" s="47" t="s">
        <v>278</v>
      </c>
      <c r="B545" s="47" t="s">
        <v>468</v>
      </c>
      <c r="C545" s="48">
        <f>D545/185</f>
        <v>203.89729729729729</v>
      </c>
      <c r="D545" s="49">
        <v>37721</v>
      </c>
    </row>
    <row r="546" spans="1:4" x14ac:dyDescent="0.2">
      <c r="A546" s="47" t="s">
        <v>279</v>
      </c>
      <c r="B546" s="47" t="s">
        <v>468</v>
      </c>
      <c r="C546" s="48">
        <f t="shared" ref="C546:C609" si="0">D546/185</f>
        <v>214.76216216216216</v>
      </c>
      <c r="D546" s="49">
        <v>39731</v>
      </c>
    </row>
    <row r="547" spans="1:4" x14ac:dyDescent="0.2">
      <c r="A547" s="47" t="s">
        <v>280</v>
      </c>
      <c r="B547" s="47" t="s">
        <v>468</v>
      </c>
      <c r="C547" s="48">
        <f t="shared" si="0"/>
        <v>226.88648648648649</v>
      </c>
      <c r="D547" s="49">
        <v>41974</v>
      </c>
    </row>
    <row r="548" spans="1:4" x14ac:dyDescent="0.2">
      <c r="A548" s="47" t="s">
        <v>281</v>
      </c>
      <c r="B548" s="47" t="s">
        <v>468</v>
      </c>
      <c r="C548" s="48">
        <f t="shared" si="0"/>
        <v>239.88108108108108</v>
      </c>
      <c r="D548" s="49">
        <v>44378</v>
      </c>
    </row>
    <row r="549" spans="1:4" x14ac:dyDescent="0.2">
      <c r="A549" s="47" t="s">
        <v>282</v>
      </c>
      <c r="B549" s="47" t="s">
        <v>468</v>
      </c>
      <c r="C549" s="48">
        <f t="shared" si="0"/>
        <v>253.87027027027028</v>
      </c>
      <c r="D549" s="49">
        <v>46966</v>
      </c>
    </row>
    <row r="550" spans="1:4" x14ac:dyDescent="0.2">
      <c r="A550" s="47" t="s">
        <v>283</v>
      </c>
      <c r="B550" s="47" t="s">
        <v>468</v>
      </c>
      <c r="C550" s="48">
        <f t="shared" si="0"/>
        <v>268.24324324324323</v>
      </c>
      <c r="D550" s="49">
        <v>49625</v>
      </c>
    </row>
    <row r="551" spans="1:4" x14ac:dyDescent="0.2">
      <c r="A551" s="47" t="s">
        <v>284</v>
      </c>
      <c r="B551" s="47" t="s">
        <v>468</v>
      </c>
      <c r="C551" s="48">
        <f t="shared" si="0"/>
        <v>281.73513513513512</v>
      </c>
      <c r="D551" s="49">
        <v>52121</v>
      </c>
    </row>
    <row r="552" spans="1:4" x14ac:dyDescent="0.2">
      <c r="A552" s="47" t="s">
        <v>285</v>
      </c>
      <c r="B552" s="47" t="s">
        <v>468</v>
      </c>
      <c r="C552" s="48">
        <f t="shared" si="0"/>
        <v>295.84864864864863</v>
      </c>
      <c r="D552" s="49">
        <v>54732</v>
      </c>
    </row>
    <row r="553" spans="1:4" x14ac:dyDescent="0.2">
      <c r="A553" s="47" t="s">
        <v>286</v>
      </c>
      <c r="B553" s="47" t="s">
        <v>468</v>
      </c>
      <c r="C553" s="48">
        <f t="shared" si="0"/>
        <v>310.5891891891892</v>
      </c>
      <c r="D553" s="49">
        <v>57459</v>
      </c>
    </row>
    <row r="554" spans="1:4" x14ac:dyDescent="0.2">
      <c r="A554" s="47" t="s">
        <v>287</v>
      </c>
      <c r="B554" s="47" t="s">
        <v>468</v>
      </c>
      <c r="C554" s="48">
        <f t="shared" si="0"/>
        <v>326.12432432432433</v>
      </c>
      <c r="D554" s="49">
        <v>60333</v>
      </c>
    </row>
    <row r="555" spans="1:4" x14ac:dyDescent="0.2">
      <c r="A555" s="47" t="s">
        <v>288</v>
      </c>
      <c r="B555" s="47" t="s">
        <v>468</v>
      </c>
      <c r="C555" s="48">
        <f t="shared" si="0"/>
        <v>213.64324324324323</v>
      </c>
      <c r="D555" s="49">
        <v>39524</v>
      </c>
    </row>
    <row r="556" spans="1:4" x14ac:dyDescent="0.2">
      <c r="A556" s="47" t="s">
        <v>289</v>
      </c>
      <c r="B556" s="47" t="s">
        <v>468</v>
      </c>
      <c r="C556" s="48">
        <f t="shared" si="0"/>
        <v>225.01621621621621</v>
      </c>
      <c r="D556" s="49">
        <v>41628</v>
      </c>
    </row>
    <row r="557" spans="1:4" x14ac:dyDescent="0.2">
      <c r="A557" s="47" t="s">
        <v>290</v>
      </c>
      <c r="B557" s="47" t="s">
        <v>468</v>
      </c>
      <c r="C557" s="48">
        <f t="shared" si="0"/>
        <v>237.75675675675674</v>
      </c>
      <c r="D557" s="49">
        <v>43985</v>
      </c>
    </row>
    <row r="558" spans="1:4" x14ac:dyDescent="0.2">
      <c r="A558" s="47" t="s">
        <v>291</v>
      </c>
      <c r="B558" s="47" t="s">
        <v>468</v>
      </c>
      <c r="C558" s="48">
        <f t="shared" si="0"/>
        <v>251.4918918918919</v>
      </c>
      <c r="D558" s="49">
        <v>46526</v>
      </c>
    </row>
    <row r="559" spans="1:4" x14ac:dyDescent="0.2">
      <c r="A559" s="47" t="s">
        <v>292</v>
      </c>
      <c r="B559" s="47" t="s">
        <v>468</v>
      </c>
      <c r="C559" s="48">
        <f t="shared" si="0"/>
        <v>265.86486486486484</v>
      </c>
      <c r="D559" s="49">
        <v>49185</v>
      </c>
    </row>
    <row r="560" spans="1:4" x14ac:dyDescent="0.2">
      <c r="A560" s="47" t="s">
        <v>293</v>
      </c>
      <c r="B560" s="47" t="s">
        <v>468</v>
      </c>
      <c r="C560" s="48">
        <f t="shared" si="0"/>
        <v>281.23243243243246</v>
      </c>
      <c r="D560" s="49">
        <v>52028</v>
      </c>
    </row>
    <row r="561" spans="1:4" x14ac:dyDescent="0.2">
      <c r="A561" s="47" t="s">
        <v>294</v>
      </c>
      <c r="B561" s="47" t="s">
        <v>468</v>
      </c>
      <c r="C561" s="48">
        <f t="shared" si="0"/>
        <v>295.35135135135135</v>
      </c>
      <c r="D561" s="49">
        <v>54640</v>
      </c>
    </row>
    <row r="562" spans="1:4" x14ac:dyDescent="0.2">
      <c r="A562" s="47" t="s">
        <v>295</v>
      </c>
      <c r="B562" s="47" t="s">
        <v>468</v>
      </c>
      <c r="C562" s="48">
        <f t="shared" si="0"/>
        <v>310.09189189189192</v>
      </c>
      <c r="D562" s="49">
        <v>57367</v>
      </c>
    </row>
    <row r="563" spans="1:4" x14ac:dyDescent="0.2">
      <c r="A563" s="47" t="s">
        <v>296</v>
      </c>
      <c r="B563" s="47" t="s">
        <v>468</v>
      </c>
      <c r="C563" s="48">
        <f t="shared" si="0"/>
        <v>325.58378378378376</v>
      </c>
      <c r="D563" s="49">
        <v>60233</v>
      </c>
    </row>
    <row r="564" spans="1:4" x14ac:dyDescent="0.2">
      <c r="A564" s="47" t="s">
        <v>297</v>
      </c>
      <c r="B564" s="47" t="s">
        <v>468</v>
      </c>
      <c r="C564" s="48">
        <f t="shared" si="0"/>
        <v>341.86486486486484</v>
      </c>
      <c r="D564" s="49">
        <v>63245</v>
      </c>
    </row>
    <row r="565" spans="1:4" x14ac:dyDescent="0.2">
      <c r="A565" s="47" t="s">
        <v>298</v>
      </c>
      <c r="B565" s="47" t="s">
        <v>468</v>
      </c>
      <c r="C565" s="48">
        <f t="shared" si="0"/>
        <v>223.25945945945946</v>
      </c>
      <c r="D565" s="49">
        <v>41303</v>
      </c>
    </row>
    <row r="566" spans="1:4" x14ac:dyDescent="0.2">
      <c r="A566" s="47" t="s">
        <v>299</v>
      </c>
      <c r="B566" s="47" t="s">
        <v>468</v>
      </c>
      <c r="C566" s="48">
        <f t="shared" si="0"/>
        <v>235.25405405405405</v>
      </c>
      <c r="D566" s="49">
        <v>43522</v>
      </c>
    </row>
    <row r="567" spans="1:4" x14ac:dyDescent="0.2">
      <c r="A567" s="47" t="s">
        <v>300</v>
      </c>
      <c r="B567" s="47" t="s">
        <v>468</v>
      </c>
      <c r="C567" s="48">
        <f t="shared" si="0"/>
        <v>248.16756756756757</v>
      </c>
      <c r="D567" s="49">
        <v>45911</v>
      </c>
    </row>
    <row r="568" spans="1:4" x14ac:dyDescent="0.2">
      <c r="A568" s="47" t="s">
        <v>301</v>
      </c>
      <c r="B568" s="47" t="s">
        <v>468</v>
      </c>
      <c r="C568" s="48">
        <f t="shared" si="0"/>
        <v>262.98918918918918</v>
      </c>
      <c r="D568" s="49">
        <v>48653</v>
      </c>
    </row>
    <row r="569" spans="1:4" x14ac:dyDescent="0.2">
      <c r="A569" s="47" t="s">
        <v>302</v>
      </c>
      <c r="B569" s="47" t="s">
        <v>468</v>
      </c>
      <c r="C569" s="48">
        <f t="shared" si="0"/>
        <v>277.98378378378379</v>
      </c>
      <c r="D569" s="49">
        <v>51427</v>
      </c>
    </row>
    <row r="570" spans="1:4" x14ac:dyDescent="0.2">
      <c r="A570" s="47" t="s">
        <v>303</v>
      </c>
      <c r="B570" s="47" t="s">
        <v>468</v>
      </c>
      <c r="C570" s="48">
        <f t="shared" si="0"/>
        <v>293.97837837837835</v>
      </c>
      <c r="D570" s="49">
        <v>54386</v>
      </c>
    </row>
    <row r="571" spans="1:4" x14ac:dyDescent="0.2">
      <c r="A571" s="47" t="s">
        <v>304</v>
      </c>
      <c r="B571" s="47" t="s">
        <v>468</v>
      </c>
      <c r="C571" s="48">
        <f t="shared" si="0"/>
        <v>308.71891891891892</v>
      </c>
      <c r="D571" s="49">
        <v>57113</v>
      </c>
    </row>
    <row r="572" spans="1:4" x14ac:dyDescent="0.2">
      <c r="A572" s="47" t="s">
        <v>305</v>
      </c>
      <c r="B572" s="47" t="s">
        <v>468</v>
      </c>
      <c r="C572" s="48">
        <f t="shared" si="0"/>
        <v>324.2162162162162</v>
      </c>
      <c r="D572" s="49">
        <v>59980</v>
      </c>
    </row>
    <row r="573" spans="1:4" x14ac:dyDescent="0.2">
      <c r="A573" s="47" t="s">
        <v>306</v>
      </c>
      <c r="B573" s="47" t="s">
        <v>468</v>
      </c>
      <c r="C573" s="48">
        <f t="shared" si="0"/>
        <v>340.57837837837837</v>
      </c>
      <c r="D573" s="49">
        <v>63007</v>
      </c>
    </row>
    <row r="574" spans="1:4" x14ac:dyDescent="0.2">
      <c r="A574" s="47" t="s">
        <v>307</v>
      </c>
      <c r="B574" s="47" t="s">
        <v>468</v>
      </c>
      <c r="C574" s="48">
        <f t="shared" si="0"/>
        <v>357.61081081081079</v>
      </c>
      <c r="D574" s="49">
        <v>66158</v>
      </c>
    </row>
    <row r="575" spans="1:4" x14ac:dyDescent="0.2">
      <c r="A575" s="47" t="s">
        <v>308</v>
      </c>
      <c r="B575" s="47" t="s">
        <v>468</v>
      </c>
      <c r="C575" s="48">
        <f t="shared" si="0"/>
        <v>233.13513513513513</v>
      </c>
      <c r="D575" s="49">
        <v>43130</v>
      </c>
    </row>
    <row r="576" spans="1:4" x14ac:dyDescent="0.2">
      <c r="A576" s="47" t="s">
        <v>309</v>
      </c>
      <c r="B576" s="47" t="s">
        <v>468</v>
      </c>
      <c r="C576" s="48">
        <f t="shared" si="0"/>
        <v>245.5081081081081</v>
      </c>
      <c r="D576" s="49">
        <v>45419</v>
      </c>
    </row>
    <row r="577" spans="1:4" x14ac:dyDescent="0.2">
      <c r="A577" s="47" t="s">
        <v>310</v>
      </c>
      <c r="B577" s="47" t="s">
        <v>468</v>
      </c>
      <c r="C577" s="48">
        <f t="shared" si="0"/>
        <v>259.37297297297295</v>
      </c>
      <c r="D577" s="49">
        <v>47984</v>
      </c>
    </row>
    <row r="578" spans="1:4" x14ac:dyDescent="0.2">
      <c r="A578" s="47" t="s">
        <v>311</v>
      </c>
      <c r="B578" s="47" t="s">
        <v>468</v>
      </c>
      <c r="C578" s="48">
        <f t="shared" si="0"/>
        <v>274.4918918918919</v>
      </c>
      <c r="D578" s="49">
        <v>50781</v>
      </c>
    </row>
    <row r="579" spans="1:4" x14ac:dyDescent="0.2">
      <c r="A579" s="47" t="s">
        <v>312</v>
      </c>
      <c r="B579" s="47" t="s">
        <v>468</v>
      </c>
      <c r="C579" s="48">
        <f t="shared" si="0"/>
        <v>290.10270270270269</v>
      </c>
      <c r="D579" s="49">
        <v>53669</v>
      </c>
    </row>
    <row r="580" spans="1:4" x14ac:dyDescent="0.2">
      <c r="A580" s="47" t="s">
        <v>313</v>
      </c>
      <c r="B580" s="47" t="s">
        <v>468</v>
      </c>
      <c r="C580" s="48">
        <f t="shared" si="0"/>
        <v>306.84864864864863</v>
      </c>
      <c r="D580" s="49">
        <v>56767</v>
      </c>
    </row>
    <row r="581" spans="1:4" x14ac:dyDescent="0.2">
      <c r="A581" s="47" t="s">
        <v>314</v>
      </c>
      <c r="B581" s="47" t="s">
        <v>468</v>
      </c>
      <c r="C581" s="48">
        <f t="shared" si="0"/>
        <v>322.21081081081081</v>
      </c>
      <c r="D581" s="49">
        <v>59609</v>
      </c>
    </row>
    <row r="582" spans="1:4" x14ac:dyDescent="0.2">
      <c r="A582" s="47" t="s">
        <v>315</v>
      </c>
      <c r="B582" s="47" t="s">
        <v>468</v>
      </c>
      <c r="C582" s="48">
        <f t="shared" si="0"/>
        <v>338.32432432432432</v>
      </c>
      <c r="D582" s="49">
        <v>62590</v>
      </c>
    </row>
    <row r="583" spans="1:4" x14ac:dyDescent="0.2">
      <c r="A583" s="47" t="s">
        <v>316</v>
      </c>
      <c r="B583" s="47" t="s">
        <v>468</v>
      </c>
      <c r="C583" s="48">
        <f t="shared" si="0"/>
        <v>355.31891891891894</v>
      </c>
      <c r="D583" s="49">
        <v>65734</v>
      </c>
    </row>
    <row r="584" spans="1:4" x14ac:dyDescent="0.2">
      <c r="A584" s="47" t="s">
        <v>317</v>
      </c>
      <c r="B584" s="47" t="s">
        <v>468</v>
      </c>
      <c r="C584" s="48">
        <f t="shared" si="0"/>
        <v>373.08648648648648</v>
      </c>
      <c r="D584" s="49">
        <v>69021</v>
      </c>
    </row>
    <row r="585" spans="1:4" x14ac:dyDescent="0.2">
      <c r="A585" s="47" t="s">
        <v>318</v>
      </c>
      <c r="B585" s="47" t="s">
        <v>468</v>
      </c>
      <c r="C585" s="48">
        <f t="shared" si="0"/>
        <v>242.87567567567567</v>
      </c>
      <c r="D585" s="49">
        <v>44932</v>
      </c>
    </row>
    <row r="586" spans="1:4" x14ac:dyDescent="0.2">
      <c r="A586" s="47" t="s">
        <v>319</v>
      </c>
      <c r="B586" s="47" t="s">
        <v>468</v>
      </c>
      <c r="C586" s="48">
        <f t="shared" si="0"/>
        <v>255.74594594594595</v>
      </c>
      <c r="D586" s="49">
        <v>47313</v>
      </c>
    </row>
    <row r="587" spans="1:4" x14ac:dyDescent="0.2">
      <c r="A587" s="47" t="s">
        <v>320</v>
      </c>
      <c r="B587" s="47" t="s">
        <v>468</v>
      </c>
      <c r="C587" s="48">
        <f t="shared" si="0"/>
        <v>270.36216216216218</v>
      </c>
      <c r="D587" s="49">
        <v>50017</v>
      </c>
    </row>
    <row r="588" spans="1:4" x14ac:dyDescent="0.2">
      <c r="A588" s="47" t="s">
        <v>321</v>
      </c>
      <c r="B588" s="47" t="s">
        <v>468</v>
      </c>
      <c r="C588" s="48">
        <f t="shared" si="0"/>
        <v>285.97837837837835</v>
      </c>
      <c r="D588" s="49">
        <v>52906</v>
      </c>
    </row>
    <row r="589" spans="1:4" x14ac:dyDescent="0.2">
      <c r="A589" s="47" t="s">
        <v>322</v>
      </c>
      <c r="B589" s="47" t="s">
        <v>468</v>
      </c>
      <c r="C589" s="48">
        <f t="shared" si="0"/>
        <v>302.2162162162162</v>
      </c>
      <c r="D589" s="49">
        <v>55910</v>
      </c>
    </row>
    <row r="590" spans="1:4" x14ac:dyDescent="0.2">
      <c r="A590" s="47" t="s">
        <v>323</v>
      </c>
      <c r="B590" s="47" t="s">
        <v>468</v>
      </c>
      <c r="C590" s="48">
        <f t="shared" si="0"/>
        <v>319.71351351351353</v>
      </c>
      <c r="D590" s="49">
        <v>59147</v>
      </c>
    </row>
    <row r="591" spans="1:4" x14ac:dyDescent="0.2">
      <c r="A591" s="47" t="s">
        <v>324</v>
      </c>
      <c r="B591" s="47" t="s">
        <v>468</v>
      </c>
      <c r="C591" s="48">
        <f t="shared" si="0"/>
        <v>335.71351351351353</v>
      </c>
      <c r="D591" s="49">
        <v>62107</v>
      </c>
    </row>
    <row r="592" spans="1:4" x14ac:dyDescent="0.2">
      <c r="A592" s="47" t="s">
        <v>325</v>
      </c>
      <c r="B592" s="47" t="s">
        <v>468</v>
      </c>
      <c r="C592" s="48">
        <f t="shared" si="0"/>
        <v>352.44864864864866</v>
      </c>
      <c r="D592" s="49">
        <v>65203</v>
      </c>
    </row>
    <row r="593" spans="1:4" x14ac:dyDescent="0.2">
      <c r="A593" s="47" t="s">
        <v>326</v>
      </c>
      <c r="B593" s="47" t="s">
        <v>468</v>
      </c>
      <c r="C593" s="48">
        <f t="shared" si="0"/>
        <v>369.94054054054055</v>
      </c>
      <c r="D593" s="49">
        <v>68439</v>
      </c>
    </row>
    <row r="594" spans="1:4" x14ac:dyDescent="0.2">
      <c r="A594" s="47" t="s">
        <v>327</v>
      </c>
      <c r="B594" s="47" t="s">
        <v>468</v>
      </c>
      <c r="C594" s="48">
        <f t="shared" si="0"/>
        <v>388.44324324324322</v>
      </c>
      <c r="D594" s="49">
        <v>71862</v>
      </c>
    </row>
    <row r="595" spans="1:4" x14ac:dyDescent="0.2">
      <c r="A595" s="47" t="s">
        <v>328</v>
      </c>
      <c r="B595" s="47" t="s">
        <v>468</v>
      </c>
      <c r="C595" s="48">
        <f t="shared" si="0"/>
        <v>252.02702702702703</v>
      </c>
      <c r="D595" s="49">
        <v>46625</v>
      </c>
    </row>
    <row r="596" spans="1:4" x14ac:dyDescent="0.2">
      <c r="A596" s="47" t="s">
        <v>329</v>
      </c>
      <c r="B596" s="47" t="s">
        <v>468</v>
      </c>
      <c r="C596" s="48">
        <f t="shared" si="0"/>
        <v>263.74594594594595</v>
      </c>
      <c r="D596" s="49">
        <v>48793</v>
      </c>
    </row>
    <row r="597" spans="1:4" x14ac:dyDescent="0.2">
      <c r="A597" s="47" t="s">
        <v>330</v>
      </c>
      <c r="B597" s="47" t="s">
        <v>468</v>
      </c>
      <c r="C597" s="48">
        <f t="shared" si="0"/>
        <v>279.9027027027027</v>
      </c>
      <c r="D597" s="49">
        <v>51782</v>
      </c>
    </row>
    <row r="598" spans="1:4" x14ac:dyDescent="0.2">
      <c r="A598" s="47" t="s">
        <v>331</v>
      </c>
      <c r="B598" s="47" t="s">
        <v>468</v>
      </c>
      <c r="C598" s="48">
        <f t="shared" si="0"/>
        <v>295.96216216216214</v>
      </c>
      <c r="D598" s="49">
        <v>54753</v>
      </c>
    </row>
    <row r="599" spans="1:4" x14ac:dyDescent="0.2">
      <c r="A599" s="47" t="s">
        <v>332</v>
      </c>
      <c r="B599" s="47" t="s">
        <v>468</v>
      </c>
      <c r="C599" s="48">
        <f t="shared" si="0"/>
        <v>312.94594594594594</v>
      </c>
      <c r="D599" s="49">
        <v>57895</v>
      </c>
    </row>
    <row r="600" spans="1:4" x14ac:dyDescent="0.2">
      <c r="A600" s="47" t="s">
        <v>333</v>
      </c>
      <c r="B600" s="47" t="s">
        <v>468</v>
      </c>
      <c r="C600" s="48">
        <f t="shared" si="0"/>
        <v>330.89189189189187</v>
      </c>
      <c r="D600" s="49">
        <v>61215</v>
      </c>
    </row>
    <row r="601" spans="1:4" x14ac:dyDescent="0.2">
      <c r="A601" s="47" t="s">
        <v>334</v>
      </c>
      <c r="B601" s="47" t="s">
        <v>468</v>
      </c>
      <c r="C601" s="48">
        <f t="shared" si="0"/>
        <v>347.44324324324322</v>
      </c>
      <c r="D601" s="49">
        <v>64277</v>
      </c>
    </row>
    <row r="602" spans="1:4" x14ac:dyDescent="0.2">
      <c r="A602" s="47" t="s">
        <v>335</v>
      </c>
      <c r="B602" s="47" t="s">
        <v>468</v>
      </c>
      <c r="C602" s="48">
        <f t="shared" si="0"/>
        <v>364.81081081081084</v>
      </c>
      <c r="D602" s="49">
        <v>67490</v>
      </c>
    </row>
    <row r="603" spans="1:4" x14ac:dyDescent="0.2">
      <c r="A603" s="47" t="s">
        <v>336</v>
      </c>
      <c r="B603" s="47" t="s">
        <v>468</v>
      </c>
      <c r="C603" s="48">
        <f t="shared" si="0"/>
        <v>377.57837837837837</v>
      </c>
      <c r="D603" s="49">
        <v>69852</v>
      </c>
    </row>
    <row r="604" spans="1:4" x14ac:dyDescent="0.2">
      <c r="A604" s="47" t="s">
        <v>337</v>
      </c>
      <c r="B604" s="47" t="s">
        <v>468</v>
      </c>
      <c r="C604" s="48">
        <f t="shared" si="0"/>
        <v>396.45405405405404</v>
      </c>
      <c r="D604" s="49">
        <v>73344</v>
      </c>
    </row>
    <row r="605" spans="1:4" x14ac:dyDescent="0.2">
      <c r="A605" s="47" t="s">
        <v>338</v>
      </c>
      <c r="B605" s="47" t="s">
        <v>468</v>
      </c>
      <c r="C605" s="48">
        <f t="shared" si="0"/>
        <v>261.2</v>
      </c>
      <c r="D605" s="49">
        <v>48322</v>
      </c>
    </row>
    <row r="606" spans="1:4" x14ac:dyDescent="0.2">
      <c r="A606" s="47" t="s">
        <v>339</v>
      </c>
      <c r="B606" s="47" t="s">
        <v>468</v>
      </c>
      <c r="C606" s="48">
        <f t="shared" si="0"/>
        <v>274.94594594594594</v>
      </c>
      <c r="D606" s="49">
        <v>50865</v>
      </c>
    </row>
    <row r="607" spans="1:4" x14ac:dyDescent="0.2">
      <c r="A607" s="47" t="s">
        <v>340</v>
      </c>
      <c r="B607" s="47" t="s">
        <v>468</v>
      </c>
      <c r="C607" s="48">
        <f t="shared" si="0"/>
        <v>290.71351351351353</v>
      </c>
      <c r="D607" s="49">
        <v>53782</v>
      </c>
    </row>
    <row r="608" spans="1:4" x14ac:dyDescent="0.2">
      <c r="A608" s="47" t="s">
        <v>341</v>
      </c>
      <c r="B608" s="47" t="s">
        <v>468</v>
      </c>
      <c r="C608" s="48">
        <f t="shared" si="0"/>
        <v>307.39999999999998</v>
      </c>
      <c r="D608" s="49">
        <v>56869</v>
      </c>
    </row>
    <row r="609" spans="1:4" x14ac:dyDescent="0.2">
      <c r="A609" s="47" t="s">
        <v>342</v>
      </c>
      <c r="B609" s="47" t="s">
        <v>468</v>
      </c>
      <c r="C609" s="48">
        <f t="shared" si="0"/>
        <v>325.02702702702703</v>
      </c>
      <c r="D609" s="49">
        <v>60130</v>
      </c>
    </row>
    <row r="610" spans="1:4" x14ac:dyDescent="0.2">
      <c r="A610" s="47" t="s">
        <v>343</v>
      </c>
      <c r="B610" s="47" t="s">
        <v>468</v>
      </c>
      <c r="C610" s="48">
        <f t="shared" ref="C610:C644" si="1">D610/185</f>
        <v>343.67567567567568</v>
      </c>
      <c r="D610" s="49">
        <v>63580</v>
      </c>
    </row>
    <row r="611" spans="1:4" x14ac:dyDescent="0.2">
      <c r="A611" s="47" t="s">
        <v>344</v>
      </c>
      <c r="B611" s="47" t="s">
        <v>468</v>
      </c>
      <c r="C611" s="48">
        <f t="shared" si="1"/>
        <v>360.85945945945946</v>
      </c>
      <c r="D611" s="49">
        <v>66759</v>
      </c>
    </row>
    <row r="612" spans="1:4" x14ac:dyDescent="0.2">
      <c r="A612" s="47" t="s">
        <v>345</v>
      </c>
      <c r="B612" s="47" t="s">
        <v>468</v>
      </c>
      <c r="C612" s="48">
        <f t="shared" si="1"/>
        <v>378.9027027027027</v>
      </c>
      <c r="D612" s="49">
        <v>70097</v>
      </c>
    </row>
    <row r="613" spans="1:4" x14ac:dyDescent="0.2">
      <c r="A613" s="47" t="s">
        <v>346</v>
      </c>
      <c r="B613" s="47" t="s">
        <v>468</v>
      </c>
      <c r="C613" s="48">
        <f t="shared" si="1"/>
        <v>392.16216216216219</v>
      </c>
      <c r="D613" s="49">
        <v>72550</v>
      </c>
    </row>
    <row r="614" spans="1:4" x14ac:dyDescent="0.2">
      <c r="A614" s="47" t="s">
        <v>347</v>
      </c>
      <c r="B614" s="47" t="s">
        <v>468</v>
      </c>
      <c r="C614" s="48">
        <f t="shared" si="1"/>
        <v>411.77297297297298</v>
      </c>
      <c r="D614" s="49">
        <v>76178</v>
      </c>
    </row>
    <row r="615" spans="1:4" x14ac:dyDescent="0.2">
      <c r="A615" s="47" t="s">
        <v>740</v>
      </c>
      <c r="B615" s="47" t="s">
        <v>468</v>
      </c>
      <c r="C615" s="48">
        <f t="shared" si="1"/>
        <v>270.9027027027027</v>
      </c>
      <c r="D615" s="49">
        <v>50117</v>
      </c>
    </row>
    <row r="616" spans="1:4" x14ac:dyDescent="0.2">
      <c r="A616" s="47" t="s">
        <v>741</v>
      </c>
      <c r="B616" s="47" t="s">
        <v>468</v>
      </c>
      <c r="C616" s="48">
        <f t="shared" si="1"/>
        <v>280.05945945945945</v>
      </c>
      <c r="D616" s="49">
        <v>51811</v>
      </c>
    </row>
    <row r="617" spans="1:4" x14ac:dyDescent="0.2">
      <c r="A617" s="47" t="s">
        <v>742</v>
      </c>
      <c r="B617" s="47" t="s">
        <v>468</v>
      </c>
      <c r="C617" s="48">
        <f t="shared" si="1"/>
        <v>296.12432432432433</v>
      </c>
      <c r="D617" s="49">
        <v>54783</v>
      </c>
    </row>
    <row r="618" spans="1:4" x14ac:dyDescent="0.2">
      <c r="A618" s="47" t="s">
        <v>743</v>
      </c>
      <c r="B618" s="47" t="s">
        <v>468</v>
      </c>
      <c r="C618" s="48">
        <f t="shared" si="1"/>
        <v>313.10810810810813</v>
      </c>
      <c r="D618" s="49">
        <v>57925</v>
      </c>
    </row>
    <row r="619" spans="1:4" x14ac:dyDescent="0.2">
      <c r="A619" s="47" t="s">
        <v>744</v>
      </c>
      <c r="B619" s="47" t="s">
        <v>468</v>
      </c>
      <c r="C619" s="48">
        <f t="shared" si="1"/>
        <v>331.08108108108109</v>
      </c>
      <c r="D619" s="49">
        <v>61250</v>
      </c>
    </row>
    <row r="620" spans="1:4" x14ac:dyDescent="0.2">
      <c r="A620" s="47" t="s">
        <v>745</v>
      </c>
      <c r="B620" s="47" t="s">
        <v>468</v>
      </c>
      <c r="C620" s="48">
        <f t="shared" si="1"/>
        <v>350.05945945945945</v>
      </c>
      <c r="D620" s="49">
        <v>64761</v>
      </c>
    </row>
    <row r="621" spans="1:4" x14ac:dyDescent="0.2">
      <c r="A621" s="47" t="s">
        <v>746</v>
      </c>
      <c r="B621" s="47" t="s">
        <v>468</v>
      </c>
      <c r="C621" s="48">
        <f t="shared" si="1"/>
        <v>367.56216216216217</v>
      </c>
      <c r="D621" s="49">
        <v>67999</v>
      </c>
    </row>
    <row r="622" spans="1:4" x14ac:dyDescent="0.2">
      <c r="A622" s="47" t="s">
        <v>747</v>
      </c>
      <c r="B622" s="47" t="s">
        <v>468</v>
      </c>
      <c r="C622" s="48">
        <f t="shared" si="1"/>
        <v>385.95135135135138</v>
      </c>
      <c r="D622" s="49">
        <v>71401</v>
      </c>
    </row>
    <row r="623" spans="1:4" x14ac:dyDescent="0.2">
      <c r="A623" s="47" t="s">
        <v>748</v>
      </c>
      <c r="B623" s="47" t="s">
        <v>468</v>
      </c>
      <c r="C623" s="48">
        <f t="shared" si="1"/>
        <v>399.45945945945948</v>
      </c>
      <c r="D623" s="49">
        <v>73900</v>
      </c>
    </row>
    <row r="624" spans="1:4" x14ac:dyDescent="0.2">
      <c r="A624" s="47" t="s">
        <v>749</v>
      </c>
      <c r="B624" s="47" t="s">
        <v>468</v>
      </c>
      <c r="C624" s="48">
        <f t="shared" si="1"/>
        <v>419.43243243243245</v>
      </c>
      <c r="D624" s="49">
        <v>77595</v>
      </c>
    </row>
    <row r="625" spans="1:4" x14ac:dyDescent="0.2">
      <c r="A625" s="47" t="s">
        <v>348</v>
      </c>
      <c r="B625" s="47" t="s">
        <v>468</v>
      </c>
      <c r="C625" s="48">
        <f t="shared" si="1"/>
        <v>280.62162162162161</v>
      </c>
      <c r="D625" s="49">
        <v>51915</v>
      </c>
    </row>
    <row r="626" spans="1:4" x14ac:dyDescent="0.2">
      <c r="A626" s="47" t="s">
        <v>349</v>
      </c>
      <c r="B626" s="47" t="s">
        <v>468</v>
      </c>
      <c r="C626" s="48">
        <f t="shared" si="1"/>
        <v>286.23783783783784</v>
      </c>
      <c r="D626" s="49">
        <v>52954</v>
      </c>
    </row>
    <row r="627" spans="1:4" x14ac:dyDescent="0.2">
      <c r="A627" s="47" t="s">
        <v>350</v>
      </c>
      <c r="B627" s="47" t="s">
        <v>468</v>
      </c>
      <c r="C627" s="48">
        <f t="shared" si="1"/>
        <v>302.66486486486485</v>
      </c>
      <c r="D627" s="49">
        <v>55993</v>
      </c>
    </row>
    <row r="628" spans="1:4" x14ac:dyDescent="0.2">
      <c r="A628" s="47" t="s">
        <v>351</v>
      </c>
      <c r="B628" s="47" t="s">
        <v>468</v>
      </c>
      <c r="C628" s="48">
        <f t="shared" si="1"/>
        <v>320.02702702702703</v>
      </c>
      <c r="D628" s="49">
        <v>59205</v>
      </c>
    </row>
    <row r="629" spans="1:4" x14ac:dyDescent="0.2">
      <c r="A629" s="47" t="s">
        <v>352</v>
      </c>
      <c r="B629" s="47" t="s">
        <v>468</v>
      </c>
      <c r="C629" s="48">
        <f t="shared" si="1"/>
        <v>338.38378378378377</v>
      </c>
      <c r="D629" s="49">
        <v>62601</v>
      </c>
    </row>
    <row r="630" spans="1:4" x14ac:dyDescent="0.2">
      <c r="A630" s="47" t="s">
        <v>353</v>
      </c>
      <c r="B630" s="47" t="s">
        <v>468</v>
      </c>
      <c r="C630" s="48">
        <f t="shared" si="1"/>
        <v>357.79459459459457</v>
      </c>
      <c r="D630" s="49">
        <v>66192</v>
      </c>
    </row>
    <row r="631" spans="1:4" x14ac:dyDescent="0.2">
      <c r="A631" s="47" t="s">
        <v>354</v>
      </c>
      <c r="B631" s="47" t="s">
        <v>468</v>
      </c>
      <c r="C631" s="48">
        <f t="shared" si="1"/>
        <v>375.69189189189188</v>
      </c>
      <c r="D631" s="49">
        <v>69503</v>
      </c>
    </row>
    <row r="632" spans="1:4" x14ac:dyDescent="0.2">
      <c r="A632" s="47" t="s">
        <v>355</v>
      </c>
      <c r="B632" s="47" t="s">
        <v>468</v>
      </c>
      <c r="C632" s="48">
        <f t="shared" si="1"/>
        <v>394.48648648648651</v>
      </c>
      <c r="D632" s="49">
        <v>72980</v>
      </c>
    </row>
    <row r="633" spans="1:4" x14ac:dyDescent="0.2">
      <c r="A633" s="47" t="s">
        <v>356</v>
      </c>
      <c r="B633" s="47" t="s">
        <v>468</v>
      </c>
      <c r="C633" s="48">
        <f t="shared" si="1"/>
        <v>408.28648648648647</v>
      </c>
      <c r="D633" s="49">
        <v>75533</v>
      </c>
    </row>
    <row r="634" spans="1:4" x14ac:dyDescent="0.2">
      <c r="A634" s="47" t="s">
        <v>357</v>
      </c>
      <c r="B634" s="47" t="s">
        <v>468</v>
      </c>
      <c r="C634" s="48">
        <f t="shared" si="1"/>
        <v>428.70270270270271</v>
      </c>
      <c r="D634" s="49">
        <v>79310</v>
      </c>
    </row>
    <row r="635" spans="1:4" x14ac:dyDescent="0.2">
      <c r="A635" s="47" t="s">
        <v>358</v>
      </c>
      <c r="B635" s="47" t="s">
        <v>468</v>
      </c>
      <c r="C635" s="48">
        <f t="shared" si="1"/>
        <v>290.33513513513515</v>
      </c>
      <c r="D635" s="49">
        <v>53712</v>
      </c>
    </row>
    <row r="636" spans="1:4" x14ac:dyDescent="0.2">
      <c r="A636" s="47" t="s">
        <v>359</v>
      </c>
      <c r="B636" s="47" t="s">
        <v>468</v>
      </c>
      <c r="C636" s="48">
        <f t="shared" si="1"/>
        <v>296.14054054054054</v>
      </c>
      <c r="D636" s="49">
        <v>54786</v>
      </c>
    </row>
    <row r="637" spans="1:4" x14ac:dyDescent="0.2">
      <c r="A637" s="47" t="s">
        <v>360</v>
      </c>
      <c r="B637" s="47" t="s">
        <v>468</v>
      </c>
      <c r="C637" s="48">
        <f t="shared" si="1"/>
        <v>313.12972972972972</v>
      </c>
      <c r="D637" s="49">
        <v>57929</v>
      </c>
    </row>
    <row r="638" spans="1:4" x14ac:dyDescent="0.2">
      <c r="A638" s="47" t="s">
        <v>361</v>
      </c>
      <c r="B638" s="47" t="s">
        <v>468</v>
      </c>
      <c r="C638" s="48">
        <f t="shared" si="1"/>
        <v>331.0972972972973</v>
      </c>
      <c r="D638" s="49">
        <v>61253</v>
      </c>
    </row>
    <row r="639" spans="1:4" x14ac:dyDescent="0.2">
      <c r="A639" s="47" t="s">
        <v>362</v>
      </c>
      <c r="B639" s="47" t="s">
        <v>468</v>
      </c>
      <c r="C639" s="48">
        <f t="shared" si="1"/>
        <v>350.09189189189192</v>
      </c>
      <c r="D639" s="49">
        <v>64767</v>
      </c>
    </row>
    <row r="640" spans="1:4" x14ac:dyDescent="0.2">
      <c r="A640" s="47" t="s">
        <v>363</v>
      </c>
      <c r="B640" s="47" t="s">
        <v>468</v>
      </c>
      <c r="C640" s="48">
        <f t="shared" si="1"/>
        <v>532.33513513513515</v>
      </c>
      <c r="D640" s="49">
        <v>98482</v>
      </c>
    </row>
    <row r="641" spans="1:4" x14ac:dyDescent="0.2">
      <c r="A641" s="47" t="s">
        <v>364</v>
      </c>
      <c r="B641" s="47" t="s">
        <v>468</v>
      </c>
      <c r="C641" s="48">
        <f t="shared" si="1"/>
        <v>388.68108108108106</v>
      </c>
      <c r="D641" s="49">
        <v>71906</v>
      </c>
    </row>
    <row r="642" spans="1:4" x14ac:dyDescent="0.2">
      <c r="A642" s="47" t="s">
        <v>365</v>
      </c>
      <c r="B642" s="47" t="s">
        <v>468</v>
      </c>
      <c r="C642" s="48">
        <f t="shared" si="1"/>
        <v>408.11351351351351</v>
      </c>
      <c r="D642" s="49">
        <v>75501</v>
      </c>
    </row>
    <row r="643" spans="1:4" x14ac:dyDescent="0.2">
      <c r="A643" s="47" t="s">
        <v>366</v>
      </c>
      <c r="B643" s="47" t="s">
        <v>468</v>
      </c>
      <c r="C643" s="48">
        <f t="shared" si="1"/>
        <v>422.40540540540542</v>
      </c>
      <c r="D643" s="49">
        <v>78145</v>
      </c>
    </row>
    <row r="644" spans="1:4" x14ac:dyDescent="0.2">
      <c r="A644" s="47" t="s">
        <v>367</v>
      </c>
      <c r="B644" s="47" t="s">
        <v>468</v>
      </c>
      <c r="C644" s="48">
        <f t="shared" si="1"/>
        <v>443.52432432432431</v>
      </c>
      <c r="D644" s="49">
        <v>82052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47</vt:i4>
      </vt:variant>
    </vt:vector>
  </HeadingPairs>
  <TitlesOfParts>
    <vt:vector size="51" baseType="lpstr">
      <vt:lpstr>Input Sheet</vt:lpstr>
      <vt:lpstr>Data</vt:lpstr>
      <vt:lpstr>Bargaining Unit</vt:lpstr>
      <vt:lpstr>Sheet1</vt:lpstr>
      <vt:lpstr>B</vt:lpstr>
      <vt:lpstr>B_15</vt:lpstr>
      <vt:lpstr>B_30</vt:lpstr>
      <vt:lpstr>B_45</vt:lpstr>
      <vt:lpstr>B_60</vt:lpstr>
      <vt:lpstr>Bargaining_Unit</vt:lpstr>
      <vt:lpstr>CEA</vt:lpstr>
      <vt:lpstr>CEAGRADE</vt:lpstr>
      <vt:lpstr>CEAHEALTH</vt:lpstr>
      <vt:lpstr>CEASTEP</vt:lpstr>
      <vt:lpstr>Certified</vt:lpstr>
      <vt:lpstr>Classified</vt:lpstr>
      <vt:lpstr>D</vt:lpstr>
      <vt:lpstr>Employee_Type</vt:lpstr>
      <vt:lpstr>ESC</vt:lpstr>
      <vt:lpstr>FICA</vt:lpstr>
      <vt:lpstr>Funding_Type</vt:lpstr>
      <vt:lpstr>Funds_For_Request</vt:lpstr>
      <vt:lpstr>Grade</vt:lpstr>
      <vt:lpstr>HEALTH3Q</vt:lpstr>
      <vt:lpstr>HEALTHFULL</vt:lpstr>
      <vt:lpstr>HEALTHHALF</vt:lpstr>
      <vt:lpstr>Location</vt:lpstr>
      <vt:lpstr>Location_And_Number</vt:lpstr>
      <vt:lpstr>Longevity</vt:lpstr>
      <vt:lpstr>M_30</vt:lpstr>
      <vt:lpstr>MLMA</vt:lpstr>
      <vt:lpstr>MLMAGRADE</vt:lpstr>
      <vt:lpstr>MLMASTEP</vt:lpstr>
      <vt:lpstr>MSEA</vt:lpstr>
      <vt:lpstr>MSEAGRADE</vt:lpstr>
      <vt:lpstr>MSEASTEP</vt:lpstr>
      <vt:lpstr>MSPA</vt:lpstr>
      <vt:lpstr>MSPAGRADE</vt:lpstr>
      <vt:lpstr>MSPASTEP</vt:lpstr>
      <vt:lpstr>New_Position</vt:lpstr>
      <vt:lpstr>NOT_REQUIRED</vt:lpstr>
      <vt:lpstr>PERS</vt:lpstr>
      <vt:lpstr>Premium</vt:lpstr>
      <vt:lpstr>'Input Sheet'!Print_Area</vt:lpstr>
      <vt:lpstr>Request_Type</vt:lpstr>
      <vt:lpstr>SBS</vt:lpstr>
      <vt:lpstr>Step</vt:lpstr>
      <vt:lpstr>Table</vt:lpstr>
      <vt:lpstr>TOTALFTE</vt:lpstr>
      <vt:lpstr>TRS</vt:lpstr>
      <vt:lpstr>WC</vt:lpstr>
    </vt:vector>
  </TitlesOfParts>
  <Company>Matanuska-Susitna Borough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Krauss</dc:creator>
  <cp:lastModifiedBy>Box User</cp:lastModifiedBy>
  <cp:lastPrinted>2012-11-06T00:14:07Z</cp:lastPrinted>
  <dcterms:created xsi:type="dcterms:W3CDTF">2012-07-25T18:24:21Z</dcterms:created>
  <dcterms:modified xsi:type="dcterms:W3CDTF">2014-09-16T18:45:06Z</dcterms:modified>
</cp:coreProperties>
</file>