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436496b5167d78d/Desktop/OchoaConsutling_StevenOchoa/HeywardUSD/HaywardUSDPaperTool/"/>
    </mc:Choice>
  </mc:AlternateContent>
  <xr:revisionPtr revIDLastSave="554" documentId="8_{1FB353D8-71DC-4A18-A892-10EA89B6C951}" xr6:coauthVersionLast="47" xr6:coauthVersionMax="47" xr10:uidLastSave="{41A75459-EC43-4F45-A621-F52AB8BC4689}"/>
  <bookViews>
    <workbookView xWindow="-110" yWindow="-110" windowWidth="25820" windowHeight="15500" xr2:uid="{7E9DAE79-37D4-423A-AE14-F1C280F295A5}"/>
  </bookViews>
  <sheets>
    <sheet name="Introduction" sheetId="10" r:id="rId1"/>
    <sheet name="1 -Instructions" sheetId="12" r:id="rId2"/>
    <sheet name="2 - District Calculator" sheetId="1" r:id="rId3"/>
    <sheet name="3 - Map - USD" sheetId="2" r:id="rId4"/>
    <sheet name="4 -Detail Map - Northwest" sheetId="3" r:id="rId5"/>
    <sheet name="5 - Detail Map - Southwest" sheetId="4" r:id="rId6"/>
    <sheet name="6 - Detail Map - North Central" sheetId="5" r:id="rId7"/>
    <sheet name="7 - Detail Map - Central" sheetId="6" r:id="rId8"/>
    <sheet name="8 - Detail Map - South Central" sheetId="7" r:id="rId9"/>
    <sheet name="9 - Detail Map - Northeast" sheetId="9" r:id="rId10"/>
    <sheet name="10 - Detail Map - Southeast" sheetId="8" r:id="rId11"/>
    <sheet name="11 - Data Sources" sheetId="1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60" i="1" l="1"/>
  <c r="M161" i="1"/>
  <c r="M162" i="1"/>
  <c r="O160" i="1"/>
  <c r="O161" i="1"/>
  <c r="O162" i="1"/>
  <c r="K160" i="1"/>
  <c r="K161" i="1"/>
  <c r="K162" i="1"/>
  <c r="I160" i="1"/>
  <c r="I161" i="1"/>
  <c r="I162" i="1"/>
  <c r="G160" i="1"/>
  <c r="G161" i="1"/>
  <c r="G162" i="1"/>
  <c r="N8" i="1" l="1"/>
  <c r="L8" i="1"/>
  <c r="J8" i="1"/>
  <c r="H8" i="1"/>
  <c r="F8" i="1"/>
  <c r="E8" i="1"/>
  <c r="C8" i="1"/>
  <c r="C15" i="1" s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C10" i="1"/>
  <c r="N14" i="1"/>
  <c r="N13" i="1"/>
  <c r="N12" i="1"/>
  <c r="N11" i="1"/>
  <c r="N10" i="1"/>
  <c r="L14" i="1"/>
  <c r="L13" i="1"/>
  <c r="L12" i="1"/>
  <c r="L11" i="1"/>
  <c r="L10" i="1"/>
  <c r="J14" i="1"/>
  <c r="J13" i="1"/>
  <c r="J12" i="1"/>
  <c r="J11" i="1"/>
  <c r="J10" i="1"/>
  <c r="H14" i="1"/>
  <c r="H13" i="1"/>
  <c r="H12" i="1"/>
  <c r="H11" i="1"/>
  <c r="H10" i="1"/>
  <c r="F14" i="1"/>
  <c r="F13" i="1"/>
  <c r="F12" i="1"/>
  <c r="F11" i="1"/>
  <c r="F10" i="1"/>
  <c r="E14" i="1"/>
  <c r="E13" i="1"/>
  <c r="E12" i="1"/>
  <c r="E11" i="1"/>
  <c r="E10" i="1"/>
  <c r="C14" i="1"/>
  <c r="C13" i="1"/>
  <c r="C12" i="1"/>
  <c r="C11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H9" i="1" l="1"/>
  <c r="L9" i="1"/>
  <c r="F9" i="1"/>
  <c r="J9" i="1"/>
  <c r="E9" i="1"/>
  <c r="N9" i="1"/>
  <c r="C9" i="1"/>
  <c r="K8" i="1"/>
  <c r="D11" i="1"/>
  <c r="D12" i="1"/>
  <c r="D13" i="1"/>
  <c r="G8" i="1"/>
  <c r="D14" i="1"/>
  <c r="I8" i="1"/>
  <c r="D10" i="1"/>
  <c r="G13" i="1"/>
  <c r="G10" i="1"/>
  <c r="M14" i="1"/>
  <c r="I14" i="1"/>
  <c r="I13" i="1"/>
  <c r="O10" i="1"/>
  <c r="K10" i="1"/>
  <c r="G14" i="1"/>
  <c r="K14" i="1"/>
  <c r="I10" i="1"/>
  <c r="O14" i="1"/>
  <c r="M13" i="1"/>
  <c r="I12" i="1"/>
  <c r="K13" i="1"/>
  <c r="M12" i="1"/>
  <c r="O13" i="1"/>
  <c r="M10" i="1"/>
  <c r="M11" i="1"/>
  <c r="G12" i="1"/>
  <c r="O12" i="1"/>
  <c r="G11" i="1"/>
  <c r="O11" i="1"/>
  <c r="K12" i="1"/>
  <c r="K11" i="1"/>
  <c r="I11" i="1"/>
  <c r="M8" i="1"/>
  <c r="O8" i="1"/>
  <c r="C17" i="1" l="1"/>
  <c r="C16" i="1"/>
  <c r="G9" i="1"/>
  <c r="O9" i="1"/>
  <c r="I9" i="1"/>
  <c r="K9" i="1"/>
  <c r="M9" i="1"/>
  <c r="C18" i="1" l="1"/>
</calcChain>
</file>

<file path=xl/sharedStrings.xml><?xml version="1.0" encoding="utf-8"?>
<sst xmlns="http://schemas.openxmlformats.org/spreadsheetml/2006/main" count="78" uniqueCount="64">
  <si>
    <t>Population</t>
  </si>
  <si>
    <t>District</t>
  </si>
  <si>
    <t>Unassigned</t>
  </si>
  <si>
    <t>Total</t>
  </si>
  <si>
    <t>Latino</t>
  </si>
  <si>
    <t>NL Black</t>
  </si>
  <si>
    <t>NL Asian</t>
  </si>
  <si>
    <t>NL White</t>
  </si>
  <si>
    <t>Population (2020 Census)</t>
  </si>
  <si>
    <t>Dev %</t>
  </si>
  <si>
    <t>% Latino</t>
  </si>
  <si>
    <t>% NL Black</t>
  </si>
  <si>
    <t>% NL Asian</t>
  </si>
  <si>
    <t>% NL White</t>
  </si>
  <si>
    <t>Total Plan Range</t>
  </si>
  <si>
    <t>NL HPI</t>
  </si>
  <si>
    <t>% NL HPI</t>
  </si>
  <si>
    <t>Segment</t>
  </si>
  <si>
    <t>Dist #</t>
  </si>
  <si>
    <t>USD</t>
  </si>
  <si>
    <t>Citizen Voting Age Population (DOJ Special Tab 2018-2022)</t>
  </si>
  <si>
    <t xml:space="preserve">Total Population is California Statewide Adjusted Data via the California Statewide Database: https://statewidedatabase.org/redistricting2021/ </t>
  </si>
  <si>
    <t>Citizen Voting Age Population is based on disaggregated block data of the DOJ Special Tabulation of the American Community Survey from 2018-2022, via the California Statewide Database: https://statewidedatabase.org/d20/2024_cvap.html</t>
  </si>
  <si>
    <t>Submit Your Plan</t>
  </si>
  <si>
    <t>Name:</t>
  </si>
  <si>
    <t>Tell Us About Your Plan:</t>
  </si>
  <si>
    <t>You can submit your suggested plan by emailing it to districting@husd.us or by mailing a printout to: HUSD Superintendent; c/o Districting Team; 24411 Amador St, Hayward, CA 94544</t>
  </si>
  <si>
    <t>5. Rename and Save this excel.  Your filename should begin with "HUSD_DistrictingProposal_" followed by a map name and date.</t>
  </si>
  <si>
    <t>What to consider when creating Districts</t>
  </si>
  <si>
    <t>Org or Group:</t>
  </si>
  <si>
    <t>Lowest District Dev %:</t>
  </si>
  <si>
    <t>Highest District Dev %:</t>
  </si>
  <si>
    <t>Ideal Pop:</t>
  </si>
  <si>
    <t>If you need more room to tell us about your districts, please include more details in a letter and/or email.</t>
  </si>
  <si>
    <t xml:space="preserve">&lt;~~~ A plan range up to 10% is considered legally allowable. </t>
  </si>
  <si>
    <t xml:space="preserve">ONLY TYPE IN THE BLUE CELLS of the Segment List; DO NOT SORT.  DO NOT TYPE in the District Tabulator table. </t>
  </si>
  <si>
    <r>
      <rPr>
        <b/>
        <sz val="14"/>
        <color theme="1"/>
        <rFont val="Aptos Narrow"/>
        <family val="2"/>
        <scheme val="minor"/>
      </rPr>
      <t>Please include your name, contact information, excel file, any map scans, and a write-up</t>
    </r>
    <r>
      <rPr>
        <sz val="14"/>
        <color theme="1"/>
        <rFont val="Aptos Narrow"/>
        <family val="2"/>
        <scheme val="minor"/>
      </rPr>
      <t xml:space="preserve"> which tells us more about your Plan.</t>
    </r>
  </si>
  <si>
    <t>This excel contains 11 tabs (look at the bottom of this computer window). They are:
1 - Instructions - About this file and how to use it
2 - District Calculator - The tool which will help you calculate your districts
3 to 10 - Different maps of Hayward USD, which show the location of the "Segments" you will group and add up in the District Calculator tab
11 - Data Sources</t>
  </si>
  <si>
    <t>About this Kit</t>
  </si>
  <si>
    <t xml:space="preserve">https://www.husd.us/board/districting </t>
  </si>
  <si>
    <t xml:space="preserve">Look at the maps and identify which Segments you wish to group into a District.  </t>
  </si>
  <si>
    <r>
      <rPr>
        <b/>
        <sz val="14"/>
        <color theme="1"/>
        <rFont val="Aptos Narrow"/>
        <family val="2"/>
        <scheme val="minor"/>
      </rPr>
      <t xml:space="preserve">Use the "District Calculator" tab to assign Segments to Districts.  </t>
    </r>
    <r>
      <rPr>
        <sz val="14"/>
        <color theme="1"/>
        <rFont val="Aptos Narrow"/>
        <family val="2"/>
        <scheme val="minor"/>
      </rPr>
      <t xml:space="preserve">In the table section "Segment List," type a district number (1, 2, 3, 4, and/or 5) in the blue "Dist #" column next to each Segment label.  This excel will tabulate your District total population and demographics for you in the "District Tabulator" table. </t>
    </r>
  </si>
  <si>
    <r>
      <t>Segment List</t>
    </r>
    <r>
      <rPr>
        <b/>
        <sz val="12"/>
        <color theme="1"/>
        <rFont val="Aptos Narrow"/>
        <family val="2"/>
        <scheme val="minor"/>
      </rPr>
      <t xml:space="preserve">
(Only type District numbers 1-5 in the</t>
    </r>
    <r>
      <rPr>
        <b/>
        <sz val="12"/>
        <color theme="3" tint="0.749992370372631"/>
        <rFont val="Aptos Narrow"/>
        <family val="2"/>
        <scheme val="minor"/>
      </rPr>
      <t xml:space="preserve"> </t>
    </r>
    <r>
      <rPr>
        <b/>
        <sz val="12"/>
        <color theme="4" tint="0.39997558519241921"/>
        <rFont val="Aptos Narrow"/>
        <family val="2"/>
        <scheme val="minor"/>
      </rPr>
      <t xml:space="preserve">"Dist #" </t>
    </r>
    <r>
      <rPr>
        <b/>
        <sz val="12"/>
        <color theme="1"/>
        <rFont val="Aptos Narrow"/>
        <family val="2"/>
        <scheme val="minor"/>
      </rPr>
      <t>column; Do not type anywhere else; Do not sort columns)</t>
    </r>
  </si>
  <si>
    <r>
      <t>District Tabulator</t>
    </r>
    <r>
      <rPr>
        <b/>
        <sz val="12"/>
        <color theme="1"/>
        <rFont val="Aptos Narrow"/>
        <family val="2"/>
        <scheme val="minor"/>
      </rPr>
      <t xml:space="preserve">
( Do not type anywhere on this table; Do not sort columns)</t>
    </r>
  </si>
  <si>
    <r>
      <rPr>
        <b/>
        <sz val="14"/>
        <color theme="1"/>
        <rFont val="Aptos Narrow"/>
        <family val="2"/>
        <scheme val="minor"/>
      </rPr>
      <t>Print Maps as needed and use them to draw lines around your Proposed Districts</t>
    </r>
    <r>
      <rPr>
        <sz val="14"/>
        <color theme="1"/>
        <rFont val="Aptos Narrow"/>
        <family val="2"/>
        <scheme val="minor"/>
      </rPr>
      <t xml:space="preserve"> to make sure that your intent is clear.</t>
    </r>
  </si>
  <si>
    <r>
      <t xml:space="preserve">Please create districts that are roughly equal in population.  </t>
    </r>
    <r>
      <rPr>
        <b/>
        <sz val="14"/>
        <color theme="1"/>
        <rFont val="Aptos Narrow"/>
        <family val="2"/>
        <scheme val="minor"/>
      </rPr>
      <t>Districts should contain roughly 37,267 people;</t>
    </r>
    <r>
      <rPr>
        <sz val="14"/>
        <color theme="1"/>
        <rFont val="Aptos Narrow"/>
        <family val="2"/>
        <scheme val="minor"/>
      </rPr>
      <t xml:space="preserve"> </t>
    </r>
  </si>
  <si>
    <r>
      <t xml:space="preserve">Once all 5 districts are created, examine the largest and smallest district populations.  </t>
    </r>
    <r>
      <rPr>
        <b/>
        <sz val="14"/>
        <color theme="1"/>
        <rFont val="Aptos Narrow"/>
        <family val="2"/>
        <scheme val="minor"/>
      </rPr>
      <t>The "Total Plan Range" in the District Tabulator (highlighted green)</t>
    </r>
    <r>
      <rPr>
        <sz val="14"/>
        <color theme="1"/>
        <rFont val="Aptos Narrow"/>
        <family val="2"/>
        <scheme val="minor"/>
      </rPr>
      <t xml:space="preserve"> is the difference between the smallest Dev % and largest Dev %.  </t>
    </r>
    <r>
      <rPr>
        <b/>
        <sz val="14"/>
        <color theme="1"/>
        <rFont val="Aptos Narrow"/>
        <family val="2"/>
        <scheme val="minor"/>
      </rPr>
      <t>This number should not exceed 10% to be considered legally viable.</t>
    </r>
  </si>
  <si>
    <t>Each District should be in one piece.</t>
  </si>
  <si>
    <t>Table of Contents of this Excel File</t>
  </si>
  <si>
    <t>This excel file is a Kit to help members of the public submit district proposals for Hayward Unified School District's Districting Process.   This Kit divides Hayward USD into “Segments” of population, labeled 1 thru 140.  View Segment locations on the Map excel tabs 3 thru 10.   View Segment population and demographics on the Segment List table in the "2- District Calculator" tab.  You will view and group Segments on the Maps, and then assign a District number 1 thru 5 in the District Calculator tab.</t>
  </si>
  <si>
    <t>Creating Districts</t>
  </si>
  <si>
    <t>Step 1</t>
  </si>
  <si>
    <t>Step 2</t>
  </si>
  <si>
    <t>Step 3</t>
  </si>
  <si>
    <t>Step 4</t>
  </si>
  <si>
    <t>Step 5</t>
  </si>
  <si>
    <t>The Equal Population Rule</t>
  </si>
  <si>
    <t>Contiguity</t>
  </si>
  <si>
    <t>Be Reasonable Compact</t>
  </si>
  <si>
    <t>Website for more information</t>
  </si>
  <si>
    <r>
      <rPr>
        <b/>
        <sz val="14"/>
        <color theme="1"/>
        <rFont val="Aptos Narrow"/>
        <family val="2"/>
        <scheme val="minor"/>
      </rPr>
      <t>In the District Calculator Tab, fill out your name, Organization or Group (if applicable), and tell us about your plan.</t>
    </r>
    <r>
      <rPr>
        <sz val="14"/>
        <color theme="1"/>
        <rFont val="Aptos Narrow"/>
        <family val="2"/>
        <scheme val="minor"/>
      </rPr>
      <t xml:space="preserve"> How do the COIs/neighborhoods grouped in each district make sense for each other?  Are there specific COIs/neighborhoods purposefully separated? Why? Any information you can provide is appreciated!  </t>
    </r>
  </si>
  <si>
    <t xml:space="preserve">The "District Tabulator" table will calculate a  deviation percentage ("Dev %") which is the percent difference from the ideal district population of 37,267 people. </t>
  </si>
  <si>
    <t>Respect neighborhoods and Communities of Interest</t>
  </si>
  <si>
    <t>Respect neighborhoods and communities of interest which have similarities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</si>
</sst>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u/>
      <sz val="20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4"/>
      <color theme="1"/>
      <name val="Aptos Narrow"/>
      <family val="2"/>
      <scheme val="minor"/>
    </font>
    <font>
      <b/>
      <u/>
      <sz val="14"/>
      <color theme="1"/>
      <name val="Aptos"/>
      <family val="2"/>
    </font>
    <font>
      <u/>
      <sz val="11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 tint="0.749992370372631"/>
      <name val="Aptos Narrow"/>
      <family val="2"/>
      <scheme val="minor"/>
    </font>
    <font>
      <b/>
      <sz val="11"/>
      <color theme="4" tint="0.39997558519241921"/>
      <name val="Aptos Narrow"/>
      <family val="2"/>
      <scheme val="minor"/>
    </font>
    <font>
      <b/>
      <sz val="12"/>
      <color theme="4" tint="0.3999755851924192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 tint="0.49998474074526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wrapText="1"/>
    </xf>
    <xf numFmtId="164" fontId="0" fillId="0" borderId="0" xfId="1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0" fillId="0" borderId="0" xfId="2" applyNumberFormat="1" applyFont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0" fillId="0" borderId="2" xfId="1" applyNumberFormat="1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164" fontId="0" fillId="0" borderId="12" xfId="1" applyNumberFormat="1" applyFont="1" applyBorder="1" applyAlignment="1">
      <alignment horizontal="center" vertical="center" wrapText="1"/>
    </xf>
    <xf numFmtId="165" fontId="0" fillId="0" borderId="4" xfId="2" applyNumberFormat="1" applyFont="1" applyBorder="1" applyAlignment="1">
      <alignment horizontal="center" vertical="center" wrapText="1"/>
    </xf>
    <xf numFmtId="164" fontId="0" fillId="0" borderId="7" xfId="1" applyNumberFormat="1" applyFont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164" fontId="0" fillId="0" borderId="13" xfId="1" applyNumberFormat="1" applyFont="1" applyBorder="1" applyAlignment="1">
      <alignment horizontal="center" vertical="center" wrapText="1"/>
    </xf>
    <xf numFmtId="165" fontId="0" fillId="0" borderId="9" xfId="2" applyNumberFormat="1" applyFont="1" applyBorder="1" applyAlignment="1">
      <alignment horizontal="center" vertical="center" wrapText="1"/>
    </xf>
    <xf numFmtId="10" fontId="0" fillId="0" borderId="4" xfId="2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0" fillId="0" borderId="5" xfId="1" applyNumberFormat="1" applyFont="1" applyBorder="1" applyAlignment="1">
      <alignment horizontal="center" vertical="center" wrapText="1"/>
    </xf>
    <xf numFmtId="10" fontId="0" fillId="0" borderId="6" xfId="2" applyNumberFormat="1" applyFont="1" applyBorder="1" applyAlignment="1">
      <alignment horizontal="center" vertical="center" wrapText="1"/>
    </xf>
    <xf numFmtId="164" fontId="0" fillId="0" borderId="14" xfId="1" applyNumberFormat="1" applyFont="1" applyBorder="1" applyAlignment="1">
      <alignment horizontal="center" vertical="center" wrapText="1"/>
    </xf>
    <xf numFmtId="165" fontId="0" fillId="0" borderId="6" xfId="2" applyNumberFormat="1" applyFont="1" applyBorder="1" applyAlignment="1">
      <alignment horizontal="center" vertical="center" wrapText="1"/>
    </xf>
    <xf numFmtId="10" fontId="0" fillId="0" borderId="9" xfId="2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6" xfId="1" applyNumberFormat="1" applyFont="1" applyBorder="1" applyAlignment="1">
      <alignment horizontal="center" vertical="center" wrapText="1"/>
    </xf>
    <xf numFmtId="10" fontId="4" fillId="4" borderId="11" xfId="2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64" fontId="2" fillId="0" borderId="10" xfId="1" applyNumberFormat="1" applyFont="1" applyBorder="1" applyAlignment="1">
      <alignment horizontal="center" vertical="center" wrapText="1"/>
    </xf>
    <xf numFmtId="165" fontId="2" fillId="0" borderId="11" xfId="2" applyNumberFormat="1" applyFont="1" applyBorder="1" applyAlignment="1">
      <alignment horizontal="center" vertical="center" wrapText="1"/>
    </xf>
    <xf numFmtId="164" fontId="2" fillId="0" borderId="7" xfId="1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0" fontId="0" fillId="5" borderId="4" xfId="2" applyNumberFormat="1" applyFont="1" applyFill="1" applyBorder="1" applyAlignment="1">
      <alignment horizontal="center" vertical="center" wrapText="1"/>
    </xf>
    <xf numFmtId="10" fontId="0" fillId="5" borderId="6" xfId="2" applyNumberFormat="1" applyFont="1" applyFill="1" applyBorder="1" applyAlignment="1">
      <alignment horizontal="center" vertical="center" wrapText="1"/>
    </xf>
    <xf numFmtId="10" fontId="0" fillId="5" borderId="9" xfId="2" applyNumberFormat="1" applyFont="1" applyFill="1" applyBorder="1" applyAlignment="1">
      <alignment horizontal="center" vertical="center" wrapText="1"/>
    </xf>
    <xf numFmtId="164" fontId="0" fillId="0" borderId="0" xfId="1" applyNumberFormat="1" applyFont="1" applyBorder="1" applyAlignment="1">
      <alignment horizontal="center" vertical="center" wrapText="1"/>
    </xf>
    <xf numFmtId="165" fontId="0" fillId="0" borderId="0" xfId="2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64" fontId="2" fillId="0" borderId="10" xfId="1" applyNumberFormat="1" applyFont="1" applyBorder="1" applyAlignment="1">
      <alignment horizontal="center" vertical="center" wrapText="1"/>
    </xf>
    <xf numFmtId="164" fontId="2" fillId="0" borderId="11" xfId="1" applyNumberFormat="1" applyFont="1" applyBorder="1" applyAlignment="1">
      <alignment horizontal="center" vertical="center" wrapText="1"/>
    </xf>
    <xf numFmtId="164" fontId="2" fillId="0" borderId="3" xfId="1" applyNumberFormat="1" applyFont="1" applyBorder="1" applyAlignment="1">
      <alignment horizontal="center" vertical="center" wrapText="1"/>
    </xf>
    <xf numFmtId="164" fontId="2" fillId="0" borderId="4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 wrapText="1"/>
    </xf>
    <xf numFmtId="0" fontId="3" fillId="0" borderId="0" xfId="0" quotePrefix="1" applyFont="1" applyAlignment="1">
      <alignment horizontal="center" vertical="center" wrapText="1"/>
    </xf>
    <xf numFmtId="0" fontId="3" fillId="0" borderId="7" xfId="0" quotePrefix="1" applyFont="1" applyBorder="1" applyAlignment="1">
      <alignment horizontal="center" vertical="center" wrapText="1"/>
    </xf>
    <xf numFmtId="0" fontId="3" fillId="0" borderId="8" xfId="0" quotePrefix="1" applyFont="1" applyBorder="1" applyAlignment="1">
      <alignment horizontal="center" vertical="center" wrapText="1"/>
    </xf>
    <xf numFmtId="0" fontId="4" fillId="4" borderId="10" xfId="0" quotePrefix="1" applyFont="1" applyFill="1" applyBorder="1" applyAlignment="1">
      <alignment horizontal="center" vertical="center" wrapText="1"/>
    </xf>
    <xf numFmtId="0" fontId="4" fillId="4" borderId="15" xfId="0" quotePrefix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64" fontId="0" fillId="3" borderId="18" xfId="1" applyNumberFormat="1" applyFont="1" applyFill="1" applyBorder="1" applyAlignment="1">
      <alignment horizontal="center" vertical="center" wrapText="1"/>
    </xf>
    <xf numFmtId="164" fontId="0" fillId="3" borderId="19" xfId="1" applyNumberFormat="1" applyFont="1" applyFill="1" applyBorder="1" applyAlignment="1">
      <alignment horizontal="center" vertical="center" wrapText="1"/>
    </xf>
    <xf numFmtId="164" fontId="0" fillId="3" borderId="16" xfId="1" applyNumberFormat="1" applyFont="1" applyFill="1" applyBorder="1" applyAlignment="1">
      <alignment horizontal="center" vertical="center" wrapText="1"/>
    </xf>
    <xf numFmtId="164" fontId="0" fillId="3" borderId="21" xfId="1" applyNumberFormat="1" applyFont="1" applyFill="1" applyBorder="1" applyAlignment="1">
      <alignment horizontal="center" vertical="center" wrapText="1"/>
    </xf>
    <xf numFmtId="164" fontId="0" fillId="3" borderId="23" xfId="1" applyNumberFormat="1" applyFont="1" applyFill="1" applyBorder="1" applyAlignment="1">
      <alignment horizontal="center" vertical="center" wrapText="1"/>
    </xf>
    <xf numFmtId="164" fontId="0" fillId="3" borderId="24" xfId="1" applyNumberFormat="1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vertical="center" wrapText="1"/>
    </xf>
    <xf numFmtId="0" fontId="15" fillId="0" borderId="10" xfId="0" applyFont="1" applyBorder="1" applyAlignment="1">
      <alignment horizontal="center" vertical="center" wrapText="1"/>
    </xf>
    <xf numFmtId="0" fontId="8" fillId="0" borderId="19" xfId="0" applyFont="1" applyBorder="1" applyAlignment="1">
      <alignment wrapText="1"/>
    </xf>
    <xf numFmtId="0" fontId="9" fillId="0" borderId="20" xfId="0" applyFont="1" applyBorder="1" applyAlignment="1">
      <alignment horizontal="center" vertical="center" wrapText="1"/>
    </xf>
    <xf numFmtId="0" fontId="12" fillId="0" borderId="21" xfId="3" applyBorder="1" applyAlignment="1">
      <alignment wrapText="1"/>
    </xf>
    <xf numFmtId="0" fontId="8" fillId="0" borderId="21" xfId="0" applyFont="1" applyBorder="1" applyAlignment="1">
      <alignment wrapText="1"/>
    </xf>
    <xf numFmtId="0" fontId="9" fillId="0" borderId="22" xfId="0" applyFont="1" applyBorder="1" applyAlignment="1">
      <alignment horizontal="center" vertical="center" wrapText="1"/>
    </xf>
    <xf numFmtId="0" fontId="8" fillId="0" borderId="24" xfId="0" applyFont="1" applyBorder="1" applyAlignment="1">
      <alignment vertical="center" wrapText="1"/>
    </xf>
    <xf numFmtId="0" fontId="7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vertical="center" wrapText="1"/>
    </xf>
    <xf numFmtId="0" fontId="9" fillId="3" borderId="21" xfId="0" applyFont="1" applyFill="1" applyBorder="1" applyAlignment="1">
      <alignment horizontal="left" vertical="center" wrapText="1"/>
    </xf>
    <xf numFmtId="0" fontId="7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11" fillId="0" borderId="20" xfId="0" applyFont="1" applyBorder="1" applyAlignment="1">
      <alignment horizontal="center" vertical="center" wrapText="1"/>
    </xf>
    <xf numFmtId="0" fontId="8" fillId="0" borderId="21" xfId="0" applyFont="1" applyBorder="1"/>
    <xf numFmtId="0" fontId="7" fillId="0" borderId="17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8" fillId="0" borderId="0" xfId="0" applyFont="1" applyBorder="1"/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9" fillId="0" borderId="21" xfId="0" applyFont="1" applyBorder="1" applyAlignment="1">
      <alignment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457200</xdr:colOff>
      <xdr:row>30</xdr:row>
      <xdr:rowOff>155957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7E81784-D844-44C5-A8BF-C964C5CF8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4150"/>
          <a:ext cx="7772400" cy="54963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457200</xdr:colOff>
      <xdr:row>29</xdr:row>
      <xdr:rowOff>155957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A580F35-4184-CC0E-5B96-109323A20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54963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457200</xdr:colOff>
      <xdr:row>29</xdr:row>
      <xdr:rowOff>155957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1B28083-4521-1A62-F57B-71FA481BF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54963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457200</xdr:colOff>
      <xdr:row>29</xdr:row>
      <xdr:rowOff>155957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49D3FC0-4F6C-2765-3AD4-3684F5A19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549630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457200</xdr:colOff>
      <xdr:row>29</xdr:row>
      <xdr:rowOff>155957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E385BA6-EC56-8981-FDEA-55AE42B4B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549630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457200</xdr:colOff>
      <xdr:row>29</xdr:row>
      <xdr:rowOff>155957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371D575-566F-DFFD-2C4D-A2C14C799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549630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457200</xdr:colOff>
      <xdr:row>29</xdr:row>
      <xdr:rowOff>155957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6AD9E82-834D-8FF6-33CB-5BAD96657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549630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457200</xdr:colOff>
      <xdr:row>29</xdr:row>
      <xdr:rowOff>155957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0EB1F73-F0DB-5E91-F3AD-EA842FCD7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549630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usd.us/board/districtin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F223A-5776-4702-872B-5BCE51DEC3A7}">
  <sheetPr>
    <tabColor rgb="FFFFFF00"/>
  </sheetPr>
  <dimension ref="A1:B5"/>
  <sheetViews>
    <sheetView tabSelected="1" workbookViewId="0">
      <selection activeCell="A3" sqref="A3"/>
    </sheetView>
  </sheetViews>
  <sheetFormatPr defaultRowHeight="18.5" x14ac:dyDescent="0.45"/>
  <cols>
    <col min="1" max="1" width="43.90625" style="81" customWidth="1"/>
    <col min="2" max="2" width="82.36328125" style="80" customWidth="1"/>
    <col min="3" max="16384" width="8.7265625" style="80"/>
  </cols>
  <sheetData>
    <row r="1" spans="1:2" ht="130" thickBot="1" x14ac:dyDescent="0.5">
      <c r="A1" s="87" t="s">
        <v>38</v>
      </c>
      <c r="B1" s="83" t="s">
        <v>49</v>
      </c>
    </row>
    <row r="2" spans="1:2" x14ac:dyDescent="0.45">
      <c r="A2" s="84" t="s">
        <v>59</v>
      </c>
      <c r="B2" s="85" t="s">
        <v>39</v>
      </c>
    </row>
    <row r="3" spans="1:2" ht="148.5" thickBot="1" x14ac:dyDescent="0.5">
      <c r="A3" s="84" t="s">
        <v>48</v>
      </c>
      <c r="B3" s="86" t="s">
        <v>37</v>
      </c>
    </row>
    <row r="4" spans="1:2" ht="55.5" x14ac:dyDescent="0.45">
      <c r="A4" s="99" t="s">
        <v>23</v>
      </c>
      <c r="B4" s="96" t="s">
        <v>26</v>
      </c>
    </row>
    <row r="5" spans="1:2" ht="37.5" thickBot="1" x14ac:dyDescent="0.5">
      <c r="A5" s="100"/>
      <c r="B5" s="88" t="s">
        <v>36</v>
      </c>
    </row>
  </sheetData>
  <mergeCells count="1">
    <mergeCell ref="A4:A5"/>
  </mergeCells>
  <hyperlinks>
    <hyperlink ref="B2" r:id="rId1" xr:uid="{8E43D83D-EBD0-4B91-85DC-A8E4336E52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8FA86-44E2-40A9-BCAC-611DE55A9962}">
  <sheetPr>
    <tabColor rgb="FFFFFF00"/>
  </sheetPr>
  <dimension ref="A1:B16"/>
  <sheetViews>
    <sheetView topLeftCell="A3" workbookViewId="0">
      <selection activeCell="B15" sqref="B15"/>
    </sheetView>
  </sheetViews>
  <sheetFormatPr defaultRowHeight="14.5" x14ac:dyDescent="0.35"/>
  <cols>
    <col min="1" max="1" width="38.81640625" style="101" customWidth="1"/>
    <col min="2" max="2" width="71.90625" customWidth="1"/>
  </cols>
  <sheetData>
    <row r="1" spans="1:2" ht="26" x14ac:dyDescent="0.6">
      <c r="A1" s="107" t="s">
        <v>50</v>
      </c>
      <c r="B1" s="108"/>
    </row>
    <row r="2" spans="1:2" s="80" customFormat="1" ht="37" x14ac:dyDescent="0.45">
      <c r="A2" s="92" t="s">
        <v>51</v>
      </c>
      <c r="B2" s="109" t="s">
        <v>40</v>
      </c>
    </row>
    <row r="3" spans="1:2" s="80" customFormat="1" ht="92.5" x14ac:dyDescent="0.45">
      <c r="A3" s="89" t="s">
        <v>52</v>
      </c>
      <c r="B3" s="90" t="s">
        <v>41</v>
      </c>
    </row>
    <row r="4" spans="1:2" s="80" customFormat="1" ht="37" x14ac:dyDescent="0.45">
      <c r="A4" s="89"/>
      <c r="B4" s="91" t="s">
        <v>35</v>
      </c>
    </row>
    <row r="5" spans="1:2" s="80" customFormat="1" ht="37" x14ac:dyDescent="0.45">
      <c r="A5" s="92" t="s">
        <v>53</v>
      </c>
      <c r="B5" s="90" t="s">
        <v>44</v>
      </c>
    </row>
    <row r="6" spans="1:2" s="80" customFormat="1" ht="92.5" x14ac:dyDescent="0.45">
      <c r="A6" s="89" t="s">
        <v>54</v>
      </c>
      <c r="B6" s="90" t="s">
        <v>60</v>
      </c>
    </row>
    <row r="7" spans="1:2" s="80" customFormat="1" ht="37" x14ac:dyDescent="0.45">
      <c r="A7" s="89"/>
      <c r="B7" s="93" t="s">
        <v>33</v>
      </c>
    </row>
    <row r="8" spans="1:2" s="80" customFormat="1" ht="37.5" thickBot="1" x14ac:dyDescent="0.5">
      <c r="A8" s="94" t="s">
        <v>55</v>
      </c>
      <c r="B8" s="95" t="s">
        <v>27</v>
      </c>
    </row>
    <row r="9" spans="1:2" s="104" customFormat="1" ht="19" thickBot="1" x14ac:dyDescent="0.5">
      <c r="A9" s="102"/>
      <c r="B9" s="103"/>
    </row>
    <row r="10" spans="1:2" s="80" customFormat="1" ht="26" x14ac:dyDescent="0.45">
      <c r="A10" s="105" t="s">
        <v>28</v>
      </c>
      <c r="B10" s="106"/>
    </row>
    <row r="11" spans="1:2" s="80" customFormat="1" ht="37" x14ac:dyDescent="0.45">
      <c r="A11" s="97" t="s">
        <v>56</v>
      </c>
      <c r="B11" s="90" t="s">
        <v>45</v>
      </c>
    </row>
    <row r="12" spans="1:2" s="80" customFormat="1" ht="55.5" x14ac:dyDescent="0.45">
      <c r="A12" s="97"/>
      <c r="B12" s="90" t="s">
        <v>61</v>
      </c>
    </row>
    <row r="13" spans="1:2" s="80" customFormat="1" ht="92.5" x14ac:dyDescent="0.45">
      <c r="A13" s="97"/>
      <c r="B13" s="90" t="s">
        <v>46</v>
      </c>
    </row>
    <row r="14" spans="1:2" s="80" customFormat="1" ht="18.5" x14ac:dyDescent="0.45">
      <c r="A14" s="110" t="s">
        <v>57</v>
      </c>
      <c r="B14" s="98" t="s">
        <v>47</v>
      </c>
    </row>
    <row r="15" spans="1:2" s="80" customFormat="1" ht="37" x14ac:dyDescent="0.45">
      <c r="A15" s="110" t="s">
        <v>62</v>
      </c>
      <c r="B15" s="90" t="s">
        <v>63</v>
      </c>
    </row>
    <row r="16" spans="1:2" s="80" customFormat="1" ht="19" thickBot="1" x14ac:dyDescent="0.5">
      <c r="A16" s="111" t="s">
        <v>58</v>
      </c>
      <c r="B16" s="88"/>
    </row>
  </sheetData>
  <mergeCells count="5">
    <mergeCell ref="A3:A4"/>
    <mergeCell ref="A6:A7"/>
    <mergeCell ref="A11:A13"/>
    <mergeCell ref="A1:B1"/>
    <mergeCell ref="A10:B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34EEE-B19B-480B-8153-12759A91E709}">
  <sheetPr>
    <tabColor theme="6" tint="0.39997558519241921"/>
  </sheetPr>
  <dimension ref="A1:O162"/>
  <sheetViews>
    <sheetView topLeftCell="A10" workbookViewId="0">
      <selection activeCell="A20" sqref="A20:O20"/>
    </sheetView>
  </sheetViews>
  <sheetFormatPr defaultRowHeight="14.5" x14ac:dyDescent="0.35"/>
  <cols>
    <col min="1" max="1" width="4.7265625" style="3" customWidth="1"/>
    <col min="2" max="2" width="8.453125" style="3" customWidth="1"/>
    <col min="3" max="3" width="9.81640625" style="2" bestFit="1" customWidth="1"/>
    <col min="4" max="4" width="8.54296875" style="3" bestFit="1" customWidth="1"/>
    <col min="5" max="5" width="8.08984375" style="2" bestFit="1" customWidth="1"/>
    <col min="6" max="6" width="7.08984375" style="2" bestFit="1" customWidth="1"/>
    <col min="7" max="7" width="7.7265625" style="4" bestFit="1" customWidth="1"/>
    <col min="8" max="8" width="8.1796875" style="2" bestFit="1" customWidth="1"/>
    <col min="9" max="9" width="9.7265625" style="4" bestFit="1" customWidth="1"/>
    <col min="10" max="10" width="8.1796875" style="2" bestFit="1" customWidth="1"/>
    <col min="11" max="11" width="9.7265625" style="4" bestFit="1" customWidth="1"/>
    <col min="12" max="12" width="6.54296875" style="2" bestFit="1" customWidth="1"/>
    <col min="13" max="13" width="8.08984375" style="4" bestFit="1" customWidth="1"/>
    <col min="14" max="14" width="7.08984375" style="2" bestFit="1" customWidth="1"/>
    <col min="15" max="15" width="6.90625" style="4" bestFit="1" customWidth="1"/>
    <col min="16" max="16384" width="8.7265625" style="3"/>
  </cols>
  <sheetData>
    <row r="1" spans="1:15" x14ac:dyDescent="0.35">
      <c r="A1" s="72" t="s">
        <v>24</v>
      </c>
      <c r="B1" s="73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5"/>
    </row>
    <row r="2" spans="1:15" x14ac:dyDescent="0.35">
      <c r="A2" s="68" t="s">
        <v>29</v>
      </c>
      <c r="B2" s="69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7"/>
    </row>
    <row r="3" spans="1:15" ht="103.5" customHeight="1" thickBot="1" x14ac:dyDescent="0.4">
      <c r="A3" s="70" t="s">
        <v>25</v>
      </c>
      <c r="B3" s="71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9"/>
    </row>
    <row r="4" spans="1:15" ht="15" thickBot="1" x14ac:dyDescent="0.4"/>
    <row r="5" spans="1:15" ht="46" customHeight="1" thickBot="1" x14ac:dyDescent="0.4">
      <c r="A5" s="39" t="s">
        <v>43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1"/>
    </row>
    <row r="6" spans="1:15" s="22" customFormat="1" ht="28.5" customHeight="1" thickBot="1" x14ac:dyDescent="0.4">
      <c r="A6" s="54"/>
      <c r="B6" s="55"/>
      <c r="C6" s="42" t="s">
        <v>8</v>
      </c>
      <c r="D6" s="43"/>
      <c r="E6" s="44" t="s">
        <v>20</v>
      </c>
      <c r="F6" s="44"/>
      <c r="G6" s="44"/>
      <c r="H6" s="44"/>
      <c r="I6" s="44"/>
      <c r="J6" s="44"/>
      <c r="K6" s="44"/>
      <c r="L6" s="44"/>
      <c r="M6" s="44"/>
      <c r="N6" s="44"/>
      <c r="O6" s="45"/>
    </row>
    <row r="7" spans="1:15" s="22" customFormat="1" ht="44" thickBot="1" x14ac:dyDescent="0.4">
      <c r="A7" s="52" t="s">
        <v>1</v>
      </c>
      <c r="B7" s="53"/>
      <c r="C7" s="32" t="s">
        <v>0</v>
      </c>
      <c r="D7" s="28" t="s">
        <v>9</v>
      </c>
      <c r="E7" s="29" t="s">
        <v>3</v>
      </c>
      <c r="F7" s="30" t="s">
        <v>4</v>
      </c>
      <c r="G7" s="31" t="s">
        <v>10</v>
      </c>
      <c r="H7" s="30" t="s">
        <v>5</v>
      </c>
      <c r="I7" s="31" t="s">
        <v>11</v>
      </c>
      <c r="J7" s="30" t="s">
        <v>6</v>
      </c>
      <c r="K7" s="31" t="s">
        <v>12</v>
      </c>
      <c r="L7" s="30" t="s">
        <v>15</v>
      </c>
      <c r="M7" s="31" t="s">
        <v>16</v>
      </c>
      <c r="N7" s="30" t="s">
        <v>7</v>
      </c>
      <c r="O7" s="31" t="s">
        <v>13</v>
      </c>
    </row>
    <row r="8" spans="1:15" x14ac:dyDescent="0.35">
      <c r="A8" s="46" t="s">
        <v>19</v>
      </c>
      <c r="B8" s="47"/>
      <c r="C8" s="7">
        <f>SUM(C23:C162)</f>
        <v>186333</v>
      </c>
      <c r="D8" s="8"/>
      <c r="E8" s="9">
        <f>SUM(E23:E162)</f>
        <v>118082</v>
      </c>
      <c r="F8" s="7">
        <f>SUM(F23:F162)</f>
        <v>36064</v>
      </c>
      <c r="G8" s="10">
        <f>F8/E8</f>
        <v>0.3054148811842618</v>
      </c>
      <c r="H8" s="7">
        <f>SUM(H23:H162)</f>
        <v>15758</v>
      </c>
      <c r="I8" s="10">
        <f>H8/E8</f>
        <v>0.13344963669314544</v>
      </c>
      <c r="J8" s="7">
        <f>SUM(J23:J162)</f>
        <v>34156</v>
      </c>
      <c r="K8" s="10">
        <f>J8/E8</f>
        <v>0.28925661828221066</v>
      </c>
      <c r="L8" s="7">
        <f>SUM(L23:L162)</f>
        <v>2511</v>
      </c>
      <c r="M8" s="10">
        <f>L8/E8</f>
        <v>2.126488372486916E-2</v>
      </c>
      <c r="N8" s="7">
        <f>SUM(N23:N162)</f>
        <v>27208</v>
      </c>
      <c r="O8" s="10">
        <f>N8/E8</f>
        <v>0.23041615148794906</v>
      </c>
    </row>
    <row r="9" spans="1:15" ht="15" thickBot="1" x14ac:dyDescent="0.4">
      <c r="A9" s="48" t="s">
        <v>2</v>
      </c>
      <c r="B9" s="49"/>
      <c r="C9" s="11">
        <f>C8-C10-C11-C12-C13-C14</f>
        <v>186333</v>
      </c>
      <c r="D9" s="12"/>
      <c r="E9" s="13">
        <f>E8-E10-E11-E12-E13-E14</f>
        <v>118082</v>
      </c>
      <c r="F9" s="11">
        <f>F8-F10-F11-F12-F13-F14</f>
        <v>36064</v>
      </c>
      <c r="G9" s="14">
        <f t="shared" ref="G9:G72" si="0">F9/E9</f>
        <v>0.3054148811842618</v>
      </c>
      <c r="H9" s="11">
        <f>H8-H10-H11-H12-H13-H14</f>
        <v>15758</v>
      </c>
      <c r="I9" s="14">
        <f t="shared" ref="I9:I72" si="1">H9/E9</f>
        <v>0.13344963669314544</v>
      </c>
      <c r="J9" s="11">
        <f>J8-J10-J11-J12-J13-J14</f>
        <v>34156</v>
      </c>
      <c r="K9" s="14">
        <f t="shared" ref="K9:K72" si="2">J9/E9</f>
        <v>0.28925661828221066</v>
      </c>
      <c r="L9" s="11">
        <f>L8-L10-L11-L12-L13-L14</f>
        <v>2511</v>
      </c>
      <c r="M9" s="14">
        <f t="shared" ref="M9:M72" si="3">L9/E9</f>
        <v>2.126488372486916E-2</v>
      </c>
      <c r="N9" s="11">
        <f>N8-N10-N11-N12-N13-N14</f>
        <v>27208</v>
      </c>
      <c r="O9" s="14">
        <f t="shared" ref="O9:O72" si="4">N9/E9</f>
        <v>0.23041615148794906</v>
      </c>
    </row>
    <row r="10" spans="1:15" x14ac:dyDescent="0.35">
      <c r="A10" s="46">
        <v>1</v>
      </c>
      <c r="B10" s="47"/>
      <c r="C10" s="7">
        <f>SUMIF($A$23:$A$145,"=1",C$23:C$145)</f>
        <v>0</v>
      </c>
      <c r="D10" s="15">
        <f>(C10-$C$15)/$C$15</f>
        <v>-1</v>
      </c>
      <c r="E10" s="9">
        <f>SUMIF($A$23:$A$145,"=1",E$23:E$145)</f>
        <v>0</v>
      </c>
      <c r="F10" s="7">
        <f>SUMIF($A$23:$A$145,"=1",F$23:F$145)</f>
        <v>0</v>
      </c>
      <c r="G10" s="10" t="e">
        <f t="shared" si="0"/>
        <v>#DIV/0!</v>
      </c>
      <c r="H10" s="7">
        <f>SUMIF($A$23:$A$145,"=1",H$23:H$145)</f>
        <v>0</v>
      </c>
      <c r="I10" s="10" t="e">
        <f t="shared" si="1"/>
        <v>#DIV/0!</v>
      </c>
      <c r="J10" s="7">
        <f>SUMIF($A$23:$A$145,"=1",J$23:J$145)</f>
        <v>0</v>
      </c>
      <c r="K10" s="10" t="e">
        <f t="shared" si="2"/>
        <v>#DIV/0!</v>
      </c>
      <c r="L10" s="7">
        <f>SUMIF($A$23:$A$145,"=1",L$23:L$145)</f>
        <v>0</v>
      </c>
      <c r="M10" s="10" t="e">
        <f t="shared" si="3"/>
        <v>#DIV/0!</v>
      </c>
      <c r="N10" s="7">
        <f>SUMIF($A$23:$A$145,"=1",N$23:N$145)</f>
        <v>0</v>
      </c>
      <c r="O10" s="10" t="e">
        <f t="shared" si="4"/>
        <v>#DIV/0!</v>
      </c>
    </row>
    <row r="11" spans="1:15" x14ac:dyDescent="0.35">
      <c r="A11" s="56">
        <v>2</v>
      </c>
      <c r="B11" s="57"/>
      <c r="C11" s="17">
        <f>SUMIF($A$23:$A$145,"=2",C$23:C$145)</f>
        <v>0</v>
      </c>
      <c r="D11" s="18">
        <f>(C11-$C$15)/$C$15</f>
        <v>-1</v>
      </c>
      <c r="E11" s="19">
        <f>SUMIF($A$23:$A$145,"=2",E$23:E$145)</f>
        <v>0</v>
      </c>
      <c r="F11" s="17">
        <f>SUMIF($A$23:$A$145,"=2",F$23:F$145)</f>
        <v>0</v>
      </c>
      <c r="G11" s="20" t="e">
        <f t="shared" si="0"/>
        <v>#DIV/0!</v>
      </c>
      <c r="H11" s="17">
        <f>SUMIF($A$23:$A$145,"=2",H$23:H$145)</f>
        <v>0</v>
      </c>
      <c r="I11" s="20" t="e">
        <f t="shared" si="1"/>
        <v>#DIV/0!</v>
      </c>
      <c r="J11" s="17">
        <f>SUMIF($A$23:$A$145,"=2",J$23:J$145)</f>
        <v>0</v>
      </c>
      <c r="K11" s="20" t="e">
        <f t="shared" si="2"/>
        <v>#DIV/0!</v>
      </c>
      <c r="L11" s="17">
        <f>SUMIF($A$23:$A$145,"=2",L$23:L$145)</f>
        <v>0</v>
      </c>
      <c r="M11" s="20" t="e">
        <f t="shared" si="3"/>
        <v>#DIV/0!</v>
      </c>
      <c r="N11" s="17">
        <f>SUMIF($A$23:$A$145,"=2",N$23:N$145)</f>
        <v>0</v>
      </c>
      <c r="O11" s="20" t="e">
        <f t="shared" si="4"/>
        <v>#DIV/0!</v>
      </c>
    </row>
    <row r="12" spans="1:15" x14ac:dyDescent="0.35">
      <c r="A12" s="56">
        <v>3</v>
      </c>
      <c r="B12" s="57"/>
      <c r="C12" s="17">
        <f>SUMIF($A$23:$A$145,"=3",C$23:C$145)</f>
        <v>0</v>
      </c>
      <c r="D12" s="18">
        <f>(C12-$C$15)/$C$15</f>
        <v>-1</v>
      </c>
      <c r="E12" s="19">
        <f>SUMIF($A$23:$A$145,"=3",E$23:E$145)</f>
        <v>0</v>
      </c>
      <c r="F12" s="17">
        <f>SUMIF($A$23:$A$145,"=3",F$23:F$145)</f>
        <v>0</v>
      </c>
      <c r="G12" s="20" t="e">
        <f t="shared" si="0"/>
        <v>#DIV/0!</v>
      </c>
      <c r="H12" s="17">
        <f>SUMIF($A$23:$A$145,"=3",H$23:H$145)</f>
        <v>0</v>
      </c>
      <c r="I12" s="20" t="e">
        <f t="shared" si="1"/>
        <v>#DIV/0!</v>
      </c>
      <c r="J12" s="17">
        <f>SUMIF($A$23:$A$145,"=3",J$23:J$145)</f>
        <v>0</v>
      </c>
      <c r="K12" s="20" t="e">
        <f t="shared" si="2"/>
        <v>#DIV/0!</v>
      </c>
      <c r="L12" s="17">
        <f>SUMIF($A$23:$A$145,"=3",L$23:L$145)</f>
        <v>0</v>
      </c>
      <c r="M12" s="20" t="e">
        <f t="shared" si="3"/>
        <v>#DIV/0!</v>
      </c>
      <c r="N12" s="17">
        <f>SUMIF($A$23:$A$145,"=3",N$23:N$145)</f>
        <v>0</v>
      </c>
      <c r="O12" s="20" t="e">
        <f t="shared" si="4"/>
        <v>#DIV/0!</v>
      </c>
    </row>
    <row r="13" spans="1:15" x14ac:dyDescent="0.35">
      <c r="A13" s="56">
        <v>4</v>
      </c>
      <c r="B13" s="57"/>
      <c r="C13" s="17">
        <f>SUMIF($A$23:$A$145,"=4",C$23:C$145)</f>
        <v>0</v>
      </c>
      <c r="D13" s="18">
        <f>(C13-$C$15)/$C$15</f>
        <v>-1</v>
      </c>
      <c r="E13" s="19">
        <f>SUMIF($A$23:$A$145,"=4",E$23:E$145)</f>
        <v>0</v>
      </c>
      <c r="F13" s="17">
        <f>SUMIF($A$23:$A$145,"=4",F$23:F$145)</f>
        <v>0</v>
      </c>
      <c r="G13" s="20" t="e">
        <f t="shared" si="0"/>
        <v>#DIV/0!</v>
      </c>
      <c r="H13" s="17">
        <f>SUMIF($A$23:$A$145,"=4",H$23:H$145)</f>
        <v>0</v>
      </c>
      <c r="I13" s="20" t="e">
        <f t="shared" si="1"/>
        <v>#DIV/0!</v>
      </c>
      <c r="J13" s="17">
        <f>SUMIF($A$23:$A$145,"=4",J$23:J$145)</f>
        <v>0</v>
      </c>
      <c r="K13" s="20" t="e">
        <f t="shared" si="2"/>
        <v>#DIV/0!</v>
      </c>
      <c r="L13" s="17">
        <f>SUMIF($A$23:$A$145,"=4",L$23:L$145)</f>
        <v>0</v>
      </c>
      <c r="M13" s="20" t="e">
        <f t="shared" si="3"/>
        <v>#DIV/0!</v>
      </c>
      <c r="N13" s="17">
        <f>SUMIF($A$23:$A$145,"=4",N$23:N$145)</f>
        <v>0</v>
      </c>
      <c r="O13" s="20" t="e">
        <f t="shared" si="4"/>
        <v>#DIV/0!</v>
      </c>
    </row>
    <row r="14" spans="1:15" ht="15" thickBot="1" x14ac:dyDescent="0.4">
      <c r="A14" s="48">
        <v>5</v>
      </c>
      <c r="B14" s="49"/>
      <c r="C14" s="11">
        <f>SUMIF($A$23:$A$145,"=5",C$23:C$145)</f>
        <v>0</v>
      </c>
      <c r="D14" s="21">
        <f>(C14-$C$15)/$C$15</f>
        <v>-1</v>
      </c>
      <c r="E14" s="13">
        <f>SUMIF($A$23:$A$145,"=5",E$23:E$145)</f>
        <v>0</v>
      </c>
      <c r="F14" s="11">
        <f>SUMIF($A$23:$A$145,"=5",F$23:F$145)</f>
        <v>0</v>
      </c>
      <c r="G14" s="14" t="e">
        <f t="shared" si="0"/>
        <v>#DIV/0!</v>
      </c>
      <c r="H14" s="11">
        <f>SUMIF($A$23:$A$145,"=5",H$23:H$145)</f>
        <v>0</v>
      </c>
      <c r="I14" s="14" t="e">
        <f t="shared" si="1"/>
        <v>#DIV/0!</v>
      </c>
      <c r="J14" s="11">
        <f>SUMIF($A$23:$A$145,"=5",J$23:J$145)</f>
        <v>0</v>
      </c>
      <c r="K14" s="14" t="e">
        <f t="shared" si="2"/>
        <v>#DIV/0!</v>
      </c>
      <c r="L14" s="11">
        <f>SUMIF($A$23:$A$145,"=5",L$23:L$145)</f>
        <v>0</v>
      </c>
      <c r="M14" s="14" t="e">
        <f t="shared" si="3"/>
        <v>#DIV/0!</v>
      </c>
      <c r="N14" s="11">
        <f>SUMIF($A$23:$A$145,"=5",N$23:N$145)</f>
        <v>0</v>
      </c>
      <c r="O14" s="14" t="e">
        <f t="shared" si="4"/>
        <v>#DIV/0!</v>
      </c>
    </row>
    <row r="15" spans="1:15" x14ac:dyDescent="0.35">
      <c r="A15" s="50" t="s">
        <v>32</v>
      </c>
      <c r="B15" s="51"/>
      <c r="C15" s="23">
        <f>C8/5</f>
        <v>37266.6</v>
      </c>
      <c r="E15" s="37"/>
      <c r="F15" s="37"/>
      <c r="G15" s="38"/>
      <c r="H15" s="37"/>
      <c r="I15" s="38"/>
      <c r="J15" s="37"/>
      <c r="K15" s="38"/>
      <c r="L15" s="37"/>
      <c r="M15" s="38"/>
      <c r="N15" s="37"/>
      <c r="O15" s="20"/>
    </row>
    <row r="16" spans="1:15" ht="25.5" customHeight="1" x14ac:dyDescent="0.35">
      <c r="A16" s="59" t="s">
        <v>30</v>
      </c>
      <c r="B16" s="60"/>
      <c r="C16" s="20">
        <f>MIN(D10:D14)</f>
        <v>-1</v>
      </c>
      <c r="D16" s="37"/>
      <c r="E16" s="37"/>
      <c r="F16" s="38"/>
      <c r="G16" s="37"/>
      <c r="H16" s="38"/>
      <c r="I16" s="37"/>
      <c r="J16" s="38"/>
      <c r="K16" s="37"/>
      <c r="L16" s="38"/>
      <c r="M16" s="37"/>
      <c r="N16" s="38"/>
      <c r="O16" s="16"/>
    </row>
    <row r="17" spans="1:15" ht="28.5" customHeight="1" thickBot="1" x14ac:dyDescent="0.4">
      <c r="A17" s="61" t="s">
        <v>31</v>
      </c>
      <c r="B17" s="62"/>
      <c r="C17" s="14">
        <f>MAX(D10:D14)</f>
        <v>-1</v>
      </c>
      <c r="D17" s="37"/>
      <c r="E17" s="37"/>
      <c r="F17" s="38"/>
      <c r="G17" s="37"/>
      <c r="H17" s="38"/>
      <c r="I17" s="37"/>
      <c r="J17" s="38"/>
      <c r="K17" s="37"/>
      <c r="L17" s="38"/>
      <c r="M17" s="37"/>
      <c r="N17" s="38"/>
      <c r="O17" s="16"/>
    </row>
    <row r="18" spans="1:15" ht="33" customHeight="1" thickBot="1" x14ac:dyDescent="0.4">
      <c r="A18" s="63" t="s">
        <v>14</v>
      </c>
      <c r="B18" s="64"/>
      <c r="C18" s="24">
        <f>ABS(C16)+ABS(C17)</f>
        <v>2</v>
      </c>
      <c r="D18" s="65" t="s">
        <v>34</v>
      </c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7"/>
    </row>
    <row r="19" spans="1:15" ht="15" thickBot="1" x14ac:dyDescent="0.4"/>
    <row r="20" spans="1:15" ht="49.5" customHeight="1" thickBot="1" x14ac:dyDescent="0.4">
      <c r="A20" s="39" t="s">
        <v>42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1"/>
    </row>
    <row r="21" spans="1:15" s="22" customFormat="1" ht="30" customHeight="1" thickBot="1" x14ac:dyDescent="0.4">
      <c r="A21" s="54"/>
      <c r="B21" s="55"/>
      <c r="C21" s="58" t="s">
        <v>8</v>
      </c>
      <c r="D21" s="45"/>
      <c r="E21" s="44" t="s">
        <v>20</v>
      </c>
      <c r="F21" s="44"/>
      <c r="G21" s="44"/>
      <c r="H21" s="44"/>
      <c r="I21" s="44"/>
      <c r="J21" s="44"/>
      <c r="K21" s="44"/>
      <c r="L21" s="44"/>
      <c r="M21" s="44"/>
      <c r="N21" s="44"/>
      <c r="O21" s="45"/>
    </row>
    <row r="22" spans="1:15" s="22" customFormat="1" ht="44" thickBot="1" x14ac:dyDescent="0.4">
      <c r="A22" s="82" t="s">
        <v>18</v>
      </c>
      <c r="B22" s="33" t="s">
        <v>17</v>
      </c>
      <c r="C22" s="30" t="s">
        <v>0</v>
      </c>
      <c r="D22" s="33"/>
      <c r="E22" s="29" t="s">
        <v>3</v>
      </c>
      <c r="F22" s="30" t="s">
        <v>4</v>
      </c>
      <c r="G22" s="31" t="s">
        <v>10</v>
      </c>
      <c r="H22" s="30" t="s">
        <v>5</v>
      </c>
      <c r="I22" s="31" t="s">
        <v>11</v>
      </c>
      <c r="J22" s="30" t="s">
        <v>6</v>
      </c>
      <c r="K22" s="31" t="s">
        <v>12</v>
      </c>
      <c r="L22" s="30" t="s">
        <v>15</v>
      </c>
      <c r="M22" s="31" t="s">
        <v>16</v>
      </c>
      <c r="N22" s="30" t="s">
        <v>7</v>
      </c>
      <c r="O22" s="31" t="s">
        <v>13</v>
      </c>
    </row>
    <row r="23" spans="1:15" x14ac:dyDescent="0.35">
      <c r="A23" s="25"/>
      <c r="B23" s="5">
        <v>1</v>
      </c>
      <c r="C23" s="7">
        <v>3404</v>
      </c>
      <c r="D23" s="34"/>
      <c r="E23" s="9">
        <v>3076</v>
      </c>
      <c r="F23" s="7">
        <v>935</v>
      </c>
      <c r="G23" s="10">
        <f t="shared" si="0"/>
        <v>0.30396618985695711</v>
      </c>
      <c r="H23" s="7">
        <v>200</v>
      </c>
      <c r="I23" s="10">
        <f t="shared" si="1"/>
        <v>6.5019505851755532E-2</v>
      </c>
      <c r="J23" s="7">
        <v>1561</v>
      </c>
      <c r="K23" s="10">
        <f t="shared" si="2"/>
        <v>0.50747724317295184</v>
      </c>
      <c r="L23" s="7">
        <v>60</v>
      </c>
      <c r="M23" s="10">
        <f t="shared" si="3"/>
        <v>1.950585175552666E-2</v>
      </c>
      <c r="N23" s="7">
        <v>315</v>
      </c>
      <c r="O23" s="10">
        <f t="shared" si="4"/>
        <v>0.10240572171651495</v>
      </c>
    </row>
    <row r="24" spans="1:15" x14ac:dyDescent="0.35">
      <c r="A24" s="26"/>
      <c r="B24" s="16">
        <v>2</v>
      </c>
      <c r="C24" s="17">
        <v>1758</v>
      </c>
      <c r="D24" s="35"/>
      <c r="E24" s="19">
        <v>1176</v>
      </c>
      <c r="F24" s="17">
        <v>275</v>
      </c>
      <c r="G24" s="20">
        <f t="shared" si="0"/>
        <v>0.233843537414966</v>
      </c>
      <c r="H24" s="17">
        <v>85</v>
      </c>
      <c r="I24" s="20">
        <f t="shared" si="1"/>
        <v>7.2278911564625847E-2</v>
      </c>
      <c r="J24" s="17">
        <v>621</v>
      </c>
      <c r="K24" s="20">
        <f t="shared" si="2"/>
        <v>0.52806122448979587</v>
      </c>
      <c r="L24" s="17">
        <v>25</v>
      </c>
      <c r="M24" s="20">
        <f t="shared" si="3"/>
        <v>2.1258503401360544E-2</v>
      </c>
      <c r="N24" s="17">
        <v>170</v>
      </c>
      <c r="O24" s="20">
        <f t="shared" si="4"/>
        <v>0.14455782312925169</v>
      </c>
    </row>
    <row r="25" spans="1:15" x14ac:dyDescent="0.35">
      <c r="A25" s="26"/>
      <c r="B25" s="16">
        <v>3</v>
      </c>
      <c r="C25" s="17">
        <v>1733</v>
      </c>
      <c r="D25" s="35"/>
      <c r="E25" s="19">
        <v>1358</v>
      </c>
      <c r="F25" s="17">
        <v>381</v>
      </c>
      <c r="G25" s="20">
        <f t="shared" si="0"/>
        <v>0.28055964653902798</v>
      </c>
      <c r="H25" s="17">
        <v>136</v>
      </c>
      <c r="I25" s="20">
        <f t="shared" si="1"/>
        <v>0.10014727540500737</v>
      </c>
      <c r="J25" s="17">
        <v>705</v>
      </c>
      <c r="K25" s="20">
        <f t="shared" si="2"/>
        <v>0.51914580265095733</v>
      </c>
      <c r="L25" s="17">
        <v>55</v>
      </c>
      <c r="M25" s="20">
        <f t="shared" si="3"/>
        <v>4.0500736377025039E-2</v>
      </c>
      <c r="N25" s="17">
        <v>60</v>
      </c>
      <c r="O25" s="20">
        <f t="shared" si="4"/>
        <v>4.4182621502209134E-2</v>
      </c>
    </row>
    <row r="26" spans="1:15" x14ac:dyDescent="0.35">
      <c r="A26" s="26"/>
      <c r="B26" s="16">
        <v>4</v>
      </c>
      <c r="C26" s="17">
        <v>1752</v>
      </c>
      <c r="D26" s="35"/>
      <c r="E26" s="19">
        <v>1499</v>
      </c>
      <c r="F26" s="17">
        <v>736</v>
      </c>
      <c r="G26" s="20">
        <f t="shared" si="0"/>
        <v>0.49099399599733157</v>
      </c>
      <c r="H26" s="17">
        <v>192</v>
      </c>
      <c r="I26" s="20">
        <f t="shared" si="1"/>
        <v>0.12808539026017346</v>
      </c>
      <c r="J26" s="17">
        <v>510</v>
      </c>
      <c r="K26" s="20">
        <f t="shared" si="2"/>
        <v>0.34022681787858572</v>
      </c>
      <c r="L26" s="17">
        <v>0</v>
      </c>
      <c r="M26" s="20">
        <f t="shared" si="3"/>
        <v>0</v>
      </c>
      <c r="N26" s="17">
        <v>36</v>
      </c>
      <c r="O26" s="20">
        <f t="shared" si="4"/>
        <v>2.401601067378252E-2</v>
      </c>
    </row>
    <row r="27" spans="1:15" x14ac:dyDescent="0.35">
      <c r="A27" s="26"/>
      <c r="B27" s="16">
        <v>5</v>
      </c>
      <c r="C27" s="17">
        <v>1542</v>
      </c>
      <c r="D27" s="35"/>
      <c r="E27" s="19">
        <v>691</v>
      </c>
      <c r="F27" s="17">
        <v>180</v>
      </c>
      <c r="G27" s="20">
        <f t="shared" si="0"/>
        <v>0.26049204052098407</v>
      </c>
      <c r="H27" s="17">
        <v>26</v>
      </c>
      <c r="I27" s="20">
        <f t="shared" si="1"/>
        <v>3.7626628075253257E-2</v>
      </c>
      <c r="J27" s="17">
        <v>264</v>
      </c>
      <c r="K27" s="20">
        <f t="shared" si="2"/>
        <v>0.38205499276410998</v>
      </c>
      <c r="L27" s="17">
        <v>15</v>
      </c>
      <c r="M27" s="20">
        <f t="shared" si="3"/>
        <v>2.1707670043415339E-2</v>
      </c>
      <c r="N27" s="17">
        <v>185</v>
      </c>
      <c r="O27" s="20">
        <f t="shared" si="4"/>
        <v>0.26772793053545585</v>
      </c>
    </row>
    <row r="28" spans="1:15" x14ac:dyDescent="0.35">
      <c r="A28" s="26"/>
      <c r="B28" s="16">
        <v>6</v>
      </c>
      <c r="C28" s="17">
        <v>373</v>
      </c>
      <c r="D28" s="35"/>
      <c r="E28" s="19">
        <v>250</v>
      </c>
      <c r="F28" s="17">
        <v>107</v>
      </c>
      <c r="G28" s="20">
        <f t="shared" si="0"/>
        <v>0.42799999999999999</v>
      </c>
      <c r="H28" s="17">
        <v>7</v>
      </c>
      <c r="I28" s="20">
        <f t="shared" si="1"/>
        <v>2.8000000000000001E-2</v>
      </c>
      <c r="J28" s="17">
        <v>73</v>
      </c>
      <c r="K28" s="20">
        <f t="shared" si="2"/>
        <v>0.29199999999999998</v>
      </c>
      <c r="L28" s="17">
        <v>0</v>
      </c>
      <c r="M28" s="20">
        <f t="shared" si="3"/>
        <v>0</v>
      </c>
      <c r="N28" s="17">
        <v>56</v>
      </c>
      <c r="O28" s="20">
        <f t="shared" si="4"/>
        <v>0.224</v>
      </c>
    </row>
    <row r="29" spans="1:15" x14ac:dyDescent="0.35">
      <c r="A29" s="26"/>
      <c r="B29" s="16">
        <v>7</v>
      </c>
      <c r="C29" s="17">
        <v>897</v>
      </c>
      <c r="D29" s="35"/>
      <c r="E29" s="19">
        <v>597</v>
      </c>
      <c r="F29" s="17">
        <v>314</v>
      </c>
      <c r="G29" s="20">
        <f t="shared" si="0"/>
        <v>0.52596314907872699</v>
      </c>
      <c r="H29" s="17">
        <v>39</v>
      </c>
      <c r="I29" s="20">
        <f t="shared" si="1"/>
        <v>6.5326633165829151E-2</v>
      </c>
      <c r="J29" s="17">
        <v>117</v>
      </c>
      <c r="K29" s="20">
        <f t="shared" si="2"/>
        <v>0.19597989949748743</v>
      </c>
      <c r="L29" s="17">
        <v>0</v>
      </c>
      <c r="M29" s="20">
        <f t="shared" si="3"/>
        <v>0</v>
      </c>
      <c r="N29" s="17">
        <v>129</v>
      </c>
      <c r="O29" s="20">
        <f t="shared" si="4"/>
        <v>0.21608040201005024</v>
      </c>
    </row>
    <row r="30" spans="1:15" x14ac:dyDescent="0.35">
      <c r="A30" s="26"/>
      <c r="B30" s="16">
        <v>8</v>
      </c>
      <c r="C30" s="17">
        <v>1378</v>
      </c>
      <c r="D30" s="35"/>
      <c r="E30" s="19">
        <v>940</v>
      </c>
      <c r="F30" s="17">
        <v>330</v>
      </c>
      <c r="G30" s="20">
        <f t="shared" si="0"/>
        <v>0.35106382978723405</v>
      </c>
      <c r="H30" s="17">
        <v>25</v>
      </c>
      <c r="I30" s="20">
        <f t="shared" si="1"/>
        <v>2.6595744680851064E-2</v>
      </c>
      <c r="J30" s="17">
        <v>110</v>
      </c>
      <c r="K30" s="20">
        <f t="shared" si="2"/>
        <v>0.11702127659574468</v>
      </c>
      <c r="L30" s="17">
        <v>55</v>
      </c>
      <c r="M30" s="20">
        <f t="shared" si="3"/>
        <v>5.8510638297872342E-2</v>
      </c>
      <c r="N30" s="17">
        <v>255</v>
      </c>
      <c r="O30" s="20">
        <f t="shared" si="4"/>
        <v>0.27127659574468083</v>
      </c>
    </row>
    <row r="31" spans="1:15" x14ac:dyDescent="0.35">
      <c r="A31" s="26"/>
      <c r="B31" s="16">
        <v>9</v>
      </c>
      <c r="C31" s="17">
        <v>1821</v>
      </c>
      <c r="D31" s="35"/>
      <c r="E31" s="19">
        <v>1220</v>
      </c>
      <c r="F31" s="17">
        <v>485</v>
      </c>
      <c r="G31" s="20">
        <f t="shared" si="0"/>
        <v>0.39754098360655737</v>
      </c>
      <c r="H31" s="17">
        <v>174</v>
      </c>
      <c r="I31" s="20">
        <f t="shared" si="1"/>
        <v>0.14262295081967213</v>
      </c>
      <c r="J31" s="17">
        <v>301</v>
      </c>
      <c r="K31" s="20">
        <f t="shared" si="2"/>
        <v>0.24672131147540985</v>
      </c>
      <c r="L31" s="17">
        <v>0</v>
      </c>
      <c r="M31" s="20">
        <f t="shared" si="3"/>
        <v>0</v>
      </c>
      <c r="N31" s="17">
        <v>201</v>
      </c>
      <c r="O31" s="20">
        <f t="shared" si="4"/>
        <v>0.16475409836065574</v>
      </c>
    </row>
    <row r="32" spans="1:15" x14ac:dyDescent="0.35">
      <c r="A32" s="26"/>
      <c r="B32" s="16">
        <v>10</v>
      </c>
      <c r="C32" s="17">
        <v>854</v>
      </c>
      <c r="D32" s="35"/>
      <c r="E32" s="19">
        <v>975</v>
      </c>
      <c r="F32" s="17">
        <v>380</v>
      </c>
      <c r="G32" s="20">
        <f t="shared" si="0"/>
        <v>0.38974358974358975</v>
      </c>
      <c r="H32" s="17">
        <v>70</v>
      </c>
      <c r="I32" s="20">
        <f t="shared" si="1"/>
        <v>7.179487179487179E-2</v>
      </c>
      <c r="J32" s="17">
        <v>415</v>
      </c>
      <c r="K32" s="20">
        <f t="shared" si="2"/>
        <v>0.42564102564102563</v>
      </c>
      <c r="L32" s="17">
        <v>20</v>
      </c>
      <c r="M32" s="20">
        <f t="shared" si="3"/>
        <v>2.0512820512820513E-2</v>
      </c>
      <c r="N32" s="17">
        <v>90</v>
      </c>
      <c r="O32" s="20">
        <f t="shared" si="4"/>
        <v>9.2307692307692313E-2</v>
      </c>
    </row>
    <row r="33" spans="1:15" x14ac:dyDescent="0.35">
      <c r="A33" s="26"/>
      <c r="B33" s="16">
        <v>11</v>
      </c>
      <c r="C33" s="17">
        <v>864</v>
      </c>
      <c r="D33" s="35"/>
      <c r="E33" s="19">
        <v>576</v>
      </c>
      <c r="F33" s="17">
        <v>240</v>
      </c>
      <c r="G33" s="20">
        <f t="shared" si="0"/>
        <v>0.41666666666666669</v>
      </c>
      <c r="H33" s="17">
        <v>26</v>
      </c>
      <c r="I33" s="20">
        <f t="shared" si="1"/>
        <v>4.5138888888888888E-2</v>
      </c>
      <c r="J33" s="17">
        <v>214</v>
      </c>
      <c r="K33" s="20">
        <f t="shared" si="2"/>
        <v>0.37152777777777779</v>
      </c>
      <c r="L33" s="17">
        <v>0</v>
      </c>
      <c r="M33" s="20">
        <f t="shared" si="3"/>
        <v>0</v>
      </c>
      <c r="N33" s="17">
        <v>94</v>
      </c>
      <c r="O33" s="20">
        <f t="shared" si="4"/>
        <v>0.16319444444444445</v>
      </c>
    </row>
    <row r="34" spans="1:15" x14ac:dyDescent="0.35">
      <c r="A34" s="26"/>
      <c r="B34" s="16">
        <v>12</v>
      </c>
      <c r="C34" s="17">
        <v>1239</v>
      </c>
      <c r="D34" s="35"/>
      <c r="E34" s="19">
        <v>735</v>
      </c>
      <c r="F34" s="17">
        <v>18</v>
      </c>
      <c r="G34" s="20">
        <f t="shared" si="0"/>
        <v>2.4489795918367346E-2</v>
      </c>
      <c r="H34" s="17">
        <v>93</v>
      </c>
      <c r="I34" s="20">
        <f t="shared" si="1"/>
        <v>0.12653061224489795</v>
      </c>
      <c r="J34" s="17">
        <v>560</v>
      </c>
      <c r="K34" s="20">
        <f t="shared" si="2"/>
        <v>0.76190476190476186</v>
      </c>
      <c r="L34" s="17">
        <v>0</v>
      </c>
      <c r="M34" s="20">
        <f t="shared" si="3"/>
        <v>0</v>
      </c>
      <c r="N34" s="17">
        <v>37</v>
      </c>
      <c r="O34" s="20">
        <f t="shared" si="4"/>
        <v>5.0340136054421766E-2</v>
      </c>
    </row>
    <row r="35" spans="1:15" x14ac:dyDescent="0.35">
      <c r="A35" s="26"/>
      <c r="B35" s="16">
        <v>13</v>
      </c>
      <c r="C35" s="17">
        <v>1005</v>
      </c>
      <c r="D35" s="35"/>
      <c r="E35" s="19">
        <v>596</v>
      </c>
      <c r="F35" s="17">
        <v>7</v>
      </c>
      <c r="G35" s="20">
        <f t="shared" si="0"/>
        <v>1.1744966442953021E-2</v>
      </c>
      <c r="H35" s="17">
        <v>48</v>
      </c>
      <c r="I35" s="20">
        <f t="shared" si="1"/>
        <v>8.0536912751677847E-2</v>
      </c>
      <c r="J35" s="17">
        <v>525</v>
      </c>
      <c r="K35" s="20">
        <f t="shared" si="2"/>
        <v>0.88087248322147649</v>
      </c>
      <c r="L35" s="17">
        <v>0</v>
      </c>
      <c r="M35" s="20">
        <f t="shared" si="3"/>
        <v>0</v>
      </c>
      <c r="N35" s="17">
        <v>33</v>
      </c>
      <c r="O35" s="20">
        <f t="shared" si="4"/>
        <v>5.5369127516778527E-2</v>
      </c>
    </row>
    <row r="36" spans="1:15" x14ac:dyDescent="0.35">
      <c r="A36" s="26"/>
      <c r="B36" s="16">
        <v>14</v>
      </c>
      <c r="C36" s="17">
        <v>1539</v>
      </c>
      <c r="D36" s="35"/>
      <c r="E36" s="19">
        <v>942</v>
      </c>
      <c r="F36" s="17">
        <v>105</v>
      </c>
      <c r="G36" s="20">
        <f t="shared" si="0"/>
        <v>0.11146496815286625</v>
      </c>
      <c r="H36" s="17">
        <v>96</v>
      </c>
      <c r="I36" s="20">
        <f t="shared" si="1"/>
        <v>0.10191082802547771</v>
      </c>
      <c r="J36" s="17">
        <v>500</v>
      </c>
      <c r="K36" s="20">
        <f t="shared" si="2"/>
        <v>0.53078556263269638</v>
      </c>
      <c r="L36" s="17">
        <v>0</v>
      </c>
      <c r="M36" s="20">
        <f t="shared" si="3"/>
        <v>0</v>
      </c>
      <c r="N36" s="17">
        <v>140</v>
      </c>
      <c r="O36" s="20">
        <f t="shared" si="4"/>
        <v>0.14861995753715498</v>
      </c>
    </row>
    <row r="37" spans="1:15" x14ac:dyDescent="0.35">
      <c r="A37" s="26"/>
      <c r="B37" s="16">
        <v>15</v>
      </c>
      <c r="C37" s="17">
        <v>65</v>
      </c>
      <c r="D37" s="35"/>
      <c r="E37" s="19">
        <v>28</v>
      </c>
      <c r="F37" s="17">
        <v>0</v>
      </c>
      <c r="G37" s="20">
        <f t="shared" si="0"/>
        <v>0</v>
      </c>
      <c r="H37" s="17">
        <v>12</v>
      </c>
      <c r="I37" s="20">
        <f t="shared" si="1"/>
        <v>0.42857142857142855</v>
      </c>
      <c r="J37" s="17">
        <v>1</v>
      </c>
      <c r="K37" s="20">
        <f t="shared" si="2"/>
        <v>3.5714285714285712E-2</v>
      </c>
      <c r="L37" s="17">
        <v>0</v>
      </c>
      <c r="M37" s="20">
        <f t="shared" si="3"/>
        <v>0</v>
      </c>
      <c r="N37" s="17">
        <v>7</v>
      </c>
      <c r="O37" s="20">
        <f t="shared" si="4"/>
        <v>0.25</v>
      </c>
    </row>
    <row r="38" spans="1:15" x14ac:dyDescent="0.35">
      <c r="A38" s="26"/>
      <c r="B38" s="16">
        <v>16</v>
      </c>
      <c r="C38" s="17">
        <v>74</v>
      </c>
      <c r="D38" s="35"/>
      <c r="E38" s="19">
        <v>32</v>
      </c>
      <c r="F38" s="17">
        <v>2</v>
      </c>
      <c r="G38" s="20">
        <f t="shared" si="0"/>
        <v>6.25E-2</v>
      </c>
      <c r="H38" s="17">
        <v>37</v>
      </c>
      <c r="I38" s="20">
        <f t="shared" si="1"/>
        <v>1.15625</v>
      </c>
      <c r="J38" s="17">
        <v>0</v>
      </c>
      <c r="K38" s="20">
        <f t="shared" si="2"/>
        <v>0</v>
      </c>
      <c r="L38" s="17">
        <v>0</v>
      </c>
      <c r="M38" s="20">
        <f t="shared" si="3"/>
        <v>0</v>
      </c>
      <c r="N38" s="17">
        <v>9</v>
      </c>
      <c r="O38" s="20">
        <f t="shared" si="4"/>
        <v>0.28125</v>
      </c>
    </row>
    <row r="39" spans="1:15" x14ac:dyDescent="0.35">
      <c r="A39" s="26"/>
      <c r="B39" s="16">
        <v>17</v>
      </c>
      <c r="C39" s="17">
        <v>43</v>
      </c>
      <c r="D39" s="35"/>
      <c r="E39" s="19">
        <v>19</v>
      </c>
      <c r="F39" s="17">
        <v>0</v>
      </c>
      <c r="G39" s="20">
        <f t="shared" si="0"/>
        <v>0</v>
      </c>
      <c r="H39" s="17">
        <v>1</v>
      </c>
      <c r="I39" s="20">
        <f t="shared" si="1"/>
        <v>5.2631578947368418E-2</v>
      </c>
      <c r="J39" s="17">
        <v>1</v>
      </c>
      <c r="K39" s="20">
        <f t="shared" si="2"/>
        <v>5.2631578947368418E-2</v>
      </c>
      <c r="L39" s="17">
        <v>0</v>
      </c>
      <c r="M39" s="20">
        <f t="shared" si="3"/>
        <v>0</v>
      </c>
      <c r="N39" s="17">
        <v>10</v>
      </c>
      <c r="O39" s="20">
        <f t="shared" si="4"/>
        <v>0.52631578947368418</v>
      </c>
    </row>
    <row r="40" spans="1:15" x14ac:dyDescent="0.35">
      <c r="A40" s="26"/>
      <c r="B40" s="16">
        <v>18</v>
      </c>
      <c r="C40" s="17">
        <v>2272</v>
      </c>
      <c r="D40" s="35"/>
      <c r="E40" s="19">
        <v>1112</v>
      </c>
      <c r="F40" s="17">
        <v>466</v>
      </c>
      <c r="G40" s="20">
        <f t="shared" si="0"/>
        <v>0.41906474820143885</v>
      </c>
      <c r="H40" s="17">
        <v>151</v>
      </c>
      <c r="I40" s="20">
        <f t="shared" si="1"/>
        <v>0.13579136690647481</v>
      </c>
      <c r="J40" s="17">
        <v>265</v>
      </c>
      <c r="K40" s="20">
        <f t="shared" si="2"/>
        <v>0.2383093525179856</v>
      </c>
      <c r="L40" s="17">
        <v>0</v>
      </c>
      <c r="M40" s="20">
        <f t="shared" si="3"/>
        <v>0</v>
      </c>
      <c r="N40" s="17">
        <v>210</v>
      </c>
      <c r="O40" s="20">
        <f t="shared" si="4"/>
        <v>0.18884892086330934</v>
      </c>
    </row>
    <row r="41" spans="1:15" x14ac:dyDescent="0.35">
      <c r="A41" s="26"/>
      <c r="B41" s="16">
        <v>19</v>
      </c>
      <c r="C41" s="17">
        <v>2784</v>
      </c>
      <c r="D41" s="35"/>
      <c r="E41" s="19">
        <v>825</v>
      </c>
      <c r="F41" s="17">
        <v>467</v>
      </c>
      <c r="G41" s="20">
        <f t="shared" si="0"/>
        <v>0.56606060606060604</v>
      </c>
      <c r="H41" s="17">
        <v>11</v>
      </c>
      <c r="I41" s="20">
        <f t="shared" si="1"/>
        <v>1.3333333333333334E-2</v>
      </c>
      <c r="J41" s="17">
        <v>140</v>
      </c>
      <c r="K41" s="20">
        <f t="shared" si="2"/>
        <v>0.16969696969696971</v>
      </c>
      <c r="L41" s="17">
        <v>80</v>
      </c>
      <c r="M41" s="20">
        <f t="shared" si="3"/>
        <v>9.696969696969697E-2</v>
      </c>
      <c r="N41" s="17">
        <v>127</v>
      </c>
      <c r="O41" s="20">
        <f t="shared" si="4"/>
        <v>0.15393939393939393</v>
      </c>
    </row>
    <row r="42" spans="1:15" x14ac:dyDescent="0.35">
      <c r="A42" s="26"/>
      <c r="B42" s="16">
        <v>20</v>
      </c>
      <c r="C42" s="17">
        <v>1129</v>
      </c>
      <c r="D42" s="35"/>
      <c r="E42" s="19">
        <v>676</v>
      </c>
      <c r="F42" s="17">
        <v>175</v>
      </c>
      <c r="G42" s="20">
        <f t="shared" si="0"/>
        <v>0.2588757396449704</v>
      </c>
      <c r="H42" s="17">
        <v>11</v>
      </c>
      <c r="I42" s="20">
        <f t="shared" si="1"/>
        <v>1.6272189349112426E-2</v>
      </c>
      <c r="J42" s="17">
        <v>325</v>
      </c>
      <c r="K42" s="20">
        <f t="shared" si="2"/>
        <v>0.48076923076923078</v>
      </c>
      <c r="L42" s="17">
        <v>0</v>
      </c>
      <c r="M42" s="20">
        <f t="shared" si="3"/>
        <v>0</v>
      </c>
      <c r="N42" s="17">
        <v>135</v>
      </c>
      <c r="O42" s="20">
        <f t="shared" si="4"/>
        <v>0.19970414201183431</v>
      </c>
    </row>
    <row r="43" spans="1:15" x14ac:dyDescent="0.35">
      <c r="A43" s="26"/>
      <c r="B43" s="16">
        <v>21</v>
      </c>
      <c r="C43" s="17">
        <v>922</v>
      </c>
      <c r="D43" s="35"/>
      <c r="E43" s="19">
        <v>450</v>
      </c>
      <c r="F43" s="17">
        <v>130</v>
      </c>
      <c r="G43" s="20">
        <f t="shared" si="0"/>
        <v>0.28888888888888886</v>
      </c>
      <c r="H43" s="17">
        <v>20</v>
      </c>
      <c r="I43" s="20">
        <f t="shared" si="1"/>
        <v>4.4444444444444446E-2</v>
      </c>
      <c r="J43" s="17">
        <v>70</v>
      </c>
      <c r="K43" s="20">
        <f t="shared" si="2"/>
        <v>0.15555555555555556</v>
      </c>
      <c r="L43" s="17">
        <v>15</v>
      </c>
      <c r="M43" s="20">
        <f t="shared" si="3"/>
        <v>3.3333333333333333E-2</v>
      </c>
      <c r="N43" s="17">
        <v>210</v>
      </c>
      <c r="O43" s="20">
        <f t="shared" si="4"/>
        <v>0.46666666666666667</v>
      </c>
    </row>
    <row r="44" spans="1:15" x14ac:dyDescent="0.35">
      <c r="A44" s="26"/>
      <c r="B44" s="16">
        <v>22</v>
      </c>
      <c r="C44" s="17">
        <v>1442</v>
      </c>
      <c r="D44" s="35"/>
      <c r="E44" s="19">
        <v>1190</v>
      </c>
      <c r="F44" s="17">
        <v>420</v>
      </c>
      <c r="G44" s="20">
        <f t="shared" si="0"/>
        <v>0.35294117647058826</v>
      </c>
      <c r="H44" s="17">
        <v>130</v>
      </c>
      <c r="I44" s="20">
        <f t="shared" si="1"/>
        <v>0.1092436974789916</v>
      </c>
      <c r="J44" s="17">
        <v>310</v>
      </c>
      <c r="K44" s="20">
        <f t="shared" si="2"/>
        <v>0.26050420168067229</v>
      </c>
      <c r="L44" s="17">
        <v>20</v>
      </c>
      <c r="M44" s="20">
        <f t="shared" si="3"/>
        <v>1.680672268907563E-2</v>
      </c>
      <c r="N44" s="17">
        <v>300</v>
      </c>
      <c r="O44" s="20">
        <f t="shared" si="4"/>
        <v>0.25210084033613445</v>
      </c>
    </row>
    <row r="45" spans="1:15" x14ac:dyDescent="0.35">
      <c r="A45" s="26"/>
      <c r="B45" s="16">
        <v>23</v>
      </c>
      <c r="C45" s="17">
        <v>366</v>
      </c>
      <c r="D45" s="35"/>
      <c r="E45" s="19">
        <v>206</v>
      </c>
      <c r="F45" s="17">
        <v>106</v>
      </c>
      <c r="G45" s="20">
        <f t="shared" si="0"/>
        <v>0.5145631067961165</v>
      </c>
      <c r="H45" s="17">
        <v>7</v>
      </c>
      <c r="I45" s="20">
        <f t="shared" si="1"/>
        <v>3.3980582524271843E-2</v>
      </c>
      <c r="J45" s="17">
        <v>62</v>
      </c>
      <c r="K45" s="20">
        <f t="shared" si="2"/>
        <v>0.30097087378640774</v>
      </c>
      <c r="L45" s="17">
        <v>0</v>
      </c>
      <c r="M45" s="20">
        <f t="shared" si="3"/>
        <v>0</v>
      </c>
      <c r="N45" s="17">
        <v>31</v>
      </c>
      <c r="O45" s="20">
        <f t="shared" si="4"/>
        <v>0.15048543689320387</v>
      </c>
    </row>
    <row r="46" spans="1:15" x14ac:dyDescent="0.35">
      <c r="A46" s="26"/>
      <c r="B46" s="16">
        <v>24</v>
      </c>
      <c r="C46" s="17">
        <v>1118</v>
      </c>
      <c r="D46" s="35"/>
      <c r="E46" s="19">
        <v>631</v>
      </c>
      <c r="F46" s="17">
        <v>185</v>
      </c>
      <c r="G46" s="20">
        <f t="shared" si="0"/>
        <v>0.29318541996830427</v>
      </c>
      <c r="H46" s="17">
        <v>53</v>
      </c>
      <c r="I46" s="20">
        <f t="shared" si="1"/>
        <v>8.3993660855784469E-2</v>
      </c>
      <c r="J46" s="17">
        <v>233</v>
      </c>
      <c r="K46" s="20">
        <f t="shared" si="2"/>
        <v>0.36925515055467512</v>
      </c>
      <c r="L46" s="17">
        <v>4</v>
      </c>
      <c r="M46" s="20">
        <f t="shared" si="3"/>
        <v>6.3391442155309036E-3</v>
      </c>
      <c r="N46" s="17">
        <v>149</v>
      </c>
      <c r="O46" s="20">
        <f t="shared" si="4"/>
        <v>0.23613312202852615</v>
      </c>
    </row>
    <row r="47" spans="1:15" x14ac:dyDescent="0.35">
      <c r="A47" s="26"/>
      <c r="B47" s="16">
        <v>25</v>
      </c>
      <c r="C47" s="17">
        <v>802</v>
      </c>
      <c r="D47" s="35"/>
      <c r="E47" s="19">
        <v>570</v>
      </c>
      <c r="F47" s="17">
        <v>105</v>
      </c>
      <c r="G47" s="20">
        <f t="shared" si="0"/>
        <v>0.18421052631578946</v>
      </c>
      <c r="H47" s="17">
        <v>25</v>
      </c>
      <c r="I47" s="20">
        <f t="shared" si="1"/>
        <v>4.3859649122807015E-2</v>
      </c>
      <c r="J47" s="17">
        <v>310</v>
      </c>
      <c r="K47" s="20">
        <f t="shared" si="2"/>
        <v>0.54385964912280704</v>
      </c>
      <c r="L47" s="17">
        <v>15</v>
      </c>
      <c r="M47" s="20">
        <f t="shared" si="3"/>
        <v>2.6315789473684209E-2</v>
      </c>
      <c r="N47" s="17">
        <v>115</v>
      </c>
      <c r="O47" s="20">
        <f t="shared" si="4"/>
        <v>0.20175438596491227</v>
      </c>
    </row>
    <row r="48" spans="1:15" x14ac:dyDescent="0.35">
      <c r="A48" s="26"/>
      <c r="B48" s="16">
        <v>26</v>
      </c>
      <c r="C48" s="17">
        <v>916</v>
      </c>
      <c r="D48" s="35"/>
      <c r="E48" s="19">
        <v>767</v>
      </c>
      <c r="F48" s="17">
        <v>270</v>
      </c>
      <c r="G48" s="20">
        <f t="shared" si="0"/>
        <v>0.35202086049543679</v>
      </c>
      <c r="H48" s="17">
        <v>157</v>
      </c>
      <c r="I48" s="20">
        <f t="shared" si="1"/>
        <v>0.2046936114732725</v>
      </c>
      <c r="J48" s="17">
        <v>210</v>
      </c>
      <c r="K48" s="20">
        <f t="shared" si="2"/>
        <v>0.27379400260756193</v>
      </c>
      <c r="L48" s="17">
        <v>15</v>
      </c>
      <c r="M48" s="20">
        <f t="shared" si="3"/>
        <v>1.955671447196871E-2</v>
      </c>
      <c r="N48" s="17">
        <v>110</v>
      </c>
      <c r="O48" s="20">
        <f t="shared" si="4"/>
        <v>0.14341590612777053</v>
      </c>
    </row>
    <row r="49" spans="1:15" x14ac:dyDescent="0.35">
      <c r="A49" s="26"/>
      <c r="B49" s="16">
        <v>27</v>
      </c>
      <c r="C49" s="17">
        <v>1364</v>
      </c>
      <c r="D49" s="35"/>
      <c r="E49" s="19">
        <v>676</v>
      </c>
      <c r="F49" s="17">
        <v>171</v>
      </c>
      <c r="G49" s="20">
        <f t="shared" si="0"/>
        <v>0.25295857988165682</v>
      </c>
      <c r="H49" s="17">
        <v>74</v>
      </c>
      <c r="I49" s="20">
        <f t="shared" si="1"/>
        <v>0.10946745562130178</v>
      </c>
      <c r="J49" s="17">
        <v>214</v>
      </c>
      <c r="K49" s="20">
        <f t="shared" si="2"/>
        <v>0.31656804733727811</v>
      </c>
      <c r="L49" s="17">
        <v>38</v>
      </c>
      <c r="M49" s="20">
        <f t="shared" si="3"/>
        <v>5.6213017751479293E-2</v>
      </c>
      <c r="N49" s="17">
        <v>132</v>
      </c>
      <c r="O49" s="20">
        <f t="shared" si="4"/>
        <v>0.19526627218934911</v>
      </c>
    </row>
    <row r="50" spans="1:15" x14ac:dyDescent="0.35">
      <c r="A50" s="26"/>
      <c r="B50" s="16">
        <v>28</v>
      </c>
      <c r="C50" s="17">
        <v>1083</v>
      </c>
      <c r="D50" s="35"/>
      <c r="E50" s="19">
        <v>791</v>
      </c>
      <c r="F50" s="17">
        <v>254</v>
      </c>
      <c r="G50" s="20">
        <f t="shared" si="0"/>
        <v>0.32111251580278127</v>
      </c>
      <c r="H50" s="17">
        <v>128</v>
      </c>
      <c r="I50" s="20">
        <f t="shared" si="1"/>
        <v>0.16182048040455121</v>
      </c>
      <c r="J50" s="17">
        <v>231</v>
      </c>
      <c r="K50" s="20">
        <f t="shared" si="2"/>
        <v>0.29203539823008851</v>
      </c>
      <c r="L50" s="17">
        <v>27</v>
      </c>
      <c r="M50" s="20">
        <f t="shared" si="3"/>
        <v>3.4134007585335017E-2</v>
      </c>
      <c r="N50" s="17">
        <v>108</v>
      </c>
      <c r="O50" s="20">
        <f t="shared" si="4"/>
        <v>0.13653603034134007</v>
      </c>
    </row>
    <row r="51" spans="1:15" x14ac:dyDescent="0.35">
      <c r="A51" s="26"/>
      <c r="B51" s="16">
        <v>29</v>
      </c>
      <c r="C51" s="17">
        <v>1502</v>
      </c>
      <c r="D51" s="35"/>
      <c r="E51" s="19">
        <v>1064</v>
      </c>
      <c r="F51" s="17">
        <v>260</v>
      </c>
      <c r="G51" s="20">
        <f t="shared" si="0"/>
        <v>0.24436090225563908</v>
      </c>
      <c r="H51" s="17">
        <v>133</v>
      </c>
      <c r="I51" s="20">
        <f t="shared" si="1"/>
        <v>0.125</v>
      </c>
      <c r="J51" s="17">
        <v>516</v>
      </c>
      <c r="K51" s="20">
        <f t="shared" si="2"/>
        <v>0.48496240601503759</v>
      </c>
      <c r="L51" s="17">
        <v>11</v>
      </c>
      <c r="M51" s="20">
        <f t="shared" si="3"/>
        <v>1.0338345864661654E-2</v>
      </c>
      <c r="N51" s="17">
        <v>135</v>
      </c>
      <c r="O51" s="20">
        <f t="shared" si="4"/>
        <v>0.12687969924812031</v>
      </c>
    </row>
    <row r="52" spans="1:15" x14ac:dyDescent="0.35">
      <c r="A52" s="26"/>
      <c r="B52" s="16">
        <v>30</v>
      </c>
      <c r="C52" s="17">
        <v>1231</v>
      </c>
      <c r="D52" s="35"/>
      <c r="E52" s="19">
        <v>935</v>
      </c>
      <c r="F52" s="17">
        <v>268</v>
      </c>
      <c r="G52" s="20">
        <f t="shared" si="0"/>
        <v>0.28663101604278074</v>
      </c>
      <c r="H52" s="17">
        <v>16</v>
      </c>
      <c r="I52" s="20">
        <f t="shared" si="1"/>
        <v>1.7112299465240642E-2</v>
      </c>
      <c r="J52" s="17">
        <v>595</v>
      </c>
      <c r="K52" s="20">
        <f t="shared" si="2"/>
        <v>0.63636363636363635</v>
      </c>
      <c r="L52" s="17">
        <v>4</v>
      </c>
      <c r="M52" s="20">
        <f t="shared" si="3"/>
        <v>4.2780748663101605E-3</v>
      </c>
      <c r="N52" s="17">
        <v>56</v>
      </c>
      <c r="O52" s="20">
        <f t="shared" si="4"/>
        <v>5.9893048128342244E-2</v>
      </c>
    </row>
    <row r="53" spans="1:15" x14ac:dyDescent="0.35">
      <c r="A53" s="26"/>
      <c r="B53" s="16">
        <v>31</v>
      </c>
      <c r="C53" s="17">
        <v>1140</v>
      </c>
      <c r="D53" s="35"/>
      <c r="E53" s="19">
        <v>664</v>
      </c>
      <c r="F53" s="17">
        <v>307</v>
      </c>
      <c r="G53" s="20">
        <f t="shared" si="0"/>
        <v>0.46234939759036142</v>
      </c>
      <c r="H53" s="17">
        <v>98</v>
      </c>
      <c r="I53" s="20">
        <f t="shared" si="1"/>
        <v>0.14759036144578314</v>
      </c>
      <c r="J53" s="17">
        <v>198</v>
      </c>
      <c r="K53" s="20">
        <f t="shared" si="2"/>
        <v>0.29819277108433734</v>
      </c>
      <c r="L53" s="17">
        <v>33</v>
      </c>
      <c r="M53" s="20">
        <f t="shared" si="3"/>
        <v>4.9698795180722892E-2</v>
      </c>
      <c r="N53" s="17">
        <v>15</v>
      </c>
      <c r="O53" s="20">
        <f t="shared" si="4"/>
        <v>2.2590361445783132E-2</v>
      </c>
    </row>
    <row r="54" spans="1:15" x14ac:dyDescent="0.35">
      <c r="A54" s="26"/>
      <c r="B54" s="16">
        <v>32</v>
      </c>
      <c r="C54" s="17">
        <v>1556</v>
      </c>
      <c r="D54" s="35"/>
      <c r="E54" s="19">
        <v>1127</v>
      </c>
      <c r="F54" s="17">
        <v>226</v>
      </c>
      <c r="G54" s="20">
        <f t="shared" si="0"/>
        <v>0.2005323868677906</v>
      </c>
      <c r="H54" s="17">
        <v>176</v>
      </c>
      <c r="I54" s="20">
        <f t="shared" si="1"/>
        <v>0.15616681455190773</v>
      </c>
      <c r="J54" s="17">
        <v>539</v>
      </c>
      <c r="K54" s="20">
        <f t="shared" si="2"/>
        <v>0.47826086956521741</v>
      </c>
      <c r="L54" s="17">
        <v>2</v>
      </c>
      <c r="M54" s="20">
        <f t="shared" si="3"/>
        <v>1.7746228926353151E-3</v>
      </c>
      <c r="N54" s="17">
        <v>198</v>
      </c>
      <c r="O54" s="20">
        <f t="shared" si="4"/>
        <v>0.17568766637089619</v>
      </c>
    </row>
    <row r="55" spans="1:15" x14ac:dyDescent="0.35">
      <c r="A55" s="26"/>
      <c r="B55" s="16">
        <v>33</v>
      </c>
      <c r="C55" s="17">
        <v>908</v>
      </c>
      <c r="D55" s="35"/>
      <c r="E55" s="19">
        <v>552</v>
      </c>
      <c r="F55" s="17">
        <v>69</v>
      </c>
      <c r="G55" s="20">
        <f t="shared" si="0"/>
        <v>0.125</v>
      </c>
      <c r="H55" s="17">
        <v>36</v>
      </c>
      <c r="I55" s="20">
        <f t="shared" si="1"/>
        <v>6.5217391304347824E-2</v>
      </c>
      <c r="J55" s="17">
        <v>206</v>
      </c>
      <c r="K55" s="20">
        <f t="shared" si="2"/>
        <v>0.37318840579710144</v>
      </c>
      <c r="L55" s="17">
        <v>19</v>
      </c>
      <c r="M55" s="20">
        <f t="shared" si="3"/>
        <v>3.4420289855072464E-2</v>
      </c>
      <c r="N55" s="17">
        <v>207</v>
      </c>
      <c r="O55" s="20">
        <f t="shared" si="4"/>
        <v>0.375</v>
      </c>
    </row>
    <row r="56" spans="1:15" x14ac:dyDescent="0.35">
      <c r="A56" s="26"/>
      <c r="B56" s="16">
        <v>34</v>
      </c>
      <c r="C56" s="17">
        <v>3232</v>
      </c>
      <c r="D56" s="35"/>
      <c r="E56" s="19">
        <v>1974</v>
      </c>
      <c r="F56" s="17">
        <v>966</v>
      </c>
      <c r="G56" s="20">
        <f t="shared" si="0"/>
        <v>0.48936170212765956</v>
      </c>
      <c r="H56" s="17">
        <v>125</v>
      </c>
      <c r="I56" s="20">
        <f t="shared" si="1"/>
        <v>6.3323201621073966E-2</v>
      </c>
      <c r="J56" s="17">
        <v>457</v>
      </c>
      <c r="K56" s="20">
        <f t="shared" si="2"/>
        <v>0.23150962512664641</v>
      </c>
      <c r="L56" s="17">
        <v>155</v>
      </c>
      <c r="M56" s="20">
        <f t="shared" si="3"/>
        <v>7.8520770010131719E-2</v>
      </c>
      <c r="N56" s="17">
        <v>226</v>
      </c>
      <c r="O56" s="20">
        <f t="shared" si="4"/>
        <v>0.11448834853090173</v>
      </c>
    </row>
    <row r="57" spans="1:15" x14ac:dyDescent="0.35">
      <c r="A57" s="26"/>
      <c r="B57" s="16">
        <v>35</v>
      </c>
      <c r="C57" s="17">
        <v>1527</v>
      </c>
      <c r="D57" s="35"/>
      <c r="E57" s="19">
        <v>1113</v>
      </c>
      <c r="F57" s="17">
        <v>591</v>
      </c>
      <c r="G57" s="20">
        <f t="shared" si="0"/>
        <v>0.53099730458221028</v>
      </c>
      <c r="H57" s="17">
        <v>143</v>
      </c>
      <c r="I57" s="20">
        <f t="shared" si="1"/>
        <v>0.12848158131176998</v>
      </c>
      <c r="J57" s="17">
        <v>173</v>
      </c>
      <c r="K57" s="20">
        <f t="shared" si="2"/>
        <v>0.1554357592093441</v>
      </c>
      <c r="L57" s="17">
        <v>61</v>
      </c>
      <c r="M57" s="20">
        <f t="shared" si="3"/>
        <v>5.480682839173405E-2</v>
      </c>
      <c r="N57" s="17">
        <v>99</v>
      </c>
      <c r="O57" s="20">
        <f t="shared" si="4"/>
        <v>8.8948787061994605E-2</v>
      </c>
    </row>
    <row r="58" spans="1:15" x14ac:dyDescent="0.35">
      <c r="A58" s="26"/>
      <c r="B58" s="16">
        <v>36</v>
      </c>
      <c r="C58" s="17">
        <v>1726</v>
      </c>
      <c r="D58" s="35"/>
      <c r="E58" s="19">
        <v>1260</v>
      </c>
      <c r="F58" s="17">
        <v>109</v>
      </c>
      <c r="G58" s="20">
        <f t="shared" si="0"/>
        <v>8.6507936507936506E-2</v>
      </c>
      <c r="H58" s="17">
        <v>33</v>
      </c>
      <c r="I58" s="20">
        <f t="shared" si="1"/>
        <v>2.6190476190476191E-2</v>
      </c>
      <c r="J58" s="17">
        <v>675</v>
      </c>
      <c r="K58" s="20">
        <f t="shared" si="2"/>
        <v>0.5357142857142857</v>
      </c>
      <c r="L58" s="17">
        <v>0</v>
      </c>
      <c r="M58" s="20">
        <f t="shared" si="3"/>
        <v>0</v>
      </c>
      <c r="N58" s="17">
        <v>475</v>
      </c>
      <c r="O58" s="20">
        <f t="shared" si="4"/>
        <v>0.37698412698412698</v>
      </c>
    </row>
    <row r="59" spans="1:15" x14ac:dyDescent="0.35">
      <c r="A59" s="26"/>
      <c r="B59" s="16">
        <v>37</v>
      </c>
      <c r="C59" s="17">
        <v>0</v>
      </c>
      <c r="D59" s="35"/>
      <c r="E59" s="19">
        <v>0</v>
      </c>
      <c r="F59" s="17">
        <v>0</v>
      </c>
      <c r="G59" s="20" t="e">
        <f t="shared" si="0"/>
        <v>#DIV/0!</v>
      </c>
      <c r="H59" s="17">
        <v>0</v>
      </c>
      <c r="I59" s="20" t="e">
        <f t="shared" si="1"/>
        <v>#DIV/0!</v>
      </c>
      <c r="J59" s="17">
        <v>0</v>
      </c>
      <c r="K59" s="20" t="e">
        <f t="shared" si="2"/>
        <v>#DIV/0!</v>
      </c>
      <c r="L59" s="17">
        <v>0</v>
      </c>
      <c r="M59" s="20" t="e">
        <f t="shared" si="3"/>
        <v>#DIV/0!</v>
      </c>
      <c r="N59" s="17">
        <v>0</v>
      </c>
      <c r="O59" s="20" t="e">
        <f t="shared" si="4"/>
        <v>#DIV/0!</v>
      </c>
    </row>
    <row r="60" spans="1:15" x14ac:dyDescent="0.35">
      <c r="A60" s="26"/>
      <c r="B60" s="16">
        <v>38</v>
      </c>
      <c r="C60" s="17">
        <v>1142</v>
      </c>
      <c r="D60" s="35"/>
      <c r="E60" s="19">
        <v>859</v>
      </c>
      <c r="F60" s="17">
        <v>273</v>
      </c>
      <c r="G60" s="20">
        <f t="shared" si="0"/>
        <v>0.31781140861466822</v>
      </c>
      <c r="H60" s="17">
        <v>23</v>
      </c>
      <c r="I60" s="20">
        <f t="shared" si="1"/>
        <v>2.6775320139697321E-2</v>
      </c>
      <c r="J60" s="17">
        <v>236</v>
      </c>
      <c r="K60" s="20">
        <f t="shared" si="2"/>
        <v>0.27473806752037255</v>
      </c>
      <c r="L60" s="17">
        <v>97</v>
      </c>
      <c r="M60" s="20">
        <f t="shared" si="3"/>
        <v>0.11292200232828871</v>
      </c>
      <c r="N60" s="17">
        <v>281</v>
      </c>
      <c r="O60" s="20">
        <f t="shared" si="4"/>
        <v>0.32712456344586727</v>
      </c>
    </row>
    <row r="61" spans="1:15" x14ac:dyDescent="0.35">
      <c r="A61" s="26"/>
      <c r="B61" s="16">
        <v>39</v>
      </c>
      <c r="C61" s="17">
        <v>1610</v>
      </c>
      <c r="D61" s="35"/>
      <c r="E61" s="19">
        <v>1206</v>
      </c>
      <c r="F61" s="17">
        <v>312</v>
      </c>
      <c r="G61" s="20">
        <f t="shared" si="0"/>
        <v>0.25870646766169153</v>
      </c>
      <c r="H61" s="17">
        <v>62</v>
      </c>
      <c r="I61" s="20">
        <f t="shared" si="1"/>
        <v>5.140961857379768E-2</v>
      </c>
      <c r="J61" s="17">
        <v>589</v>
      </c>
      <c r="K61" s="20">
        <f t="shared" si="2"/>
        <v>0.48839137645107794</v>
      </c>
      <c r="L61" s="17">
        <v>63</v>
      </c>
      <c r="M61" s="20">
        <f t="shared" si="3"/>
        <v>5.2238805970149252E-2</v>
      </c>
      <c r="N61" s="17">
        <v>69</v>
      </c>
      <c r="O61" s="20">
        <f t="shared" si="4"/>
        <v>5.721393034825871E-2</v>
      </c>
    </row>
    <row r="62" spans="1:15" x14ac:dyDescent="0.35">
      <c r="A62" s="26"/>
      <c r="B62" s="16">
        <v>40</v>
      </c>
      <c r="C62" s="17">
        <v>1275</v>
      </c>
      <c r="D62" s="35"/>
      <c r="E62" s="19">
        <v>905</v>
      </c>
      <c r="F62" s="17">
        <v>297</v>
      </c>
      <c r="G62" s="20">
        <f t="shared" si="0"/>
        <v>0.32817679558011048</v>
      </c>
      <c r="H62" s="17">
        <v>72</v>
      </c>
      <c r="I62" s="20">
        <f t="shared" si="1"/>
        <v>7.9558011049723751E-2</v>
      </c>
      <c r="J62" s="17">
        <v>252</v>
      </c>
      <c r="K62" s="20">
        <f t="shared" si="2"/>
        <v>0.27845303867403315</v>
      </c>
      <c r="L62" s="17">
        <v>30</v>
      </c>
      <c r="M62" s="20">
        <f t="shared" si="3"/>
        <v>3.3149171270718231E-2</v>
      </c>
      <c r="N62" s="17">
        <v>112</v>
      </c>
      <c r="O62" s="20">
        <f t="shared" si="4"/>
        <v>0.12375690607734807</v>
      </c>
    </row>
    <row r="63" spans="1:15" x14ac:dyDescent="0.35">
      <c r="A63" s="26"/>
      <c r="B63" s="16">
        <v>41</v>
      </c>
      <c r="C63" s="17">
        <v>1611</v>
      </c>
      <c r="D63" s="35"/>
      <c r="E63" s="19">
        <v>1131</v>
      </c>
      <c r="F63" s="17">
        <v>274</v>
      </c>
      <c r="G63" s="20">
        <f t="shared" si="0"/>
        <v>0.24226348364279399</v>
      </c>
      <c r="H63" s="17">
        <v>73</v>
      </c>
      <c r="I63" s="20">
        <f t="shared" si="1"/>
        <v>6.4544650751547306E-2</v>
      </c>
      <c r="J63" s="17">
        <v>462</v>
      </c>
      <c r="K63" s="20">
        <f t="shared" si="2"/>
        <v>0.40848806366047746</v>
      </c>
      <c r="L63" s="17">
        <v>87</v>
      </c>
      <c r="M63" s="20">
        <f t="shared" si="3"/>
        <v>7.6923076923076927E-2</v>
      </c>
      <c r="N63" s="17">
        <v>179</v>
      </c>
      <c r="O63" s="20">
        <f t="shared" si="4"/>
        <v>0.15826702033598586</v>
      </c>
    </row>
    <row r="64" spans="1:15" x14ac:dyDescent="0.35">
      <c r="A64" s="26"/>
      <c r="B64" s="16">
        <v>42</v>
      </c>
      <c r="C64" s="17">
        <v>1459</v>
      </c>
      <c r="D64" s="35"/>
      <c r="E64" s="19">
        <v>1010</v>
      </c>
      <c r="F64" s="17">
        <v>239</v>
      </c>
      <c r="G64" s="20">
        <f t="shared" si="0"/>
        <v>0.23663366336633662</v>
      </c>
      <c r="H64" s="17">
        <v>98</v>
      </c>
      <c r="I64" s="20">
        <f t="shared" si="1"/>
        <v>9.7029702970297033E-2</v>
      </c>
      <c r="J64" s="17">
        <v>467</v>
      </c>
      <c r="K64" s="20">
        <f t="shared" si="2"/>
        <v>0.4623762376237624</v>
      </c>
      <c r="L64" s="17">
        <v>28</v>
      </c>
      <c r="M64" s="20">
        <f t="shared" si="3"/>
        <v>2.7722772277227723E-2</v>
      </c>
      <c r="N64" s="17">
        <v>170</v>
      </c>
      <c r="O64" s="20">
        <f t="shared" si="4"/>
        <v>0.16831683168316833</v>
      </c>
    </row>
    <row r="65" spans="1:15" x14ac:dyDescent="0.35">
      <c r="A65" s="26"/>
      <c r="B65" s="16">
        <v>43</v>
      </c>
      <c r="C65" s="17">
        <v>1157</v>
      </c>
      <c r="D65" s="35"/>
      <c r="E65" s="19">
        <v>1063</v>
      </c>
      <c r="F65" s="17">
        <v>532</v>
      </c>
      <c r="G65" s="20">
        <f t="shared" si="0"/>
        <v>0.50047036688617119</v>
      </c>
      <c r="H65" s="17">
        <v>45</v>
      </c>
      <c r="I65" s="20">
        <f t="shared" si="1"/>
        <v>4.2333019755409221E-2</v>
      </c>
      <c r="J65" s="17">
        <v>385</v>
      </c>
      <c r="K65" s="20">
        <f t="shared" si="2"/>
        <v>0.36218250235183441</v>
      </c>
      <c r="L65" s="17">
        <v>25</v>
      </c>
      <c r="M65" s="20">
        <f t="shared" si="3"/>
        <v>2.3518344308560677E-2</v>
      </c>
      <c r="N65" s="17">
        <v>65</v>
      </c>
      <c r="O65" s="20">
        <f t="shared" si="4"/>
        <v>6.1147695202257761E-2</v>
      </c>
    </row>
    <row r="66" spans="1:15" x14ac:dyDescent="0.35">
      <c r="A66" s="26"/>
      <c r="B66" s="16">
        <v>44</v>
      </c>
      <c r="C66" s="17">
        <v>1871</v>
      </c>
      <c r="D66" s="35"/>
      <c r="E66" s="19">
        <v>1010</v>
      </c>
      <c r="F66" s="17">
        <v>195</v>
      </c>
      <c r="G66" s="20">
        <f t="shared" si="0"/>
        <v>0.19306930693069307</v>
      </c>
      <c r="H66" s="17">
        <v>35</v>
      </c>
      <c r="I66" s="20">
        <f t="shared" si="1"/>
        <v>3.4653465346534656E-2</v>
      </c>
      <c r="J66" s="17">
        <v>365</v>
      </c>
      <c r="K66" s="20">
        <f t="shared" si="2"/>
        <v>0.36138613861386137</v>
      </c>
      <c r="L66" s="17">
        <v>130</v>
      </c>
      <c r="M66" s="20">
        <f t="shared" si="3"/>
        <v>0.12871287128712872</v>
      </c>
      <c r="N66" s="17">
        <v>280</v>
      </c>
      <c r="O66" s="20">
        <f t="shared" si="4"/>
        <v>0.27722772277227725</v>
      </c>
    </row>
    <row r="67" spans="1:15" x14ac:dyDescent="0.35">
      <c r="A67" s="26"/>
      <c r="B67" s="16">
        <v>45</v>
      </c>
      <c r="C67" s="17">
        <v>1731</v>
      </c>
      <c r="D67" s="35"/>
      <c r="E67" s="19">
        <v>944</v>
      </c>
      <c r="F67" s="17">
        <v>511</v>
      </c>
      <c r="G67" s="20">
        <f t="shared" si="0"/>
        <v>0.54131355932203384</v>
      </c>
      <c r="H67" s="17">
        <v>92</v>
      </c>
      <c r="I67" s="20">
        <f t="shared" si="1"/>
        <v>9.7457627118644072E-2</v>
      </c>
      <c r="J67" s="17">
        <v>225</v>
      </c>
      <c r="K67" s="20">
        <f t="shared" si="2"/>
        <v>0.23834745762711865</v>
      </c>
      <c r="L67" s="17">
        <v>0</v>
      </c>
      <c r="M67" s="20">
        <f t="shared" si="3"/>
        <v>0</v>
      </c>
      <c r="N67" s="17">
        <v>120</v>
      </c>
      <c r="O67" s="20">
        <f t="shared" si="4"/>
        <v>0.1271186440677966</v>
      </c>
    </row>
    <row r="68" spans="1:15" x14ac:dyDescent="0.35">
      <c r="A68" s="26"/>
      <c r="B68" s="16">
        <v>46</v>
      </c>
      <c r="C68" s="17">
        <v>1743</v>
      </c>
      <c r="D68" s="35"/>
      <c r="E68" s="19">
        <v>1981</v>
      </c>
      <c r="F68" s="17">
        <v>269</v>
      </c>
      <c r="G68" s="20">
        <f t="shared" si="0"/>
        <v>0.13579000504795558</v>
      </c>
      <c r="H68" s="17">
        <v>183</v>
      </c>
      <c r="I68" s="20">
        <f t="shared" si="1"/>
        <v>9.2377587077233717E-2</v>
      </c>
      <c r="J68" s="17">
        <v>1445</v>
      </c>
      <c r="K68" s="20">
        <f t="shared" si="2"/>
        <v>0.72942958101968702</v>
      </c>
      <c r="L68" s="17">
        <v>0</v>
      </c>
      <c r="M68" s="20">
        <f t="shared" si="3"/>
        <v>0</v>
      </c>
      <c r="N68" s="17">
        <v>90</v>
      </c>
      <c r="O68" s="20">
        <f t="shared" si="4"/>
        <v>4.5431600201918221E-2</v>
      </c>
    </row>
    <row r="69" spans="1:15" x14ac:dyDescent="0.35">
      <c r="A69" s="26"/>
      <c r="B69" s="16">
        <v>47</v>
      </c>
      <c r="C69" s="17">
        <v>1134</v>
      </c>
      <c r="D69" s="35"/>
      <c r="E69" s="19">
        <v>645</v>
      </c>
      <c r="F69" s="17">
        <v>125</v>
      </c>
      <c r="G69" s="20">
        <f t="shared" si="0"/>
        <v>0.19379844961240311</v>
      </c>
      <c r="H69" s="17">
        <v>10</v>
      </c>
      <c r="I69" s="20">
        <f t="shared" si="1"/>
        <v>1.5503875968992248E-2</v>
      </c>
      <c r="J69" s="17">
        <v>315</v>
      </c>
      <c r="K69" s="20">
        <f t="shared" si="2"/>
        <v>0.48837209302325579</v>
      </c>
      <c r="L69" s="17">
        <v>4</v>
      </c>
      <c r="M69" s="20">
        <f t="shared" si="3"/>
        <v>6.2015503875968991E-3</v>
      </c>
      <c r="N69" s="17">
        <v>190</v>
      </c>
      <c r="O69" s="20">
        <f t="shared" si="4"/>
        <v>0.29457364341085274</v>
      </c>
    </row>
    <row r="70" spans="1:15" x14ac:dyDescent="0.35">
      <c r="A70" s="26"/>
      <c r="B70" s="16">
        <v>48</v>
      </c>
      <c r="C70" s="17">
        <v>299</v>
      </c>
      <c r="D70" s="35"/>
      <c r="E70" s="19">
        <v>166</v>
      </c>
      <c r="F70" s="17">
        <v>74</v>
      </c>
      <c r="G70" s="20">
        <f t="shared" si="0"/>
        <v>0.44578313253012047</v>
      </c>
      <c r="H70" s="17">
        <v>14</v>
      </c>
      <c r="I70" s="20">
        <f t="shared" si="1"/>
        <v>8.4337349397590355E-2</v>
      </c>
      <c r="J70" s="17">
        <v>27</v>
      </c>
      <c r="K70" s="20">
        <f t="shared" si="2"/>
        <v>0.16265060240963855</v>
      </c>
      <c r="L70" s="17">
        <v>0</v>
      </c>
      <c r="M70" s="20">
        <f t="shared" si="3"/>
        <v>0</v>
      </c>
      <c r="N70" s="17">
        <v>27</v>
      </c>
      <c r="O70" s="20">
        <f t="shared" si="4"/>
        <v>0.16265060240963855</v>
      </c>
    </row>
    <row r="71" spans="1:15" x14ac:dyDescent="0.35">
      <c r="A71" s="26"/>
      <c r="B71" s="16">
        <v>49</v>
      </c>
      <c r="C71" s="17">
        <v>0</v>
      </c>
      <c r="D71" s="35"/>
      <c r="E71" s="19">
        <v>0</v>
      </c>
      <c r="F71" s="17">
        <v>0</v>
      </c>
      <c r="G71" s="20" t="e">
        <f t="shared" si="0"/>
        <v>#DIV/0!</v>
      </c>
      <c r="H71" s="17">
        <v>0</v>
      </c>
      <c r="I71" s="20" t="e">
        <f t="shared" si="1"/>
        <v>#DIV/0!</v>
      </c>
      <c r="J71" s="17">
        <v>0</v>
      </c>
      <c r="K71" s="20" t="e">
        <f t="shared" si="2"/>
        <v>#DIV/0!</v>
      </c>
      <c r="L71" s="17">
        <v>0</v>
      </c>
      <c r="M71" s="20" t="e">
        <f t="shared" si="3"/>
        <v>#DIV/0!</v>
      </c>
      <c r="N71" s="17">
        <v>0</v>
      </c>
      <c r="O71" s="20" t="e">
        <f t="shared" si="4"/>
        <v>#DIV/0!</v>
      </c>
    </row>
    <row r="72" spans="1:15" x14ac:dyDescent="0.35">
      <c r="A72" s="26"/>
      <c r="B72" s="16">
        <v>50</v>
      </c>
      <c r="C72" s="17">
        <v>0</v>
      </c>
      <c r="D72" s="35"/>
      <c r="E72" s="19">
        <v>0</v>
      </c>
      <c r="F72" s="17">
        <v>0</v>
      </c>
      <c r="G72" s="20" t="e">
        <f t="shared" si="0"/>
        <v>#DIV/0!</v>
      </c>
      <c r="H72" s="17">
        <v>0</v>
      </c>
      <c r="I72" s="20" t="e">
        <f t="shared" si="1"/>
        <v>#DIV/0!</v>
      </c>
      <c r="J72" s="17">
        <v>0</v>
      </c>
      <c r="K72" s="20" t="e">
        <f t="shared" si="2"/>
        <v>#DIV/0!</v>
      </c>
      <c r="L72" s="17">
        <v>0</v>
      </c>
      <c r="M72" s="20" t="e">
        <f t="shared" si="3"/>
        <v>#DIV/0!</v>
      </c>
      <c r="N72" s="17">
        <v>0</v>
      </c>
      <c r="O72" s="20" t="e">
        <f t="shared" si="4"/>
        <v>#DIV/0!</v>
      </c>
    </row>
    <row r="73" spans="1:15" x14ac:dyDescent="0.35">
      <c r="A73" s="26"/>
      <c r="B73" s="16">
        <v>51</v>
      </c>
      <c r="C73" s="17">
        <v>0</v>
      </c>
      <c r="D73" s="35"/>
      <c r="E73" s="19">
        <v>0</v>
      </c>
      <c r="F73" s="17">
        <v>0</v>
      </c>
      <c r="G73" s="20" t="e">
        <f t="shared" ref="G73:G136" si="5">F73/E73</f>
        <v>#DIV/0!</v>
      </c>
      <c r="H73" s="17">
        <v>0</v>
      </c>
      <c r="I73" s="20" t="e">
        <f t="shared" ref="I73:I136" si="6">H73/E73</f>
        <v>#DIV/0!</v>
      </c>
      <c r="J73" s="17">
        <v>0</v>
      </c>
      <c r="K73" s="20" t="e">
        <f t="shared" ref="K73:K136" si="7">J73/E73</f>
        <v>#DIV/0!</v>
      </c>
      <c r="L73" s="17">
        <v>0</v>
      </c>
      <c r="M73" s="20" t="e">
        <f t="shared" ref="M73:M136" si="8">L73/E73</f>
        <v>#DIV/0!</v>
      </c>
      <c r="N73" s="17">
        <v>0</v>
      </c>
      <c r="O73" s="20" t="e">
        <f t="shared" ref="O73:O136" si="9">N73/E73</f>
        <v>#DIV/0!</v>
      </c>
    </row>
    <row r="74" spans="1:15" x14ac:dyDescent="0.35">
      <c r="A74" s="26"/>
      <c r="B74" s="16">
        <v>52</v>
      </c>
      <c r="C74" s="17">
        <v>1449</v>
      </c>
      <c r="D74" s="35"/>
      <c r="E74" s="19">
        <v>1061</v>
      </c>
      <c r="F74" s="17">
        <v>190</v>
      </c>
      <c r="G74" s="20">
        <f t="shared" si="5"/>
        <v>0.17907634307257306</v>
      </c>
      <c r="H74" s="17">
        <v>148</v>
      </c>
      <c r="I74" s="20">
        <f t="shared" si="6"/>
        <v>0.13949104618284638</v>
      </c>
      <c r="J74" s="17">
        <v>373</v>
      </c>
      <c r="K74" s="20">
        <f t="shared" si="7"/>
        <v>0.351555136663525</v>
      </c>
      <c r="L74" s="17">
        <v>4</v>
      </c>
      <c r="M74" s="20">
        <f t="shared" si="8"/>
        <v>3.770028275212064E-3</v>
      </c>
      <c r="N74" s="17">
        <v>347</v>
      </c>
      <c r="O74" s="20">
        <f t="shared" si="9"/>
        <v>0.32704995287464655</v>
      </c>
    </row>
    <row r="75" spans="1:15" x14ac:dyDescent="0.35">
      <c r="A75" s="26"/>
      <c r="B75" s="16">
        <v>53</v>
      </c>
      <c r="C75" s="17">
        <v>873</v>
      </c>
      <c r="D75" s="35"/>
      <c r="E75" s="19">
        <v>426</v>
      </c>
      <c r="F75" s="17">
        <v>105</v>
      </c>
      <c r="G75" s="20">
        <f t="shared" si="5"/>
        <v>0.24647887323943662</v>
      </c>
      <c r="H75" s="17">
        <v>21</v>
      </c>
      <c r="I75" s="20">
        <f t="shared" si="6"/>
        <v>4.9295774647887321E-2</v>
      </c>
      <c r="J75" s="17">
        <v>50</v>
      </c>
      <c r="K75" s="20">
        <f t="shared" si="7"/>
        <v>0.11737089201877934</v>
      </c>
      <c r="L75" s="17">
        <v>0</v>
      </c>
      <c r="M75" s="20">
        <f t="shared" si="8"/>
        <v>0</v>
      </c>
      <c r="N75" s="17">
        <v>250</v>
      </c>
      <c r="O75" s="20">
        <f t="shared" si="9"/>
        <v>0.58685446009389675</v>
      </c>
    </row>
    <row r="76" spans="1:15" x14ac:dyDescent="0.35">
      <c r="A76" s="26"/>
      <c r="B76" s="16">
        <v>54</v>
      </c>
      <c r="C76" s="17">
        <v>2699</v>
      </c>
      <c r="D76" s="35"/>
      <c r="E76" s="19">
        <v>1868</v>
      </c>
      <c r="F76" s="17">
        <v>194</v>
      </c>
      <c r="G76" s="20">
        <f t="shared" si="5"/>
        <v>0.10385438972162742</v>
      </c>
      <c r="H76" s="17">
        <v>269</v>
      </c>
      <c r="I76" s="20">
        <f t="shared" si="6"/>
        <v>0.14400428265524626</v>
      </c>
      <c r="J76" s="17">
        <v>1206</v>
      </c>
      <c r="K76" s="20">
        <f t="shared" si="7"/>
        <v>0.645610278372591</v>
      </c>
      <c r="L76" s="17">
        <v>14</v>
      </c>
      <c r="M76" s="20">
        <f t="shared" si="8"/>
        <v>7.4946466809421844E-3</v>
      </c>
      <c r="N76" s="17">
        <v>199</v>
      </c>
      <c r="O76" s="20">
        <f t="shared" si="9"/>
        <v>0.10653104925053533</v>
      </c>
    </row>
    <row r="77" spans="1:15" x14ac:dyDescent="0.35">
      <c r="A77" s="26"/>
      <c r="B77" s="16">
        <v>55</v>
      </c>
      <c r="C77" s="17">
        <v>753</v>
      </c>
      <c r="D77" s="35"/>
      <c r="E77" s="19">
        <v>479</v>
      </c>
      <c r="F77" s="17">
        <v>161</v>
      </c>
      <c r="G77" s="20">
        <f t="shared" si="5"/>
        <v>0.33611691022964507</v>
      </c>
      <c r="H77" s="17">
        <v>59</v>
      </c>
      <c r="I77" s="20">
        <f t="shared" si="6"/>
        <v>0.12317327766179541</v>
      </c>
      <c r="J77" s="17">
        <v>117</v>
      </c>
      <c r="K77" s="20">
        <f t="shared" si="7"/>
        <v>0.24425887265135698</v>
      </c>
      <c r="L77" s="17">
        <v>71</v>
      </c>
      <c r="M77" s="20">
        <f t="shared" si="8"/>
        <v>0.14822546972860126</v>
      </c>
      <c r="N77" s="17">
        <v>75</v>
      </c>
      <c r="O77" s="20">
        <f t="shared" si="9"/>
        <v>0.15657620041753653</v>
      </c>
    </row>
    <row r="78" spans="1:15" x14ac:dyDescent="0.35">
      <c r="A78" s="26"/>
      <c r="B78" s="16">
        <v>56</v>
      </c>
      <c r="C78" s="17">
        <v>607</v>
      </c>
      <c r="D78" s="35"/>
      <c r="E78" s="19">
        <v>384</v>
      </c>
      <c r="F78" s="17">
        <v>188</v>
      </c>
      <c r="G78" s="20">
        <f t="shared" si="5"/>
        <v>0.48958333333333331</v>
      </c>
      <c r="H78" s="17">
        <v>23</v>
      </c>
      <c r="I78" s="20">
        <f t="shared" si="6"/>
        <v>5.9895833333333336E-2</v>
      </c>
      <c r="J78" s="17">
        <v>88</v>
      </c>
      <c r="K78" s="20">
        <f t="shared" si="7"/>
        <v>0.22916666666666666</v>
      </c>
      <c r="L78" s="17">
        <v>35</v>
      </c>
      <c r="M78" s="20">
        <f t="shared" si="8"/>
        <v>9.1145833333333329E-2</v>
      </c>
      <c r="N78" s="17">
        <v>23</v>
      </c>
      <c r="O78" s="20">
        <f t="shared" si="9"/>
        <v>5.9895833333333336E-2</v>
      </c>
    </row>
    <row r="79" spans="1:15" x14ac:dyDescent="0.35">
      <c r="A79" s="26"/>
      <c r="B79" s="16">
        <v>57</v>
      </c>
      <c r="C79" s="17">
        <v>1123</v>
      </c>
      <c r="D79" s="35"/>
      <c r="E79" s="19">
        <v>443</v>
      </c>
      <c r="F79" s="17">
        <v>152</v>
      </c>
      <c r="G79" s="20">
        <f t="shared" si="5"/>
        <v>0.34311512415349887</v>
      </c>
      <c r="H79" s="17">
        <v>49</v>
      </c>
      <c r="I79" s="20">
        <f t="shared" si="6"/>
        <v>0.11060948081264109</v>
      </c>
      <c r="J79" s="17">
        <v>90</v>
      </c>
      <c r="K79" s="20">
        <f t="shared" si="7"/>
        <v>0.20316027088036118</v>
      </c>
      <c r="L79" s="17">
        <v>20</v>
      </c>
      <c r="M79" s="20">
        <f t="shared" si="8"/>
        <v>4.5146726862302484E-2</v>
      </c>
      <c r="N79" s="17">
        <v>135</v>
      </c>
      <c r="O79" s="20">
        <f t="shared" si="9"/>
        <v>0.30474040632054178</v>
      </c>
    </row>
    <row r="80" spans="1:15" x14ac:dyDescent="0.35">
      <c r="A80" s="26"/>
      <c r="B80" s="16">
        <v>58</v>
      </c>
      <c r="C80" s="17">
        <v>1173</v>
      </c>
      <c r="D80" s="35"/>
      <c r="E80" s="19">
        <v>708</v>
      </c>
      <c r="F80" s="17">
        <v>417</v>
      </c>
      <c r="G80" s="20">
        <f t="shared" si="5"/>
        <v>0.58898305084745761</v>
      </c>
      <c r="H80" s="17">
        <v>135</v>
      </c>
      <c r="I80" s="20">
        <f t="shared" si="6"/>
        <v>0.19067796610169491</v>
      </c>
      <c r="J80" s="17">
        <v>50</v>
      </c>
      <c r="K80" s="20">
        <f t="shared" si="7"/>
        <v>7.0621468926553674E-2</v>
      </c>
      <c r="L80" s="17">
        <v>20</v>
      </c>
      <c r="M80" s="20">
        <f t="shared" si="8"/>
        <v>2.8248587570621469E-2</v>
      </c>
      <c r="N80" s="17">
        <v>85</v>
      </c>
      <c r="O80" s="20">
        <f t="shared" si="9"/>
        <v>0.12005649717514125</v>
      </c>
    </row>
    <row r="81" spans="1:15" x14ac:dyDescent="0.35">
      <c r="A81" s="26"/>
      <c r="B81" s="16">
        <v>59</v>
      </c>
      <c r="C81" s="17">
        <v>791</v>
      </c>
      <c r="D81" s="35"/>
      <c r="E81" s="19">
        <v>469</v>
      </c>
      <c r="F81" s="17">
        <v>47</v>
      </c>
      <c r="G81" s="20">
        <f t="shared" si="5"/>
        <v>0.10021321961620469</v>
      </c>
      <c r="H81" s="17">
        <v>44</v>
      </c>
      <c r="I81" s="20">
        <f t="shared" si="6"/>
        <v>9.3816631130063971E-2</v>
      </c>
      <c r="J81" s="17">
        <v>273</v>
      </c>
      <c r="K81" s="20">
        <f t="shared" si="7"/>
        <v>0.58208955223880599</v>
      </c>
      <c r="L81" s="17">
        <v>9</v>
      </c>
      <c r="M81" s="20">
        <f t="shared" si="8"/>
        <v>1.9189765458422176E-2</v>
      </c>
      <c r="N81" s="17">
        <v>94</v>
      </c>
      <c r="O81" s="20">
        <f t="shared" si="9"/>
        <v>0.20042643923240938</v>
      </c>
    </row>
    <row r="82" spans="1:15" x14ac:dyDescent="0.35">
      <c r="A82" s="26"/>
      <c r="B82" s="16">
        <v>60</v>
      </c>
      <c r="C82" s="17">
        <v>1337</v>
      </c>
      <c r="D82" s="35"/>
      <c r="E82" s="19">
        <v>796</v>
      </c>
      <c r="F82" s="17">
        <v>188</v>
      </c>
      <c r="G82" s="20">
        <f t="shared" si="5"/>
        <v>0.23618090452261306</v>
      </c>
      <c r="H82" s="17">
        <v>58</v>
      </c>
      <c r="I82" s="20">
        <f t="shared" si="6"/>
        <v>7.2864321608040197E-2</v>
      </c>
      <c r="J82" s="17">
        <v>327</v>
      </c>
      <c r="K82" s="20">
        <f t="shared" si="7"/>
        <v>0.41080402010050249</v>
      </c>
      <c r="L82" s="17">
        <v>11</v>
      </c>
      <c r="M82" s="20">
        <f t="shared" si="8"/>
        <v>1.3819095477386936E-2</v>
      </c>
      <c r="N82" s="17">
        <v>190</v>
      </c>
      <c r="O82" s="20">
        <f t="shared" si="9"/>
        <v>0.23869346733668342</v>
      </c>
    </row>
    <row r="83" spans="1:15" x14ac:dyDescent="0.35">
      <c r="A83" s="26"/>
      <c r="B83" s="16">
        <v>61</v>
      </c>
      <c r="C83" s="17">
        <v>1507</v>
      </c>
      <c r="D83" s="35"/>
      <c r="E83" s="19">
        <v>1446</v>
      </c>
      <c r="F83" s="17">
        <v>545</v>
      </c>
      <c r="G83" s="20">
        <f t="shared" si="5"/>
        <v>0.37690179806362378</v>
      </c>
      <c r="H83" s="17">
        <v>150</v>
      </c>
      <c r="I83" s="20">
        <f t="shared" si="6"/>
        <v>0.1037344398340249</v>
      </c>
      <c r="J83" s="17">
        <v>310</v>
      </c>
      <c r="K83" s="20">
        <f t="shared" si="7"/>
        <v>0.21438450899031811</v>
      </c>
      <c r="L83" s="17">
        <v>45</v>
      </c>
      <c r="M83" s="20">
        <f t="shared" si="8"/>
        <v>3.1120331950207469E-2</v>
      </c>
      <c r="N83" s="17">
        <v>401</v>
      </c>
      <c r="O83" s="20">
        <f t="shared" si="9"/>
        <v>0.2773167358229599</v>
      </c>
    </row>
    <row r="84" spans="1:15" x14ac:dyDescent="0.35">
      <c r="A84" s="26"/>
      <c r="B84" s="16">
        <v>62</v>
      </c>
      <c r="C84" s="17">
        <v>2185</v>
      </c>
      <c r="D84" s="35"/>
      <c r="E84" s="19">
        <v>1058</v>
      </c>
      <c r="F84" s="17">
        <v>337</v>
      </c>
      <c r="G84" s="20">
        <f t="shared" si="5"/>
        <v>0.31852551984877125</v>
      </c>
      <c r="H84" s="17">
        <v>111</v>
      </c>
      <c r="I84" s="20">
        <f t="shared" si="6"/>
        <v>0.10491493383742911</v>
      </c>
      <c r="J84" s="17">
        <v>250</v>
      </c>
      <c r="K84" s="20">
        <f t="shared" si="7"/>
        <v>0.23629489603024575</v>
      </c>
      <c r="L84" s="17">
        <v>60</v>
      </c>
      <c r="M84" s="20">
        <f t="shared" si="8"/>
        <v>5.6710775047258979E-2</v>
      </c>
      <c r="N84" s="17">
        <v>285</v>
      </c>
      <c r="O84" s="20">
        <f t="shared" si="9"/>
        <v>0.26937618147448017</v>
      </c>
    </row>
    <row r="85" spans="1:15" x14ac:dyDescent="0.35">
      <c r="A85" s="26"/>
      <c r="B85" s="16">
        <v>63</v>
      </c>
      <c r="C85" s="17">
        <v>857</v>
      </c>
      <c r="D85" s="35"/>
      <c r="E85" s="19">
        <v>291</v>
      </c>
      <c r="F85" s="17">
        <v>80</v>
      </c>
      <c r="G85" s="20">
        <f t="shared" si="5"/>
        <v>0.27491408934707906</v>
      </c>
      <c r="H85" s="17">
        <v>103</v>
      </c>
      <c r="I85" s="20">
        <f t="shared" si="6"/>
        <v>0.35395189003436428</v>
      </c>
      <c r="J85" s="17">
        <v>55</v>
      </c>
      <c r="K85" s="20">
        <f t="shared" si="7"/>
        <v>0.18900343642611683</v>
      </c>
      <c r="L85" s="17">
        <v>0</v>
      </c>
      <c r="M85" s="20">
        <f t="shared" si="8"/>
        <v>0</v>
      </c>
      <c r="N85" s="17">
        <v>41</v>
      </c>
      <c r="O85" s="20">
        <f t="shared" si="9"/>
        <v>0.14089347079037801</v>
      </c>
    </row>
    <row r="86" spans="1:15" x14ac:dyDescent="0.35">
      <c r="A86" s="26"/>
      <c r="B86" s="16">
        <v>64</v>
      </c>
      <c r="C86" s="17">
        <v>1714</v>
      </c>
      <c r="D86" s="35"/>
      <c r="E86" s="19">
        <v>297</v>
      </c>
      <c r="F86" s="17">
        <v>96</v>
      </c>
      <c r="G86" s="20">
        <f t="shared" si="5"/>
        <v>0.32323232323232326</v>
      </c>
      <c r="H86" s="17">
        <v>0</v>
      </c>
      <c r="I86" s="20">
        <f t="shared" si="6"/>
        <v>0</v>
      </c>
      <c r="J86" s="17">
        <v>35</v>
      </c>
      <c r="K86" s="20">
        <f t="shared" si="7"/>
        <v>0.11784511784511785</v>
      </c>
      <c r="L86" s="17">
        <v>25</v>
      </c>
      <c r="M86" s="20">
        <f t="shared" si="8"/>
        <v>8.4175084175084181E-2</v>
      </c>
      <c r="N86" s="17">
        <v>121</v>
      </c>
      <c r="O86" s="20">
        <f t="shared" si="9"/>
        <v>0.40740740740740738</v>
      </c>
    </row>
    <row r="87" spans="1:15" x14ac:dyDescent="0.35">
      <c r="A87" s="26"/>
      <c r="B87" s="16">
        <v>65</v>
      </c>
      <c r="C87" s="17">
        <v>1125</v>
      </c>
      <c r="D87" s="35"/>
      <c r="E87" s="19">
        <v>418</v>
      </c>
      <c r="F87" s="17">
        <v>326</v>
      </c>
      <c r="G87" s="20">
        <f t="shared" si="5"/>
        <v>0.77990430622009566</v>
      </c>
      <c r="H87" s="17">
        <v>76</v>
      </c>
      <c r="I87" s="20">
        <f t="shared" si="6"/>
        <v>0.18181818181818182</v>
      </c>
      <c r="J87" s="17">
        <v>15</v>
      </c>
      <c r="K87" s="20">
        <f t="shared" si="7"/>
        <v>3.5885167464114832E-2</v>
      </c>
      <c r="L87" s="17">
        <v>0</v>
      </c>
      <c r="M87" s="20">
        <f t="shared" si="8"/>
        <v>0</v>
      </c>
      <c r="N87" s="17">
        <v>1</v>
      </c>
      <c r="O87" s="20">
        <f t="shared" si="9"/>
        <v>2.3923444976076554E-3</v>
      </c>
    </row>
    <row r="88" spans="1:15" x14ac:dyDescent="0.35">
      <c r="A88" s="26"/>
      <c r="B88" s="16">
        <v>66</v>
      </c>
      <c r="C88" s="17">
        <v>805</v>
      </c>
      <c r="D88" s="35"/>
      <c r="E88" s="19">
        <v>456</v>
      </c>
      <c r="F88" s="17">
        <v>342</v>
      </c>
      <c r="G88" s="20">
        <f t="shared" si="5"/>
        <v>0.75</v>
      </c>
      <c r="H88" s="17">
        <v>1</v>
      </c>
      <c r="I88" s="20">
        <f t="shared" si="6"/>
        <v>2.1929824561403508E-3</v>
      </c>
      <c r="J88" s="17">
        <v>14</v>
      </c>
      <c r="K88" s="20">
        <f t="shared" si="7"/>
        <v>3.0701754385964911E-2</v>
      </c>
      <c r="L88" s="17">
        <v>0</v>
      </c>
      <c r="M88" s="20">
        <f t="shared" si="8"/>
        <v>0</v>
      </c>
      <c r="N88" s="17">
        <v>33</v>
      </c>
      <c r="O88" s="20">
        <f t="shared" si="9"/>
        <v>7.2368421052631582E-2</v>
      </c>
    </row>
    <row r="89" spans="1:15" x14ac:dyDescent="0.35">
      <c r="A89" s="26"/>
      <c r="B89" s="16">
        <v>67</v>
      </c>
      <c r="C89" s="17">
        <v>944</v>
      </c>
      <c r="D89" s="35"/>
      <c r="E89" s="19">
        <v>290</v>
      </c>
      <c r="F89" s="17">
        <v>91</v>
      </c>
      <c r="G89" s="20">
        <f t="shared" si="5"/>
        <v>0.31379310344827588</v>
      </c>
      <c r="H89" s="17">
        <v>154</v>
      </c>
      <c r="I89" s="20">
        <f t="shared" si="6"/>
        <v>0.53103448275862064</v>
      </c>
      <c r="J89" s="17">
        <v>40</v>
      </c>
      <c r="K89" s="20">
        <f t="shared" si="7"/>
        <v>0.13793103448275862</v>
      </c>
      <c r="L89" s="17">
        <v>10</v>
      </c>
      <c r="M89" s="20">
        <f t="shared" si="8"/>
        <v>3.4482758620689655E-2</v>
      </c>
      <c r="N89" s="17">
        <v>0</v>
      </c>
      <c r="O89" s="20">
        <f t="shared" si="9"/>
        <v>0</v>
      </c>
    </row>
    <row r="90" spans="1:15" x14ac:dyDescent="0.35">
      <c r="A90" s="26"/>
      <c r="B90" s="16">
        <v>68</v>
      </c>
      <c r="C90" s="17">
        <v>768</v>
      </c>
      <c r="D90" s="35"/>
      <c r="E90" s="19">
        <v>432</v>
      </c>
      <c r="F90" s="17">
        <v>365</v>
      </c>
      <c r="G90" s="20">
        <f t="shared" si="5"/>
        <v>0.84490740740740744</v>
      </c>
      <c r="H90" s="17">
        <v>0</v>
      </c>
      <c r="I90" s="20">
        <f t="shared" si="6"/>
        <v>0</v>
      </c>
      <c r="J90" s="17">
        <v>11</v>
      </c>
      <c r="K90" s="20">
        <f t="shared" si="7"/>
        <v>2.5462962962962962E-2</v>
      </c>
      <c r="L90" s="17">
        <v>0</v>
      </c>
      <c r="M90" s="20">
        <f t="shared" si="8"/>
        <v>0</v>
      </c>
      <c r="N90" s="17">
        <v>7</v>
      </c>
      <c r="O90" s="20">
        <f t="shared" si="9"/>
        <v>1.6203703703703703E-2</v>
      </c>
    </row>
    <row r="91" spans="1:15" x14ac:dyDescent="0.35">
      <c r="A91" s="26"/>
      <c r="B91" s="16">
        <v>69</v>
      </c>
      <c r="C91" s="17">
        <v>1088</v>
      </c>
      <c r="D91" s="35"/>
      <c r="E91" s="19">
        <v>492</v>
      </c>
      <c r="F91" s="17">
        <v>100</v>
      </c>
      <c r="G91" s="20">
        <f t="shared" si="5"/>
        <v>0.2032520325203252</v>
      </c>
      <c r="H91" s="17">
        <v>106</v>
      </c>
      <c r="I91" s="20">
        <f t="shared" si="6"/>
        <v>0.21544715447154472</v>
      </c>
      <c r="J91" s="17">
        <v>163</v>
      </c>
      <c r="K91" s="20">
        <f t="shared" si="7"/>
        <v>0.33130081300813008</v>
      </c>
      <c r="L91" s="17">
        <v>6</v>
      </c>
      <c r="M91" s="20">
        <f t="shared" si="8"/>
        <v>1.2195121951219513E-2</v>
      </c>
      <c r="N91" s="17">
        <v>147</v>
      </c>
      <c r="O91" s="20">
        <f t="shared" si="9"/>
        <v>0.29878048780487804</v>
      </c>
    </row>
    <row r="92" spans="1:15" x14ac:dyDescent="0.35">
      <c r="A92" s="26"/>
      <c r="B92" s="16">
        <v>70</v>
      </c>
      <c r="C92" s="17">
        <v>774</v>
      </c>
      <c r="D92" s="35"/>
      <c r="E92" s="19">
        <v>348</v>
      </c>
      <c r="F92" s="17">
        <v>93</v>
      </c>
      <c r="G92" s="20">
        <f t="shared" si="5"/>
        <v>0.26724137931034481</v>
      </c>
      <c r="H92" s="17">
        <v>53</v>
      </c>
      <c r="I92" s="20">
        <f t="shared" si="6"/>
        <v>0.15229885057471265</v>
      </c>
      <c r="J92" s="17">
        <v>93</v>
      </c>
      <c r="K92" s="20">
        <f t="shared" si="7"/>
        <v>0.26724137931034481</v>
      </c>
      <c r="L92" s="17">
        <v>8</v>
      </c>
      <c r="M92" s="20">
        <f t="shared" si="8"/>
        <v>2.2988505747126436E-2</v>
      </c>
      <c r="N92" s="17">
        <v>76</v>
      </c>
      <c r="O92" s="20">
        <f t="shared" si="9"/>
        <v>0.21839080459770116</v>
      </c>
    </row>
    <row r="93" spans="1:15" x14ac:dyDescent="0.35">
      <c r="A93" s="26"/>
      <c r="B93" s="16">
        <v>71</v>
      </c>
      <c r="C93" s="17">
        <v>1111</v>
      </c>
      <c r="D93" s="35"/>
      <c r="E93" s="19">
        <v>763</v>
      </c>
      <c r="F93" s="17">
        <v>169</v>
      </c>
      <c r="G93" s="20">
        <f t="shared" si="5"/>
        <v>0.22149410222804719</v>
      </c>
      <c r="H93" s="17">
        <v>101</v>
      </c>
      <c r="I93" s="20">
        <f t="shared" si="6"/>
        <v>0.13237221494102228</v>
      </c>
      <c r="J93" s="17">
        <v>322</v>
      </c>
      <c r="K93" s="20">
        <f t="shared" si="7"/>
        <v>0.42201834862385323</v>
      </c>
      <c r="L93" s="17">
        <v>19</v>
      </c>
      <c r="M93" s="20">
        <f t="shared" si="8"/>
        <v>2.4901703800786368E-2</v>
      </c>
      <c r="N93" s="17">
        <v>137</v>
      </c>
      <c r="O93" s="20">
        <f t="shared" si="9"/>
        <v>0.17955439056356487</v>
      </c>
    </row>
    <row r="94" spans="1:15" x14ac:dyDescent="0.35">
      <c r="A94" s="26"/>
      <c r="B94" s="16">
        <v>72</v>
      </c>
      <c r="C94" s="17">
        <v>436</v>
      </c>
      <c r="D94" s="35"/>
      <c r="E94" s="19">
        <v>343</v>
      </c>
      <c r="F94" s="17">
        <v>88</v>
      </c>
      <c r="G94" s="20">
        <f t="shared" si="5"/>
        <v>0.2565597667638484</v>
      </c>
      <c r="H94" s="17">
        <v>34</v>
      </c>
      <c r="I94" s="20">
        <f t="shared" si="6"/>
        <v>9.9125364431486881E-2</v>
      </c>
      <c r="J94" s="17">
        <v>101</v>
      </c>
      <c r="K94" s="20">
        <f t="shared" si="7"/>
        <v>0.29446064139941691</v>
      </c>
      <c r="L94" s="17">
        <v>7</v>
      </c>
      <c r="M94" s="20">
        <f t="shared" si="8"/>
        <v>2.0408163265306121E-2</v>
      </c>
      <c r="N94" s="17">
        <v>112</v>
      </c>
      <c r="O94" s="20">
        <f t="shared" si="9"/>
        <v>0.32653061224489793</v>
      </c>
    </row>
    <row r="95" spans="1:15" x14ac:dyDescent="0.35">
      <c r="A95" s="26"/>
      <c r="B95" s="16">
        <v>73</v>
      </c>
      <c r="C95" s="17">
        <v>1507</v>
      </c>
      <c r="D95" s="35"/>
      <c r="E95" s="19">
        <v>991</v>
      </c>
      <c r="F95" s="17">
        <v>410</v>
      </c>
      <c r="G95" s="20">
        <f t="shared" si="5"/>
        <v>0.41372351160443999</v>
      </c>
      <c r="H95" s="17">
        <v>77</v>
      </c>
      <c r="I95" s="20">
        <f t="shared" si="6"/>
        <v>7.7699293642785064E-2</v>
      </c>
      <c r="J95" s="17">
        <v>296</v>
      </c>
      <c r="K95" s="20">
        <f t="shared" si="7"/>
        <v>0.29868819374369326</v>
      </c>
      <c r="L95" s="17">
        <v>24</v>
      </c>
      <c r="M95" s="20">
        <f t="shared" si="8"/>
        <v>2.4217961654894045E-2</v>
      </c>
      <c r="N95" s="17">
        <v>177</v>
      </c>
      <c r="O95" s="20">
        <f t="shared" si="9"/>
        <v>0.17860746720484358</v>
      </c>
    </row>
    <row r="96" spans="1:15" x14ac:dyDescent="0.35">
      <c r="A96" s="26"/>
      <c r="B96" s="16">
        <v>74</v>
      </c>
      <c r="C96" s="17">
        <v>1040</v>
      </c>
      <c r="D96" s="35"/>
      <c r="E96" s="19">
        <v>687</v>
      </c>
      <c r="F96" s="17">
        <v>358</v>
      </c>
      <c r="G96" s="20">
        <f t="shared" si="5"/>
        <v>0.5211062590975255</v>
      </c>
      <c r="H96" s="17">
        <v>38</v>
      </c>
      <c r="I96" s="20">
        <f t="shared" si="6"/>
        <v>5.5312954876273655E-2</v>
      </c>
      <c r="J96" s="17">
        <v>139</v>
      </c>
      <c r="K96" s="20">
        <f t="shared" si="7"/>
        <v>0.20232896652110627</v>
      </c>
      <c r="L96" s="17">
        <v>26</v>
      </c>
      <c r="M96" s="20">
        <f t="shared" si="8"/>
        <v>3.7845705967976713E-2</v>
      </c>
      <c r="N96" s="17">
        <v>108</v>
      </c>
      <c r="O96" s="20">
        <f t="shared" si="9"/>
        <v>0.15720524017467249</v>
      </c>
    </row>
    <row r="97" spans="1:15" x14ac:dyDescent="0.35">
      <c r="A97" s="26"/>
      <c r="B97" s="16">
        <v>75</v>
      </c>
      <c r="C97" s="17">
        <v>965</v>
      </c>
      <c r="D97" s="35"/>
      <c r="E97" s="19">
        <v>746</v>
      </c>
      <c r="F97" s="17">
        <v>240</v>
      </c>
      <c r="G97" s="20">
        <f t="shared" si="5"/>
        <v>0.32171581769436997</v>
      </c>
      <c r="H97" s="17">
        <v>50</v>
      </c>
      <c r="I97" s="20">
        <f t="shared" si="6"/>
        <v>6.7024128686327081E-2</v>
      </c>
      <c r="J97" s="17">
        <v>215</v>
      </c>
      <c r="K97" s="20">
        <f t="shared" si="7"/>
        <v>0.28820375335120646</v>
      </c>
      <c r="L97" s="17">
        <v>1</v>
      </c>
      <c r="M97" s="20">
        <f t="shared" si="8"/>
        <v>1.3404825737265416E-3</v>
      </c>
      <c r="N97" s="17">
        <v>240</v>
      </c>
      <c r="O97" s="20">
        <f t="shared" si="9"/>
        <v>0.32171581769436997</v>
      </c>
    </row>
    <row r="98" spans="1:15" x14ac:dyDescent="0.35">
      <c r="A98" s="26"/>
      <c r="B98" s="16">
        <v>76</v>
      </c>
      <c r="C98" s="17">
        <v>2150</v>
      </c>
      <c r="D98" s="35"/>
      <c r="E98" s="19">
        <v>702</v>
      </c>
      <c r="F98" s="17">
        <v>400</v>
      </c>
      <c r="G98" s="20">
        <f t="shared" si="5"/>
        <v>0.56980056980056981</v>
      </c>
      <c r="H98" s="17">
        <v>41</v>
      </c>
      <c r="I98" s="20">
        <f t="shared" si="6"/>
        <v>5.8404558404558403E-2</v>
      </c>
      <c r="J98" s="17">
        <v>95</v>
      </c>
      <c r="K98" s="20">
        <f t="shared" si="7"/>
        <v>0.13532763532763534</v>
      </c>
      <c r="L98" s="17">
        <v>60</v>
      </c>
      <c r="M98" s="20">
        <f t="shared" si="8"/>
        <v>8.5470085470085472E-2</v>
      </c>
      <c r="N98" s="17">
        <v>75</v>
      </c>
      <c r="O98" s="20">
        <f t="shared" si="9"/>
        <v>0.10683760683760683</v>
      </c>
    </row>
    <row r="99" spans="1:15" x14ac:dyDescent="0.35">
      <c r="A99" s="26"/>
      <c r="B99" s="16">
        <v>77</v>
      </c>
      <c r="C99" s="17">
        <v>2653</v>
      </c>
      <c r="D99" s="35"/>
      <c r="E99" s="19">
        <v>1099</v>
      </c>
      <c r="F99" s="17">
        <v>369</v>
      </c>
      <c r="G99" s="20">
        <f t="shared" si="5"/>
        <v>0.33575978161965425</v>
      </c>
      <c r="H99" s="17">
        <v>120</v>
      </c>
      <c r="I99" s="20">
        <f t="shared" si="6"/>
        <v>0.1091901728844404</v>
      </c>
      <c r="J99" s="17">
        <v>175</v>
      </c>
      <c r="K99" s="20">
        <f t="shared" si="7"/>
        <v>0.15923566878980891</v>
      </c>
      <c r="L99" s="17">
        <v>175</v>
      </c>
      <c r="M99" s="20">
        <f t="shared" si="8"/>
        <v>0.15923566878980891</v>
      </c>
      <c r="N99" s="17">
        <v>220</v>
      </c>
      <c r="O99" s="20">
        <f t="shared" si="9"/>
        <v>0.20018198362147407</v>
      </c>
    </row>
    <row r="100" spans="1:15" x14ac:dyDescent="0.35">
      <c r="A100" s="26"/>
      <c r="B100" s="16">
        <v>78</v>
      </c>
      <c r="C100" s="17">
        <v>1861</v>
      </c>
      <c r="D100" s="35"/>
      <c r="E100" s="19">
        <v>936</v>
      </c>
      <c r="F100" s="17">
        <v>335</v>
      </c>
      <c r="G100" s="20">
        <f t="shared" si="5"/>
        <v>0.35790598290598291</v>
      </c>
      <c r="H100" s="17">
        <v>120</v>
      </c>
      <c r="I100" s="20">
        <f t="shared" si="6"/>
        <v>0.12820512820512819</v>
      </c>
      <c r="J100" s="17">
        <v>376</v>
      </c>
      <c r="K100" s="20">
        <f t="shared" si="7"/>
        <v>0.40170940170940173</v>
      </c>
      <c r="L100" s="17">
        <v>4</v>
      </c>
      <c r="M100" s="20">
        <f t="shared" si="8"/>
        <v>4.2735042735042739E-3</v>
      </c>
      <c r="N100" s="17">
        <v>95</v>
      </c>
      <c r="O100" s="20">
        <f t="shared" si="9"/>
        <v>0.1014957264957265</v>
      </c>
    </row>
    <row r="101" spans="1:15" x14ac:dyDescent="0.35">
      <c r="A101" s="26"/>
      <c r="B101" s="16">
        <v>79</v>
      </c>
      <c r="C101" s="17">
        <v>1487</v>
      </c>
      <c r="D101" s="35"/>
      <c r="E101" s="19">
        <v>1012</v>
      </c>
      <c r="F101" s="17">
        <v>485</v>
      </c>
      <c r="G101" s="20">
        <f t="shared" si="5"/>
        <v>0.47924901185770752</v>
      </c>
      <c r="H101" s="17">
        <v>142</v>
      </c>
      <c r="I101" s="20">
        <f t="shared" si="6"/>
        <v>0.14031620553359683</v>
      </c>
      <c r="J101" s="17">
        <v>255</v>
      </c>
      <c r="K101" s="20">
        <f t="shared" si="7"/>
        <v>0.25197628458498023</v>
      </c>
      <c r="L101" s="17">
        <v>10</v>
      </c>
      <c r="M101" s="20">
        <f t="shared" si="8"/>
        <v>9.881422924901186E-3</v>
      </c>
      <c r="N101" s="17">
        <v>50</v>
      </c>
      <c r="O101" s="20">
        <f t="shared" si="9"/>
        <v>4.9407114624505928E-2</v>
      </c>
    </row>
    <row r="102" spans="1:15" x14ac:dyDescent="0.35">
      <c r="A102" s="26"/>
      <c r="B102" s="16">
        <v>80</v>
      </c>
      <c r="C102" s="17">
        <v>2482</v>
      </c>
      <c r="D102" s="35"/>
      <c r="E102" s="19">
        <v>1327</v>
      </c>
      <c r="F102" s="17">
        <v>466</v>
      </c>
      <c r="G102" s="20">
        <f t="shared" si="5"/>
        <v>0.35116804822908815</v>
      </c>
      <c r="H102" s="17">
        <v>126</v>
      </c>
      <c r="I102" s="20">
        <f t="shared" si="6"/>
        <v>9.4951017332328566E-2</v>
      </c>
      <c r="J102" s="17">
        <v>500</v>
      </c>
      <c r="K102" s="20">
        <f t="shared" si="7"/>
        <v>0.37678975131876413</v>
      </c>
      <c r="L102" s="17">
        <v>35</v>
      </c>
      <c r="M102" s="20">
        <f t="shared" si="8"/>
        <v>2.637528259231349E-2</v>
      </c>
      <c r="N102" s="17">
        <v>145</v>
      </c>
      <c r="O102" s="20">
        <f t="shared" si="9"/>
        <v>0.1092690278824416</v>
      </c>
    </row>
    <row r="103" spans="1:15" x14ac:dyDescent="0.35">
      <c r="A103" s="26"/>
      <c r="B103" s="16">
        <v>81</v>
      </c>
      <c r="C103" s="17">
        <v>1862</v>
      </c>
      <c r="D103" s="35"/>
      <c r="E103" s="19">
        <v>1251</v>
      </c>
      <c r="F103" s="17">
        <v>620</v>
      </c>
      <c r="G103" s="20">
        <f t="shared" si="5"/>
        <v>0.49560351718625101</v>
      </c>
      <c r="H103" s="17">
        <v>25</v>
      </c>
      <c r="I103" s="20">
        <f t="shared" si="6"/>
        <v>1.9984012789768184E-2</v>
      </c>
      <c r="J103" s="17">
        <v>280</v>
      </c>
      <c r="K103" s="20">
        <f t="shared" si="7"/>
        <v>0.22382094324540366</v>
      </c>
      <c r="L103" s="17">
        <v>30</v>
      </c>
      <c r="M103" s="20">
        <f t="shared" si="8"/>
        <v>2.3980815347721823E-2</v>
      </c>
      <c r="N103" s="17">
        <v>236</v>
      </c>
      <c r="O103" s="20">
        <f t="shared" si="9"/>
        <v>0.18864908073541167</v>
      </c>
    </row>
    <row r="104" spans="1:15" x14ac:dyDescent="0.35">
      <c r="A104" s="26"/>
      <c r="B104" s="16">
        <v>82</v>
      </c>
      <c r="C104" s="17">
        <v>880</v>
      </c>
      <c r="D104" s="35"/>
      <c r="E104" s="19">
        <v>337</v>
      </c>
      <c r="F104" s="17">
        <v>219</v>
      </c>
      <c r="G104" s="20">
        <f t="shared" si="5"/>
        <v>0.64985163204747776</v>
      </c>
      <c r="H104" s="17">
        <v>26</v>
      </c>
      <c r="I104" s="20">
        <f t="shared" si="6"/>
        <v>7.71513353115727E-2</v>
      </c>
      <c r="J104" s="17">
        <v>57</v>
      </c>
      <c r="K104" s="20">
        <f t="shared" si="7"/>
        <v>0.16913946587537093</v>
      </c>
      <c r="L104" s="17">
        <v>4</v>
      </c>
      <c r="M104" s="20">
        <f t="shared" si="8"/>
        <v>1.1869436201780416E-2</v>
      </c>
      <c r="N104" s="17">
        <v>39</v>
      </c>
      <c r="O104" s="20">
        <f t="shared" si="9"/>
        <v>0.11572700296735905</v>
      </c>
    </row>
    <row r="105" spans="1:15" x14ac:dyDescent="0.35">
      <c r="A105" s="26"/>
      <c r="B105" s="16">
        <v>83</v>
      </c>
      <c r="C105" s="17">
        <v>2120</v>
      </c>
      <c r="D105" s="35"/>
      <c r="E105" s="19">
        <v>1093</v>
      </c>
      <c r="F105" s="17">
        <v>582</v>
      </c>
      <c r="G105" s="20">
        <f t="shared" si="5"/>
        <v>0.53247941445562674</v>
      </c>
      <c r="H105" s="17">
        <v>185</v>
      </c>
      <c r="I105" s="20">
        <f t="shared" si="6"/>
        <v>0.16925892040256177</v>
      </c>
      <c r="J105" s="17">
        <v>201</v>
      </c>
      <c r="K105" s="20">
        <f t="shared" si="7"/>
        <v>0.18389752973467521</v>
      </c>
      <c r="L105" s="17">
        <v>0</v>
      </c>
      <c r="M105" s="20">
        <f t="shared" si="8"/>
        <v>0</v>
      </c>
      <c r="N105" s="17">
        <v>100</v>
      </c>
      <c r="O105" s="20">
        <f t="shared" si="9"/>
        <v>9.1491308325709064E-2</v>
      </c>
    </row>
    <row r="106" spans="1:15" x14ac:dyDescent="0.35">
      <c r="A106" s="26"/>
      <c r="B106" s="16">
        <v>84</v>
      </c>
      <c r="C106" s="17">
        <v>1585</v>
      </c>
      <c r="D106" s="35"/>
      <c r="E106" s="19">
        <v>782</v>
      </c>
      <c r="F106" s="17">
        <v>218</v>
      </c>
      <c r="G106" s="20">
        <f t="shared" si="5"/>
        <v>0.27877237851662406</v>
      </c>
      <c r="H106" s="17">
        <v>163</v>
      </c>
      <c r="I106" s="20">
        <f t="shared" si="6"/>
        <v>0.20843989769820973</v>
      </c>
      <c r="J106" s="17">
        <v>183</v>
      </c>
      <c r="K106" s="20">
        <f t="shared" si="7"/>
        <v>0.2340153452685422</v>
      </c>
      <c r="L106" s="17">
        <v>0</v>
      </c>
      <c r="M106" s="20">
        <f t="shared" si="8"/>
        <v>0</v>
      </c>
      <c r="N106" s="17">
        <v>207</v>
      </c>
      <c r="O106" s="20">
        <f t="shared" si="9"/>
        <v>0.26470588235294118</v>
      </c>
    </row>
    <row r="107" spans="1:15" x14ac:dyDescent="0.35">
      <c r="A107" s="26"/>
      <c r="B107" s="16">
        <v>85</v>
      </c>
      <c r="C107" s="17">
        <v>1180</v>
      </c>
      <c r="D107" s="35"/>
      <c r="E107" s="19">
        <v>451</v>
      </c>
      <c r="F107" s="17">
        <v>161</v>
      </c>
      <c r="G107" s="20">
        <f t="shared" si="5"/>
        <v>0.35698447893569846</v>
      </c>
      <c r="H107" s="17">
        <v>15</v>
      </c>
      <c r="I107" s="20">
        <f t="shared" si="6"/>
        <v>3.325942350332594E-2</v>
      </c>
      <c r="J107" s="17">
        <v>208</v>
      </c>
      <c r="K107" s="20">
        <f t="shared" si="7"/>
        <v>0.46119733924611972</v>
      </c>
      <c r="L107" s="17">
        <v>16</v>
      </c>
      <c r="M107" s="20">
        <f t="shared" si="8"/>
        <v>3.5476718403547672E-2</v>
      </c>
      <c r="N107" s="17">
        <v>41</v>
      </c>
      <c r="O107" s="20">
        <f t="shared" si="9"/>
        <v>9.0909090909090912E-2</v>
      </c>
    </row>
    <row r="108" spans="1:15" x14ac:dyDescent="0.35">
      <c r="A108" s="26"/>
      <c r="B108" s="16">
        <v>86</v>
      </c>
      <c r="C108" s="17">
        <v>1915</v>
      </c>
      <c r="D108" s="35"/>
      <c r="E108" s="19">
        <v>986</v>
      </c>
      <c r="F108" s="17">
        <v>403</v>
      </c>
      <c r="G108" s="20">
        <f t="shared" si="5"/>
        <v>0.40872210953346855</v>
      </c>
      <c r="H108" s="17">
        <v>228</v>
      </c>
      <c r="I108" s="20">
        <f t="shared" si="6"/>
        <v>0.23123732251521298</v>
      </c>
      <c r="J108" s="17">
        <v>159</v>
      </c>
      <c r="K108" s="20">
        <f t="shared" si="7"/>
        <v>0.1612576064908722</v>
      </c>
      <c r="L108" s="17">
        <v>0</v>
      </c>
      <c r="M108" s="20">
        <f t="shared" si="8"/>
        <v>0</v>
      </c>
      <c r="N108" s="17">
        <v>165</v>
      </c>
      <c r="O108" s="20">
        <f t="shared" si="9"/>
        <v>0.16734279918864098</v>
      </c>
    </row>
    <row r="109" spans="1:15" x14ac:dyDescent="0.35">
      <c r="A109" s="26"/>
      <c r="B109" s="16">
        <v>87</v>
      </c>
      <c r="C109" s="17">
        <v>1156</v>
      </c>
      <c r="D109" s="35"/>
      <c r="E109" s="19">
        <v>649</v>
      </c>
      <c r="F109" s="17">
        <v>360</v>
      </c>
      <c r="G109" s="20">
        <f t="shared" si="5"/>
        <v>0.55469953775038516</v>
      </c>
      <c r="H109" s="17">
        <v>24</v>
      </c>
      <c r="I109" s="20">
        <f t="shared" si="6"/>
        <v>3.6979969183359017E-2</v>
      </c>
      <c r="J109" s="17">
        <v>74</v>
      </c>
      <c r="K109" s="20">
        <f t="shared" si="7"/>
        <v>0.1140215716486903</v>
      </c>
      <c r="L109" s="17">
        <v>4</v>
      </c>
      <c r="M109" s="20">
        <f t="shared" si="8"/>
        <v>6.1633281972265025E-3</v>
      </c>
      <c r="N109" s="17">
        <v>188</v>
      </c>
      <c r="O109" s="20">
        <f t="shared" si="9"/>
        <v>0.2896764252696456</v>
      </c>
    </row>
    <row r="110" spans="1:15" x14ac:dyDescent="0.35">
      <c r="A110" s="26"/>
      <c r="B110" s="16">
        <v>88</v>
      </c>
      <c r="C110" s="17">
        <v>1024</v>
      </c>
      <c r="D110" s="35"/>
      <c r="E110" s="19">
        <v>876</v>
      </c>
      <c r="F110" s="17">
        <v>546</v>
      </c>
      <c r="G110" s="20">
        <f t="shared" si="5"/>
        <v>0.62328767123287676</v>
      </c>
      <c r="H110" s="17">
        <v>60</v>
      </c>
      <c r="I110" s="20">
        <f t="shared" si="6"/>
        <v>6.8493150684931503E-2</v>
      </c>
      <c r="J110" s="17">
        <v>105</v>
      </c>
      <c r="K110" s="20">
        <f t="shared" si="7"/>
        <v>0.11986301369863013</v>
      </c>
      <c r="L110" s="17">
        <v>0</v>
      </c>
      <c r="M110" s="20">
        <f t="shared" si="8"/>
        <v>0</v>
      </c>
      <c r="N110" s="17">
        <v>165</v>
      </c>
      <c r="O110" s="20">
        <f t="shared" si="9"/>
        <v>0.18835616438356165</v>
      </c>
    </row>
    <row r="111" spans="1:15" x14ac:dyDescent="0.35">
      <c r="A111" s="26"/>
      <c r="B111" s="16">
        <v>89</v>
      </c>
      <c r="C111" s="17">
        <v>3224</v>
      </c>
      <c r="D111" s="35"/>
      <c r="E111" s="19">
        <v>1792</v>
      </c>
      <c r="F111" s="17">
        <v>341</v>
      </c>
      <c r="G111" s="20">
        <f t="shared" si="5"/>
        <v>0.19029017857142858</v>
      </c>
      <c r="H111" s="17">
        <v>415</v>
      </c>
      <c r="I111" s="20">
        <f t="shared" si="6"/>
        <v>0.23158482142857142</v>
      </c>
      <c r="J111" s="17">
        <v>820</v>
      </c>
      <c r="K111" s="20">
        <f t="shared" si="7"/>
        <v>0.4575892857142857</v>
      </c>
      <c r="L111" s="17">
        <v>0</v>
      </c>
      <c r="M111" s="20">
        <f t="shared" si="8"/>
        <v>0</v>
      </c>
      <c r="N111" s="17">
        <v>216</v>
      </c>
      <c r="O111" s="20">
        <f t="shared" si="9"/>
        <v>0.12053571428571429</v>
      </c>
    </row>
    <row r="112" spans="1:15" x14ac:dyDescent="0.35">
      <c r="A112" s="26"/>
      <c r="B112" s="16">
        <v>90</v>
      </c>
      <c r="C112" s="17">
        <v>2040</v>
      </c>
      <c r="D112" s="35"/>
      <c r="E112" s="19">
        <v>1312</v>
      </c>
      <c r="F112" s="17">
        <v>574</v>
      </c>
      <c r="G112" s="20">
        <f t="shared" si="5"/>
        <v>0.4375</v>
      </c>
      <c r="H112" s="17">
        <v>246</v>
      </c>
      <c r="I112" s="20">
        <f t="shared" si="6"/>
        <v>0.1875</v>
      </c>
      <c r="J112" s="17">
        <v>354</v>
      </c>
      <c r="K112" s="20">
        <f t="shared" si="7"/>
        <v>0.26981707317073172</v>
      </c>
      <c r="L112" s="17">
        <v>0</v>
      </c>
      <c r="M112" s="20">
        <f t="shared" si="8"/>
        <v>0</v>
      </c>
      <c r="N112" s="17">
        <v>153</v>
      </c>
      <c r="O112" s="20">
        <f t="shared" si="9"/>
        <v>0.11661585365853659</v>
      </c>
    </row>
    <row r="113" spans="1:15" x14ac:dyDescent="0.35">
      <c r="A113" s="26"/>
      <c r="B113" s="16">
        <v>91</v>
      </c>
      <c r="C113" s="17">
        <v>1311</v>
      </c>
      <c r="D113" s="35"/>
      <c r="E113" s="19">
        <v>589</v>
      </c>
      <c r="F113" s="17">
        <v>244</v>
      </c>
      <c r="G113" s="20">
        <f t="shared" si="5"/>
        <v>0.4142614601018676</v>
      </c>
      <c r="H113" s="17">
        <v>5</v>
      </c>
      <c r="I113" s="20">
        <f t="shared" si="6"/>
        <v>8.4889643463497456E-3</v>
      </c>
      <c r="J113" s="17">
        <v>147</v>
      </c>
      <c r="K113" s="20">
        <f t="shared" si="7"/>
        <v>0.24957555178268251</v>
      </c>
      <c r="L113" s="17">
        <v>4</v>
      </c>
      <c r="M113" s="20">
        <f t="shared" si="8"/>
        <v>6.7911714770797962E-3</v>
      </c>
      <c r="N113" s="17">
        <v>169</v>
      </c>
      <c r="O113" s="20">
        <f t="shared" si="9"/>
        <v>0.28692699490662138</v>
      </c>
    </row>
    <row r="114" spans="1:15" x14ac:dyDescent="0.35">
      <c r="A114" s="26"/>
      <c r="B114" s="16">
        <v>92</v>
      </c>
      <c r="C114" s="17">
        <v>1416</v>
      </c>
      <c r="D114" s="35"/>
      <c r="E114" s="19">
        <v>899</v>
      </c>
      <c r="F114" s="17">
        <v>415</v>
      </c>
      <c r="G114" s="20">
        <f t="shared" si="5"/>
        <v>0.46162402669632924</v>
      </c>
      <c r="H114" s="17">
        <v>228</v>
      </c>
      <c r="I114" s="20">
        <f t="shared" si="6"/>
        <v>0.25361512791991103</v>
      </c>
      <c r="J114" s="17">
        <v>135</v>
      </c>
      <c r="K114" s="20">
        <f t="shared" si="7"/>
        <v>0.15016685205784205</v>
      </c>
      <c r="L114" s="17">
        <v>0</v>
      </c>
      <c r="M114" s="20">
        <f t="shared" si="8"/>
        <v>0</v>
      </c>
      <c r="N114" s="17">
        <v>105</v>
      </c>
      <c r="O114" s="20">
        <f t="shared" si="9"/>
        <v>0.1167964404894327</v>
      </c>
    </row>
    <row r="115" spans="1:15" x14ac:dyDescent="0.35">
      <c r="A115" s="26"/>
      <c r="B115" s="16">
        <v>93</v>
      </c>
      <c r="C115" s="17">
        <v>1469</v>
      </c>
      <c r="D115" s="35"/>
      <c r="E115" s="19">
        <v>886</v>
      </c>
      <c r="F115" s="17">
        <v>75</v>
      </c>
      <c r="G115" s="20">
        <f t="shared" si="5"/>
        <v>8.4650112866817159E-2</v>
      </c>
      <c r="H115" s="17">
        <v>106</v>
      </c>
      <c r="I115" s="20">
        <f t="shared" si="6"/>
        <v>0.11963882618510158</v>
      </c>
      <c r="J115" s="17">
        <v>375</v>
      </c>
      <c r="K115" s="20">
        <f t="shared" si="7"/>
        <v>0.42325056433408575</v>
      </c>
      <c r="L115" s="17">
        <v>10</v>
      </c>
      <c r="M115" s="20">
        <f t="shared" si="8"/>
        <v>1.1286681715575621E-2</v>
      </c>
      <c r="N115" s="17">
        <v>300</v>
      </c>
      <c r="O115" s="20">
        <f t="shared" si="9"/>
        <v>0.33860045146726864</v>
      </c>
    </row>
    <row r="116" spans="1:15" x14ac:dyDescent="0.35">
      <c r="A116" s="26"/>
      <c r="B116" s="16">
        <v>94</v>
      </c>
      <c r="C116" s="17">
        <v>1867</v>
      </c>
      <c r="D116" s="35"/>
      <c r="E116" s="19">
        <v>741</v>
      </c>
      <c r="F116" s="17">
        <v>416</v>
      </c>
      <c r="G116" s="20">
        <f t="shared" si="5"/>
        <v>0.56140350877192979</v>
      </c>
      <c r="H116" s="17">
        <v>151</v>
      </c>
      <c r="I116" s="20">
        <f t="shared" si="6"/>
        <v>0.203778677462888</v>
      </c>
      <c r="J116" s="17">
        <v>62</v>
      </c>
      <c r="K116" s="20">
        <f t="shared" si="7"/>
        <v>8.3670715249662617E-2</v>
      </c>
      <c r="L116" s="17">
        <v>3</v>
      </c>
      <c r="M116" s="20">
        <f t="shared" si="8"/>
        <v>4.048582995951417E-3</v>
      </c>
      <c r="N116" s="17">
        <v>112</v>
      </c>
      <c r="O116" s="20">
        <f t="shared" si="9"/>
        <v>0.15114709851551958</v>
      </c>
    </row>
    <row r="117" spans="1:15" x14ac:dyDescent="0.35">
      <c r="A117" s="26"/>
      <c r="B117" s="16">
        <v>95</v>
      </c>
      <c r="C117" s="17">
        <v>1131</v>
      </c>
      <c r="D117" s="35"/>
      <c r="E117" s="19">
        <v>857</v>
      </c>
      <c r="F117" s="17">
        <v>292</v>
      </c>
      <c r="G117" s="20">
        <f t="shared" si="5"/>
        <v>0.34072345390898484</v>
      </c>
      <c r="H117" s="17">
        <v>118</v>
      </c>
      <c r="I117" s="20">
        <f t="shared" si="6"/>
        <v>0.13768961493582263</v>
      </c>
      <c r="J117" s="17">
        <v>85</v>
      </c>
      <c r="K117" s="20">
        <f t="shared" si="7"/>
        <v>9.9183197199533252E-2</v>
      </c>
      <c r="L117" s="17">
        <v>16</v>
      </c>
      <c r="M117" s="20">
        <f t="shared" si="8"/>
        <v>1.8669778296382729E-2</v>
      </c>
      <c r="N117" s="17">
        <v>334</v>
      </c>
      <c r="O117" s="20">
        <f t="shared" si="9"/>
        <v>0.38973162193698951</v>
      </c>
    </row>
    <row r="118" spans="1:15" x14ac:dyDescent="0.35">
      <c r="A118" s="26"/>
      <c r="B118" s="16">
        <v>96</v>
      </c>
      <c r="C118" s="17">
        <v>1435</v>
      </c>
      <c r="D118" s="35"/>
      <c r="E118" s="19">
        <v>1177</v>
      </c>
      <c r="F118" s="17">
        <v>315</v>
      </c>
      <c r="G118" s="20">
        <f t="shared" si="5"/>
        <v>0.26762956669498728</v>
      </c>
      <c r="H118" s="17">
        <v>92</v>
      </c>
      <c r="I118" s="20">
        <f t="shared" si="6"/>
        <v>7.8164825828377235E-2</v>
      </c>
      <c r="J118" s="17">
        <v>85</v>
      </c>
      <c r="K118" s="20">
        <f t="shared" si="7"/>
        <v>7.2217502124044181E-2</v>
      </c>
      <c r="L118" s="17">
        <v>35</v>
      </c>
      <c r="M118" s="20">
        <f t="shared" si="8"/>
        <v>2.9736618521665252E-2</v>
      </c>
      <c r="N118" s="17">
        <v>650</v>
      </c>
      <c r="O118" s="20">
        <f t="shared" si="9"/>
        <v>0.55225148683092606</v>
      </c>
    </row>
    <row r="119" spans="1:15" x14ac:dyDescent="0.35">
      <c r="A119" s="26"/>
      <c r="B119" s="16">
        <v>97</v>
      </c>
      <c r="C119" s="17">
        <v>899</v>
      </c>
      <c r="D119" s="35"/>
      <c r="E119" s="19">
        <v>723</v>
      </c>
      <c r="F119" s="17">
        <v>95</v>
      </c>
      <c r="G119" s="20">
        <f t="shared" si="5"/>
        <v>0.13139695712309821</v>
      </c>
      <c r="H119" s="17">
        <v>162</v>
      </c>
      <c r="I119" s="20">
        <f t="shared" si="6"/>
        <v>0.22406639004149378</v>
      </c>
      <c r="J119" s="17">
        <v>216</v>
      </c>
      <c r="K119" s="20">
        <f t="shared" si="7"/>
        <v>0.29875518672199169</v>
      </c>
      <c r="L119" s="17">
        <v>24</v>
      </c>
      <c r="M119" s="20">
        <f t="shared" si="8"/>
        <v>3.3195020746887967E-2</v>
      </c>
      <c r="N119" s="17">
        <v>189</v>
      </c>
      <c r="O119" s="20">
        <f t="shared" si="9"/>
        <v>0.26141078838174275</v>
      </c>
    </row>
    <row r="120" spans="1:15" x14ac:dyDescent="0.35">
      <c r="A120" s="26"/>
      <c r="B120" s="16">
        <v>98</v>
      </c>
      <c r="C120" s="17">
        <v>1363</v>
      </c>
      <c r="D120" s="35"/>
      <c r="E120" s="19">
        <v>580</v>
      </c>
      <c r="F120" s="17">
        <v>312</v>
      </c>
      <c r="G120" s="20">
        <f t="shared" si="5"/>
        <v>0.53793103448275859</v>
      </c>
      <c r="H120" s="17">
        <v>88</v>
      </c>
      <c r="I120" s="20">
        <f t="shared" si="6"/>
        <v>0.15172413793103448</v>
      </c>
      <c r="J120" s="17">
        <v>76</v>
      </c>
      <c r="K120" s="20">
        <f t="shared" si="7"/>
        <v>0.1310344827586207</v>
      </c>
      <c r="L120" s="17">
        <v>17</v>
      </c>
      <c r="M120" s="20">
        <f t="shared" si="8"/>
        <v>2.9310344827586206E-2</v>
      </c>
      <c r="N120" s="17">
        <v>54</v>
      </c>
      <c r="O120" s="20">
        <f t="shared" si="9"/>
        <v>9.3103448275862075E-2</v>
      </c>
    </row>
    <row r="121" spans="1:15" x14ac:dyDescent="0.35">
      <c r="A121" s="26"/>
      <c r="B121" s="16">
        <v>99</v>
      </c>
      <c r="C121" s="17">
        <v>331</v>
      </c>
      <c r="D121" s="35"/>
      <c r="E121" s="19">
        <v>141</v>
      </c>
      <c r="F121" s="17">
        <v>61</v>
      </c>
      <c r="G121" s="20">
        <f t="shared" si="5"/>
        <v>0.43262411347517732</v>
      </c>
      <c r="H121" s="17">
        <v>23</v>
      </c>
      <c r="I121" s="20">
        <f t="shared" si="6"/>
        <v>0.16312056737588654</v>
      </c>
      <c r="J121" s="17">
        <v>29</v>
      </c>
      <c r="K121" s="20">
        <f t="shared" si="7"/>
        <v>0.20567375886524822</v>
      </c>
      <c r="L121" s="17">
        <v>1</v>
      </c>
      <c r="M121" s="20">
        <f t="shared" si="8"/>
        <v>7.0921985815602835E-3</v>
      </c>
      <c r="N121" s="17">
        <v>18</v>
      </c>
      <c r="O121" s="20">
        <f t="shared" si="9"/>
        <v>0.1276595744680851</v>
      </c>
    </row>
    <row r="122" spans="1:15" x14ac:dyDescent="0.35">
      <c r="A122" s="26"/>
      <c r="B122" s="16">
        <v>100</v>
      </c>
      <c r="C122" s="17">
        <v>597</v>
      </c>
      <c r="D122" s="35"/>
      <c r="E122" s="19">
        <v>254</v>
      </c>
      <c r="F122" s="17">
        <v>62</v>
      </c>
      <c r="G122" s="20">
        <f t="shared" si="5"/>
        <v>0.24409448818897639</v>
      </c>
      <c r="H122" s="17">
        <v>69</v>
      </c>
      <c r="I122" s="20">
        <f t="shared" si="6"/>
        <v>0.27165354330708663</v>
      </c>
      <c r="J122" s="17">
        <v>130</v>
      </c>
      <c r="K122" s="20">
        <f t="shared" si="7"/>
        <v>0.51181102362204722</v>
      </c>
      <c r="L122" s="17">
        <v>2</v>
      </c>
      <c r="M122" s="20">
        <f t="shared" si="8"/>
        <v>7.874015748031496E-3</v>
      </c>
      <c r="N122" s="17">
        <v>13</v>
      </c>
      <c r="O122" s="20">
        <f t="shared" si="9"/>
        <v>5.1181102362204724E-2</v>
      </c>
    </row>
    <row r="123" spans="1:15" x14ac:dyDescent="0.35">
      <c r="A123" s="26"/>
      <c r="B123" s="16">
        <v>101</v>
      </c>
      <c r="C123" s="17">
        <v>1386</v>
      </c>
      <c r="D123" s="35"/>
      <c r="E123" s="19">
        <v>593</v>
      </c>
      <c r="F123" s="17">
        <v>122</v>
      </c>
      <c r="G123" s="20">
        <f t="shared" si="5"/>
        <v>0.20573355817875211</v>
      </c>
      <c r="H123" s="17">
        <v>247</v>
      </c>
      <c r="I123" s="20">
        <f t="shared" si="6"/>
        <v>0.41652613827993257</v>
      </c>
      <c r="J123" s="17">
        <v>36</v>
      </c>
      <c r="K123" s="20">
        <f t="shared" si="7"/>
        <v>6.0708263069139963E-2</v>
      </c>
      <c r="L123" s="17">
        <v>37</v>
      </c>
      <c r="M123" s="20">
        <f t="shared" si="8"/>
        <v>6.2394603709949412E-2</v>
      </c>
      <c r="N123" s="17">
        <v>181</v>
      </c>
      <c r="O123" s="20">
        <f t="shared" si="9"/>
        <v>0.30522765598650925</v>
      </c>
    </row>
    <row r="124" spans="1:15" x14ac:dyDescent="0.35">
      <c r="A124" s="26"/>
      <c r="B124" s="16">
        <v>102</v>
      </c>
      <c r="C124" s="17">
        <v>2311</v>
      </c>
      <c r="D124" s="35"/>
      <c r="E124" s="19">
        <v>1708</v>
      </c>
      <c r="F124" s="17">
        <v>311</v>
      </c>
      <c r="G124" s="20">
        <f t="shared" si="5"/>
        <v>0.18208430913348947</v>
      </c>
      <c r="H124" s="17">
        <v>127</v>
      </c>
      <c r="I124" s="20">
        <f t="shared" si="6"/>
        <v>7.4355971896955503E-2</v>
      </c>
      <c r="J124" s="17">
        <v>265</v>
      </c>
      <c r="K124" s="20">
        <f t="shared" si="7"/>
        <v>0.15515222482435598</v>
      </c>
      <c r="L124" s="17">
        <v>45</v>
      </c>
      <c r="M124" s="20">
        <f t="shared" si="8"/>
        <v>2.6346604215456676E-2</v>
      </c>
      <c r="N124" s="17">
        <v>940</v>
      </c>
      <c r="O124" s="20">
        <f t="shared" si="9"/>
        <v>0.55035128805620603</v>
      </c>
    </row>
    <row r="125" spans="1:15" x14ac:dyDescent="0.35">
      <c r="A125" s="26"/>
      <c r="B125" s="16">
        <v>103</v>
      </c>
      <c r="C125" s="17">
        <v>2278</v>
      </c>
      <c r="D125" s="35"/>
      <c r="E125" s="19">
        <v>1588</v>
      </c>
      <c r="F125" s="17">
        <v>365</v>
      </c>
      <c r="G125" s="20">
        <f t="shared" si="5"/>
        <v>0.22984886649874056</v>
      </c>
      <c r="H125" s="17">
        <v>639</v>
      </c>
      <c r="I125" s="20">
        <f t="shared" si="6"/>
        <v>0.40239294710327456</v>
      </c>
      <c r="J125" s="17">
        <v>142</v>
      </c>
      <c r="K125" s="20">
        <f t="shared" si="7"/>
        <v>8.9420654911838787E-2</v>
      </c>
      <c r="L125" s="17">
        <v>0</v>
      </c>
      <c r="M125" s="20">
        <f t="shared" si="8"/>
        <v>0</v>
      </c>
      <c r="N125" s="17">
        <v>330</v>
      </c>
      <c r="O125" s="20">
        <f t="shared" si="9"/>
        <v>0.20780856423173805</v>
      </c>
    </row>
    <row r="126" spans="1:15" x14ac:dyDescent="0.35">
      <c r="A126" s="26"/>
      <c r="B126" s="16">
        <v>104</v>
      </c>
      <c r="C126" s="17">
        <v>917</v>
      </c>
      <c r="D126" s="35"/>
      <c r="E126" s="19">
        <v>620</v>
      </c>
      <c r="F126" s="17">
        <v>125</v>
      </c>
      <c r="G126" s="20">
        <f t="shared" si="5"/>
        <v>0.20161290322580644</v>
      </c>
      <c r="H126" s="17">
        <v>207</v>
      </c>
      <c r="I126" s="20">
        <f t="shared" si="6"/>
        <v>0.33387096774193548</v>
      </c>
      <c r="J126" s="17">
        <v>77</v>
      </c>
      <c r="K126" s="20">
        <f t="shared" si="7"/>
        <v>0.12419354838709677</v>
      </c>
      <c r="L126" s="17">
        <v>0</v>
      </c>
      <c r="M126" s="20">
        <f t="shared" si="8"/>
        <v>0</v>
      </c>
      <c r="N126" s="17">
        <v>195</v>
      </c>
      <c r="O126" s="20">
        <f t="shared" si="9"/>
        <v>0.31451612903225806</v>
      </c>
    </row>
    <row r="127" spans="1:15" x14ac:dyDescent="0.35">
      <c r="A127" s="26"/>
      <c r="B127" s="16">
        <v>105</v>
      </c>
      <c r="C127" s="17">
        <v>872</v>
      </c>
      <c r="D127" s="35"/>
      <c r="E127" s="19">
        <v>588</v>
      </c>
      <c r="F127" s="17">
        <v>194</v>
      </c>
      <c r="G127" s="20">
        <f t="shared" si="5"/>
        <v>0.32993197278911562</v>
      </c>
      <c r="H127" s="17">
        <v>96</v>
      </c>
      <c r="I127" s="20">
        <f t="shared" si="6"/>
        <v>0.16326530612244897</v>
      </c>
      <c r="J127" s="17">
        <v>68</v>
      </c>
      <c r="K127" s="20">
        <f t="shared" si="7"/>
        <v>0.11564625850340136</v>
      </c>
      <c r="L127" s="17">
        <v>0</v>
      </c>
      <c r="M127" s="20">
        <f t="shared" si="8"/>
        <v>0</v>
      </c>
      <c r="N127" s="17">
        <v>128</v>
      </c>
      <c r="O127" s="20">
        <f t="shared" si="9"/>
        <v>0.21768707482993196</v>
      </c>
    </row>
    <row r="128" spans="1:15" x14ac:dyDescent="0.35">
      <c r="A128" s="26"/>
      <c r="B128" s="16">
        <v>106</v>
      </c>
      <c r="C128" s="17">
        <v>551</v>
      </c>
      <c r="D128" s="35"/>
      <c r="E128" s="19">
        <v>314</v>
      </c>
      <c r="F128" s="17">
        <v>104</v>
      </c>
      <c r="G128" s="20">
        <f t="shared" si="5"/>
        <v>0.33121019108280253</v>
      </c>
      <c r="H128" s="17">
        <v>60</v>
      </c>
      <c r="I128" s="20">
        <f t="shared" si="6"/>
        <v>0.19108280254777071</v>
      </c>
      <c r="J128" s="17">
        <v>51</v>
      </c>
      <c r="K128" s="20">
        <f t="shared" si="7"/>
        <v>0.16242038216560509</v>
      </c>
      <c r="L128" s="17">
        <v>0</v>
      </c>
      <c r="M128" s="20">
        <f t="shared" si="8"/>
        <v>0</v>
      </c>
      <c r="N128" s="17">
        <v>97</v>
      </c>
      <c r="O128" s="20">
        <f t="shared" si="9"/>
        <v>0.30891719745222929</v>
      </c>
    </row>
    <row r="129" spans="1:15" x14ac:dyDescent="0.35">
      <c r="A129" s="26"/>
      <c r="B129" s="16">
        <v>107</v>
      </c>
      <c r="C129" s="17">
        <v>332</v>
      </c>
      <c r="D129" s="35"/>
      <c r="E129" s="19">
        <v>189</v>
      </c>
      <c r="F129" s="17">
        <v>80</v>
      </c>
      <c r="G129" s="20">
        <f t="shared" si="5"/>
        <v>0.42328042328042326</v>
      </c>
      <c r="H129" s="17">
        <v>20</v>
      </c>
      <c r="I129" s="20">
        <f t="shared" si="6"/>
        <v>0.10582010582010581</v>
      </c>
      <c r="J129" s="17">
        <v>32</v>
      </c>
      <c r="K129" s="20">
        <f t="shared" si="7"/>
        <v>0.1693121693121693</v>
      </c>
      <c r="L129" s="17">
        <v>0</v>
      </c>
      <c r="M129" s="20">
        <f t="shared" si="8"/>
        <v>0</v>
      </c>
      <c r="N129" s="17">
        <v>40</v>
      </c>
      <c r="O129" s="20">
        <f t="shared" si="9"/>
        <v>0.21164021164021163</v>
      </c>
    </row>
    <row r="130" spans="1:15" x14ac:dyDescent="0.35">
      <c r="A130" s="26"/>
      <c r="B130" s="16">
        <v>108</v>
      </c>
      <c r="C130" s="17">
        <v>776</v>
      </c>
      <c r="D130" s="35"/>
      <c r="E130" s="19">
        <v>482</v>
      </c>
      <c r="F130" s="17">
        <v>139</v>
      </c>
      <c r="G130" s="20">
        <f t="shared" si="5"/>
        <v>0.28838174273858919</v>
      </c>
      <c r="H130" s="17">
        <v>87</v>
      </c>
      <c r="I130" s="20">
        <f t="shared" si="6"/>
        <v>0.18049792531120332</v>
      </c>
      <c r="J130" s="17">
        <v>75</v>
      </c>
      <c r="K130" s="20">
        <f t="shared" si="7"/>
        <v>0.15560165975103735</v>
      </c>
      <c r="L130" s="17">
        <v>0</v>
      </c>
      <c r="M130" s="20">
        <f t="shared" si="8"/>
        <v>0</v>
      </c>
      <c r="N130" s="17">
        <v>148</v>
      </c>
      <c r="O130" s="20">
        <f t="shared" si="9"/>
        <v>0.30705394190871371</v>
      </c>
    </row>
    <row r="131" spans="1:15" x14ac:dyDescent="0.35">
      <c r="A131" s="26"/>
      <c r="B131" s="16">
        <v>109</v>
      </c>
      <c r="C131" s="17">
        <v>2119</v>
      </c>
      <c r="D131" s="35"/>
      <c r="E131" s="19">
        <v>1401</v>
      </c>
      <c r="F131" s="17">
        <v>320</v>
      </c>
      <c r="G131" s="20">
        <f t="shared" si="5"/>
        <v>0.22840827980014275</v>
      </c>
      <c r="H131" s="17">
        <v>345</v>
      </c>
      <c r="I131" s="20">
        <f t="shared" si="6"/>
        <v>0.24625267665952891</v>
      </c>
      <c r="J131" s="17">
        <v>169</v>
      </c>
      <c r="K131" s="20">
        <f t="shared" si="7"/>
        <v>0.1206281227694504</v>
      </c>
      <c r="L131" s="17">
        <v>0</v>
      </c>
      <c r="M131" s="20">
        <f t="shared" si="8"/>
        <v>0</v>
      </c>
      <c r="N131" s="17">
        <v>571</v>
      </c>
      <c r="O131" s="20">
        <f t="shared" si="9"/>
        <v>0.40756602426837973</v>
      </c>
    </row>
    <row r="132" spans="1:15" x14ac:dyDescent="0.35">
      <c r="A132" s="26"/>
      <c r="B132" s="16">
        <v>110</v>
      </c>
      <c r="C132" s="17">
        <v>396</v>
      </c>
      <c r="D132" s="35"/>
      <c r="E132" s="19">
        <v>308</v>
      </c>
      <c r="F132" s="17">
        <v>84</v>
      </c>
      <c r="G132" s="20">
        <f t="shared" si="5"/>
        <v>0.27272727272727271</v>
      </c>
      <c r="H132" s="17">
        <v>20</v>
      </c>
      <c r="I132" s="20">
        <f t="shared" si="6"/>
        <v>6.4935064935064929E-2</v>
      </c>
      <c r="J132" s="17">
        <v>66</v>
      </c>
      <c r="K132" s="20">
        <f t="shared" si="7"/>
        <v>0.21428571428571427</v>
      </c>
      <c r="L132" s="17">
        <v>7</v>
      </c>
      <c r="M132" s="20">
        <f t="shared" si="8"/>
        <v>2.2727272727272728E-2</v>
      </c>
      <c r="N132" s="17">
        <v>74</v>
      </c>
      <c r="O132" s="20">
        <f t="shared" si="9"/>
        <v>0.24025974025974026</v>
      </c>
    </row>
    <row r="133" spans="1:15" x14ac:dyDescent="0.35">
      <c r="A133" s="26"/>
      <c r="B133" s="16">
        <v>111</v>
      </c>
      <c r="C133" s="17">
        <v>1228</v>
      </c>
      <c r="D133" s="35"/>
      <c r="E133" s="19">
        <v>957</v>
      </c>
      <c r="F133" s="17">
        <v>235</v>
      </c>
      <c r="G133" s="20">
        <f t="shared" si="5"/>
        <v>0.24555903866248693</v>
      </c>
      <c r="H133" s="17">
        <v>75</v>
      </c>
      <c r="I133" s="20">
        <f t="shared" si="6"/>
        <v>7.8369905956112859E-2</v>
      </c>
      <c r="J133" s="17">
        <v>149</v>
      </c>
      <c r="K133" s="20">
        <f t="shared" si="7"/>
        <v>0.15569487983281086</v>
      </c>
      <c r="L133" s="17">
        <v>8</v>
      </c>
      <c r="M133" s="20">
        <f t="shared" si="8"/>
        <v>8.3594566353187051E-3</v>
      </c>
      <c r="N133" s="17">
        <v>502</v>
      </c>
      <c r="O133" s="20">
        <f t="shared" si="9"/>
        <v>0.52455590386624873</v>
      </c>
    </row>
    <row r="134" spans="1:15" x14ac:dyDescent="0.35">
      <c r="A134" s="26"/>
      <c r="B134" s="16">
        <v>112</v>
      </c>
      <c r="C134" s="17">
        <v>2028</v>
      </c>
      <c r="D134" s="35"/>
      <c r="E134" s="19">
        <v>1532</v>
      </c>
      <c r="F134" s="17">
        <v>540</v>
      </c>
      <c r="G134" s="20">
        <f t="shared" si="5"/>
        <v>0.35248041775456918</v>
      </c>
      <c r="H134" s="17">
        <v>297</v>
      </c>
      <c r="I134" s="20">
        <f t="shared" si="6"/>
        <v>0.19386422976501305</v>
      </c>
      <c r="J134" s="17">
        <v>300</v>
      </c>
      <c r="K134" s="20">
        <f t="shared" si="7"/>
        <v>0.195822454308094</v>
      </c>
      <c r="L134" s="17">
        <v>0</v>
      </c>
      <c r="M134" s="20">
        <f t="shared" si="8"/>
        <v>0</v>
      </c>
      <c r="N134" s="17">
        <v>340</v>
      </c>
      <c r="O134" s="20">
        <f t="shared" si="9"/>
        <v>0.22193211488250653</v>
      </c>
    </row>
    <row r="135" spans="1:15" x14ac:dyDescent="0.35">
      <c r="A135" s="26"/>
      <c r="B135" s="16">
        <v>113</v>
      </c>
      <c r="C135" s="17">
        <v>424</v>
      </c>
      <c r="D135" s="35"/>
      <c r="E135" s="19">
        <v>254</v>
      </c>
      <c r="F135" s="17">
        <v>67</v>
      </c>
      <c r="G135" s="20">
        <f t="shared" si="5"/>
        <v>0.26377952755905509</v>
      </c>
      <c r="H135" s="17">
        <v>58</v>
      </c>
      <c r="I135" s="20">
        <f t="shared" si="6"/>
        <v>0.2283464566929134</v>
      </c>
      <c r="J135" s="17">
        <v>45</v>
      </c>
      <c r="K135" s="20">
        <f t="shared" si="7"/>
        <v>0.17716535433070865</v>
      </c>
      <c r="L135" s="17">
        <v>0</v>
      </c>
      <c r="M135" s="20">
        <f t="shared" si="8"/>
        <v>0</v>
      </c>
      <c r="N135" s="17">
        <v>105</v>
      </c>
      <c r="O135" s="20">
        <f t="shared" si="9"/>
        <v>0.41338582677165353</v>
      </c>
    </row>
    <row r="136" spans="1:15" x14ac:dyDescent="0.35">
      <c r="A136" s="26"/>
      <c r="B136" s="16">
        <v>114</v>
      </c>
      <c r="C136" s="17">
        <v>1458</v>
      </c>
      <c r="D136" s="35"/>
      <c r="E136" s="19">
        <v>1156</v>
      </c>
      <c r="F136" s="17">
        <v>63</v>
      </c>
      <c r="G136" s="20">
        <f t="shared" si="5"/>
        <v>5.4498269896193774E-2</v>
      </c>
      <c r="H136" s="17">
        <v>282</v>
      </c>
      <c r="I136" s="20">
        <f t="shared" si="6"/>
        <v>0.24394463667820068</v>
      </c>
      <c r="J136" s="17">
        <v>266</v>
      </c>
      <c r="K136" s="20">
        <f t="shared" si="7"/>
        <v>0.2301038062283737</v>
      </c>
      <c r="L136" s="17">
        <v>30</v>
      </c>
      <c r="M136" s="20">
        <f t="shared" si="8"/>
        <v>2.5951557093425604E-2</v>
      </c>
      <c r="N136" s="17">
        <v>489</v>
      </c>
      <c r="O136" s="20">
        <f t="shared" si="9"/>
        <v>0.42301038062283736</v>
      </c>
    </row>
    <row r="137" spans="1:15" x14ac:dyDescent="0.35">
      <c r="A137" s="26"/>
      <c r="B137" s="16">
        <v>115</v>
      </c>
      <c r="C137" s="17">
        <v>1137</v>
      </c>
      <c r="D137" s="35"/>
      <c r="E137" s="19">
        <v>849</v>
      </c>
      <c r="F137" s="17">
        <v>232</v>
      </c>
      <c r="G137" s="20">
        <f t="shared" ref="G137:G162" si="10">F137/E137</f>
        <v>0.27326266195524146</v>
      </c>
      <c r="H137" s="17">
        <v>2</v>
      </c>
      <c r="I137" s="20">
        <f t="shared" ref="I137:I162" si="11">H137/E137</f>
        <v>2.3557126030624262E-3</v>
      </c>
      <c r="J137" s="17">
        <v>55</v>
      </c>
      <c r="K137" s="20">
        <f t="shared" ref="K137:K162" si="12">J137/E137</f>
        <v>6.4782096584216728E-2</v>
      </c>
      <c r="L137" s="17">
        <v>80</v>
      </c>
      <c r="M137" s="20">
        <f t="shared" ref="M137:M162" si="13">L137/E137</f>
        <v>9.4228504122497059E-2</v>
      </c>
      <c r="N137" s="17">
        <v>480</v>
      </c>
      <c r="O137" s="20">
        <f t="shared" ref="O137:O162" si="14">N137/E137</f>
        <v>0.56537102473498235</v>
      </c>
    </row>
    <row r="138" spans="1:15" x14ac:dyDescent="0.35">
      <c r="A138" s="26"/>
      <c r="B138" s="16">
        <v>116</v>
      </c>
      <c r="C138" s="17">
        <v>1433</v>
      </c>
      <c r="D138" s="35"/>
      <c r="E138" s="19">
        <v>652</v>
      </c>
      <c r="F138" s="17">
        <v>155</v>
      </c>
      <c r="G138" s="20">
        <f t="shared" si="10"/>
        <v>0.23773006134969324</v>
      </c>
      <c r="H138" s="17">
        <v>96</v>
      </c>
      <c r="I138" s="20">
        <f t="shared" si="11"/>
        <v>0.14723926380368099</v>
      </c>
      <c r="J138" s="17">
        <v>155</v>
      </c>
      <c r="K138" s="20">
        <f t="shared" si="12"/>
        <v>0.23773006134969324</v>
      </c>
      <c r="L138" s="17">
        <v>20</v>
      </c>
      <c r="M138" s="20">
        <f t="shared" si="13"/>
        <v>3.0674846625766871E-2</v>
      </c>
      <c r="N138" s="17">
        <v>216</v>
      </c>
      <c r="O138" s="20">
        <f t="shared" si="14"/>
        <v>0.33128834355828218</v>
      </c>
    </row>
    <row r="139" spans="1:15" x14ac:dyDescent="0.35">
      <c r="A139" s="26"/>
      <c r="B139" s="16">
        <v>117</v>
      </c>
      <c r="C139" s="17">
        <v>1656</v>
      </c>
      <c r="D139" s="35"/>
      <c r="E139" s="19">
        <v>1166</v>
      </c>
      <c r="F139" s="17">
        <v>557</v>
      </c>
      <c r="G139" s="20">
        <f t="shared" si="10"/>
        <v>0.47770154373927959</v>
      </c>
      <c r="H139" s="17">
        <v>93</v>
      </c>
      <c r="I139" s="20">
        <f t="shared" si="11"/>
        <v>7.9759862778730706E-2</v>
      </c>
      <c r="J139" s="17">
        <v>75</v>
      </c>
      <c r="K139" s="20">
        <f t="shared" si="12"/>
        <v>6.4322469982847338E-2</v>
      </c>
      <c r="L139" s="17">
        <v>35</v>
      </c>
      <c r="M139" s="20">
        <f t="shared" si="13"/>
        <v>3.0017152658662092E-2</v>
      </c>
      <c r="N139" s="17">
        <v>361</v>
      </c>
      <c r="O139" s="20">
        <f t="shared" si="14"/>
        <v>0.30960548885077188</v>
      </c>
    </row>
    <row r="140" spans="1:15" x14ac:dyDescent="0.35">
      <c r="A140" s="26"/>
      <c r="B140" s="16">
        <v>118</v>
      </c>
      <c r="C140" s="17">
        <v>1876</v>
      </c>
      <c r="D140" s="35"/>
      <c r="E140" s="19">
        <v>1600</v>
      </c>
      <c r="F140" s="17">
        <v>565</v>
      </c>
      <c r="G140" s="20">
        <f t="shared" si="10"/>
        <v>0.35312500000000002</v>
      </c>
      <c r="H140" s="17">
        <v>289</v>
      </c>
      <c r="I140" s="20">
        <f t="shared" si="11"/>
        <v>0.18062500000000001</v>
      </c>
      <c r="J140" s="17">
        <v>385</v>
      </c>
      <c r="K140" s="20">
        <f t="shared" si="12"/>
        <v>0.24062500000000001</v>
      </c>
      <c r="L140" s="17">
        <v>4</v>
      </c>
      <c r="M140" s="20">
        <f t="shared" si="13"/>
        <v>2.5000000000000001E-3</v>
      </c>
      <c r="N140" s="17">
        <v>330</v>
      </c>
      <c r="O140" s="20">
        <f t="shared" si="14"/>
        <v>0.20624999999999999</v>
      </c>
    </row>
    <row r="141" spans="1:15" x14ac:dyDescent="0.35">
      <c r="A141" s="26"/>
      <c r="B141" s="16">
        <v>119</v>
      </c>
      <c r="C141" s="17">
        <v>2295</v>
      </c>
      <c r="D141" s="35"/>
      <c r="E141" s="19">
        <v>1777</v>
      </c>
      <c r="F141" s="17">
        <v>161</v>
      </c>
      <c r="G141" s="20">
        <f t="shared" si="10"/>
        <v>9.0602138435565555E-2</v>
      </c>
      <c r="H141" s="17">
        <v>381</v>
      </c>
      <c r="I141" s="20">
        <f t="shared" si="11"/>
        <v>0.2144063027574564</v>
      </c>
      <c r="J141" s="17">
        <v>480</v>
      </c>
      <c r="K141" s="20">
        <f t="shared" si="12"/>
        <v>0.27011817670230726</v>
      </c>
      <c r="L141" s="17">
        <v>0</v>
      </c>
      <c r="M141" s="20">
        <f t="shared" si="13"/>
        <v>0</v>
      </c>
      <c r="N141" s="17">
        <v>750</v>
      </c>
      <c r="O141" s="20">
        <f t="shared" si="14"/>
        <v>0.4220596510973551</v>
      </c>
    </row>
    <row r="142" spans="1:15" x14ac:dyDescent="0.35">
      <c r="A142" s="26"/>
      <c r="B142" s="16">
        <v>120</v>
      </c>
      <c r="C142" s="17">
        <v>1367</v>
      </c>
      <c r="D142" s="35"/>
      <c r="E142" s="19">
        <v>794</v>
      </c>
      <c r="F142" s="17">
        <v>67</v>
      </c>
      <c r="G142" s="20">
        <f t="shared" si="10"/>
        <v>8.4382871536523935E-2</v>
      </c>
      <c r="H142" s="17">
        <v>98</v>
      </c>
      <c r="I142" s="20">
        <f t="shared" si="11"/>
        <v>0.12342569269521411</v>
      </c>
      <c r="J142" s="17">
        <v>180</v>
      </c>
      <c r="K142" s="20">
        <f t="shared" si="12"/>
        <v>0.22670025188916876</v>
      </c>
      <c r="L142" s="17">
        <v>0</v>
      </c>
      <c r="M142" s="20">
        <f t="shared" si="13"/>
        <v>0</v>
      </c>
      <c r="N142" s="17">
        <v>467</v>
      </c>
      <c r="O142" s="20">
        <f t="shared" si="14"/>
        <v>0.58816120906801006</v>
      </c>
    </row>
    <row r="143" spans="1:15" x14ac:dyDescent="0.35">
      <c r="A143" s="26"/>
      <c r="B143" s="16">
        <v>121</v>
      </c>
      <c r="C143" s="17">
        <v>1703</v>
      </c>
      <c r="D143" s="35"/>
      <c r="E143" s="19">
        <v>1597</v>
      </c>
      <c r="F143" s="17">
        <v>451</v>
      </c>
      <c r="G143" s="20">
        <f t="shared" si="10"/>
        <v>0.28240450845335002</v>
      </c>
      <c r="H143" s="17">
        <v>365</v>
      </c>
      <c r="I143" s="20">
        <f t="shared" si="11"/>
        <v>0.22855353788353161</v>
      </c>
      <c r="J143" s="17">
        <v>370</v>
      </c>
      <c r="K143" s="20">
        <f t="shared" si="12"/>
        <v>0.2316844082654978</v>
      </c>
      <c r="L143" s="17">
        <v>0</v>
      </c>
      <c r="M143" s="20">
        <f t="shared" si="13"/>
        <v>0</v>
      </c>
      <c r="N143" s="17">
        <v>356</v>
      </c>
      <c r="O143" s="20">
        <f t="shared" si="14"/>
        <v>0.22291797119599249</v>
      </c>
    </row>
    <row r="144" spans="1:15" x14ac:dyDescent="0.35">
      <c r="A144" s="26"/>
      <c r="B144" s="16">
        <v>122</v>
      </c>
      <c r="C144" s="17">
        <v>2281</v>
      </c>
      <c r="D144" s="35"/>
      <c r="E144" s="19">
        <v>1703</v>
      </c>
      <c r="F144" s="17">
        <v>89</v>
      </c>
      <c r="G144" s="20">
        <f t="shared" si="10"/>
        <v>5.2260716382853789E-2</v>
      </c>
      <c r="H144" s="17">
        <v>270</v>
      </c>
      <c r="I144" s="20">
        <f t="shared" si="11"/>
        <v>0.15854374633000587</v>
      </c>
      <c r="J144" s="17">
        <v>430</v>
      </c>
      <c r="K144" s="20">
        <f t="shared" si="12"/>
        <v>0.25249559600704641</v>
      </c>
      <c r="L144" s="17">
        <v>0</v>
      </c>
      <c r="M144" s="20">
        <f t="shared" si="13"/>
        <v>0</v>
      </c>
      <c r="N144" s="17">
        <v>905</v>
      </c>
      <c r="O144" s="20">
        <f t="shared" si="14"/>
        <v>0.53141514973576043</v>
      </c>
    </row>
    <row r="145" spans="1:15" x14ac:dyDescent="0.35">
      <c r="A145" s="26"/>
      <c r="B145" s="16">
        <v>123</v>
      </c>
      <c r="C145" s="17">
        <v>1423</v>
      </c>
      <c r="D145" s="35"/>
      <c r="E145" s="19">
        <v>1054</v>
      </c>
      <c r="F145" s="17">
        <v>18</v>
      </c>
      <c r="G145" s="20">
        <f t="shared" si="10"/>
        <v>1.7077798861480076E-2</v>
      </c>
      <c r="H145" s="17">
        <v>123</v>
      </c>
      <c r="I145" s="20">
        <f t="shared" si="11"/>
        <v>0.11669829222011385</v>
      </c>
      <c r="J145" s="17">
        <v>609</v>
      </c>
      <c r="K145" s="20">
        <f t="shared" si="12"/>
        <v>0.57779886148007586</v>
      </c>
      <c r="L145" s="17">
        <v>20</v>
      </c>
      <c r="M145" s="20">
        <f t="shared" si="13"/>
        <v>1.8975332068311195E-2</v>
      </c>
      <c r="N145" s="17">
        <v>232</v>
      </c>
      <c r="O145" s="20">
        <f t="shared" si="14"/>
        <v>0.22011385199240988</v>
      </c>
    </row>
    <row r="146" spans="1:15" x14ac:dyDescent="0.35">
      <c r="A146" s="26"/>
      <c r="B146" s="16">
        <v>124</v>
      </c>
      <c r="C146" s="17">
        <v>1683</v>
      </c>
      <c r="D146" s="35"/>
      <c r="E146" s="19">
        <v>1362</v>
      </c>
      <c r="F146" s="17">
        <v>331</v>
      </c>
      <c r="G146" s="20">
        <f t="shared" si="10"/>
        <v>0.24302496328928047</v>
      </c>
      <c r="H146" s="17">
        <v>241</v>
      </c>
      <c r="I146" s="20">
        <f t="shared" si="11"/>
        <v>0.17694566813509544</v>
      </c>
      <c r="J146" s="17">
        <v>195</v>
      </c>
      <c r="K146" s="20">
        <f t="shared" si="12"/>
        <v>0.14317180616740088</v>
      </c>
      <c r="L146" s="17">
        <v>0</v>
      </c>
      <c r="M146" s="20">
        <f t="shared" si="13"/>
        <v>0</v>
      </c>
      <c r="N146" s="17">
        <v>589</v>
      </c>
      <c r="O146" s="20">
        <f t="shared" si="14"/>
        <v>0.43245227606461084</v>
      </c>
    </row>
    <row r="147" spans="1:15" x14ac:dyDescent="0.35">
      <c r="A147" s="26"/>
      <c r="B147" s="16">
        <v>125</v>
      </c>
      <c r="C147" s="17">
        <v>1036</v>
      </c>
      <c r="D147" s="35"/>
      <c r="E147" s="19">
        <v>725</v>
      </c>
      <c r="F147" s="17">
        <v>72</v>
      </c>
      <c r="G147" s="20">
        <f t="shared" si="10"/>
        <v>9.9310344827586203E-2</v>
      </c>
      <c r="H147" s="17">
        <v>124</v>
      </c>
      <c r="I147" s="20">
        <f t="shared" si="11"/>
        <v>0.17103448275862068</v>
      </c>
      <c r="J147" s="17">
        <v>124</v>
      </c>
      <c r="K147" s="20">
        <f t="shared" si="12"/>
        <v>0.17103448275862068</v>
      </c>
      <c r="L147" s="17">
        <v>0</v>
      </c>
      <c r="M147" s="20">
        <f t="shared" si="13"/>
        <v>0</v>
      </c>
      <c r="N147" s="17">
        <v>396</v>
      </c>
      <c r="O147" s="20">
        <f t="shared" si="14"/>
        <v>0.54620689655172416</v>
      </c>
    </row>
    <row r="148" spans="1:15" x14ac:dyDescent="0.35">
      <c r="A148" s="26"/>
      <c r="B148" s="16">
        <v>126</v>
      </c>
      <c r="C148" s="17">
        <v>1197</v>
      </c>
      <c r="D148" s="35"/>
      <c r="E148" s="19">
        <v>990</v>
      </c>
      <c r="F148" s="17">
        <v>216</v>
      </c>
      <c r="G148" s="20">
        <f t="shared" si="10"/>
        <v>0.21818181818181817</v>
      </c>
      <c r="H148" s="17">
        <v>178</v>
      </c>
      <c r="I148" s="20">
        <f t="shared" si="11"/>
        <v>0.17979797979797979</v>
      </c>
      <c r="J148" s="17">
        <v>236</v>
      </c>
      <c r="K148" s="20">
        <f t="shared" si="12"/>
        <v>0.23838383838383839</v>
      </c>
      <c r="L148" s="17">
        <v>0</v>
      </c>
      <c r="M148" s="20">
        <f t="shared" si="13"/>
        <v>0</v>
      </c>
      <c r="N148" s="17">
        <v>365</v>
      </c>
      <c r="O148" s="20">
        <f t="shared" si="14"/>
        <v>0.36868686868686867</v>
      </c>
    </row>
    <row r="149" spans="1:15" x14ac:dyDescent="0.35">
      <c r="A149" s="26"/>
      <c r="B149" s="16">
        <v>127</v>
      </c>
      <c r="C149" s="17">
        <v>2065</v>
      </c>
      <c r="D149" s="35"/>
      <c r="E149" s="19">
        <v>1255</v>
      </c>
      <c r="F149" s="17">
        <v>103</v>
      </c>
      <c r="G149" s="20">
        <f t="shared" si="10"/>
        <v>8.2071713147410352E-2</v>
      </c>
      <c r="H149" s="17">
        <v>330</v>
      </c>
      <c r="I149" s="20">
        <f t="shared" si="11"/>
        <v>0.26294820717131473</v>
      </c>
      <c r="J149" s="17">
        <v>354</v>
      </c>
      <c r="K149" s="20">
        <f t="shared" si="12"/>
        <v>0.28207171314741036</v>
      </c>
      <c r="L149" s="17">
        <v>0</v>
      </c>
      <c r="M149" s="20">
        <f t="shared" si="13"/>
        <v>0</v>
      </c>
      <c r="N149" s="17">
        <v>433</v>
      </c>
      <c r="O149" s="20">
        <f t="shared" si="14"/>
        <v>0.34501992031872508</v>
      </c>
    </row>
    <row r="150" spans="1:15" x14ac:dyDescent="0.35">
      <c r="A150" s="26"/>
      <c r="B150" s="16">
        <v>128</v>
      </c>
      <c r="C150" s="17">
        <v>1435</v>
      </c>
      <c r="D150" s="35"/>
      <c r="E150" s="19">
        <v>783</v>
      </c>
      <c r="F150" s="17">
        <v>170</v>
      </c>
      <c r="G150" s="20">
        <f t="shared" si="10"/>
        <v>0.21711366538952745</v>
      </c>
      <c r="H150" s="17">
        <v>226</v>
      </c>
      <c r="I150" s="20">
        <f t="shared" si="11"/>
        <v>0.28863346104725413</v>
      </c>
      <c r="J150" s="17">
        <v>250</v>
      </c>
      <c r="K150" s="20">
        <f t="shared" si="12"/>
        <v>0.31928480204342274</v>
      </c>
      <c r="L150" s="17">
        <v>0</v>
      </c>
      <c r="M150" s="20">
        <f t="shared" si="13"/>
        <v>0</v>
      </c>
      <c r="N150" s="17">
        <v>121</v>
      </c>
      <c r="O150" s="20">
        <f t="shared" si="14"/>
        <v>0.15453384418901661</v>
      </c>
    </row>
    <row r="151" spans="1:15" x14ac:dyDescent="0.35">
      <c r="A151" s="26"/>
      <c r="B151" s="16">
        <v>129</v>
      </c>
      <c r="C151" s="17">
        <v>973</v>
      </c>
      <c r="D151" s="35"/>
      <c r="E151" s="19">
        <v>839</v>
      </c>
      <c r="F151" s="17">
        <v>174</v>
      </c>
      <c r="G151" s="20">
        <f t="shared" si="10"/>
        <v>0.20738974970202623</v>
      </c>
      <c r="H151" s="17">
        <v>236</v>
      </c>
      <c r="I151" s="20">
        <f t="shared" si="11"/>
        <v>0.28128724672228844</v>
      </c>
      <c r="J151" s="17">
        <v>157</v>
      </c>
      <c r="K151" s="20">
        <f t="shared" si="12"/>
        <v>0.18712753277711561</v>
      </c>
      <c r="L151" s="17">
        <v>1</v>
      </c>
      <c r="M151" s="20">
        <f t="shared" si="13"/>
        <v>1.1918951132300357E-3</v>
      </c>
      <c r="N151" s="17">
        <v>268</v>
      </c>
      <c r="O151" s="20">
        <f t="shared" si="14"/>
        <v>0.31942789034564956</v>
      </c>
    </row>
    <row r="152" spans="1:15" x14ac:dyDescent="0.35">
      <c r="A152" s="26"/>
      <c r="B152" s="16">
        <v>130</v>
      </c>
      <c r="C152" s="17">
        <v>2199</v>
      </c>
      <c r="D152" s="35"/>
      <c r="E152" s="19">
        <v>1768</v>
      </c>
      <c r="F152" s="17">
        <v>319</v>
      </c>
      <c r="G152" s="20">
        <f t="shared" si="10"/>
        <v>0.18042986425339366</v>
      </c>
      <c r="H152" s="17">
        <v>664</v>
      </c>
      <c r="I152" s="20">
        <f t="shared" si="11"/>
        <v>0.3755656108597285</v>
      </c>
      <c r="J152" s="17">
        <v>376</v>
      </c>
      <c r="K152" s="20">
        <f t="shared" si="12"/>
        <v>0.21266968325791855</v>
      </c>
      <c r="L152" s="17">
        <v>6</v>
      </c>
      <c r="M152" s="20">
        <f t="shared" si="13"/>
        <v>3.3936651583710408E-3</v>
      </c>
      <c r="N152" s="17">
        <v>394</v>
      </c>
      <c r="O152" s="20">
        <f t="shared" si="14"/>
        <v>0.22285067873303169</v>
      </c>
    </row>
    <row r="153" spans="1:15" x14ac:dyDescent="0.35">
      <c r="A153" s="26"/>
      <c r="B153" s="16">
        <v>131</v>
      </c>
      <c r="C153" s="17">
        <v>1323</v>
      </c>
      <c r="D153" s="35"/>
      <c r="E153" s="19">
        <v>883</v>
      </c>
      <c r="F153" s="17">
        <v>100</v>
      </c>
      <c r="G153" s="20">
        <f t="shared" si="10"/>
        <v>0.11325028312570781</v>
      </c>
      <c r="H153" s="17">
        <v>252</v>
      </c>
      <c r="I153" s="20">
        <f t="shared" si="11"/>
        <v>0.28539071347678369</v>
      </c>
      <c r="J153" s="17">
        <v>114</v>
      </c>
      <c r="K153" s="20">
        <f t="shared" si="12"/>
        <v>0.12910532276330691</v>
      </c>
      <c r="L153" s="17">
        <v>43</v>
      </c>
      <c r="M153" s="20">
        <f t="shared" si="13"/>
        <v>4.8697621744054363E-2</v>
      </c>
      <c r="N153" s="17">
        <v>280</v>
      </c>
      <c r="O153" s="20">
        <f t="shared" si="14"/>
        <v>0.31710079275198189</v>
      </c>
    </row>
    <row r="154" spans="1:15" x14ac:dyDescent="0.35">
      <c r="A154" s="26"/>
      <c r="B154" s="16">
        <v>132</v>
      </c>
      <c r="C154" s="17">
        <v>1569</v>
      </c>
      <c r="D154" s="35"/>
      <c r="E154" s="19">
        <v>896</v>
      </c>
      <c r="F154" s="17">
        <v>305</v>
      </c>
      <c r="G154" s="20">
        <f t="shared" si="10"/>
        <v>0.3404017857142857</v>
      </c>
      <c r="H154" s="17">
        <v>126</v>
      </c>
      <c r="I154" s="20">
        <f t="shared" si="11"/>
        <v>0.140625</v>
      </c>
      <c r="J154" s="17">
        <v>155</v>
      </c>
      <c r="K154" s="20">
        <f t="shared" si="12"/>
        <v>0.17299107142857142</v>
      </c>
      <c r="L154" s="17">
        <v>0</v>
      </c>
      <c r="M154" s="20">
        <f t="shared" si="13"/>
        <v>0</v>
      </c>
      <c r="N154" s="17">
        <v>305</v>
      </c>
      <c r="O154" s="20">
        <f t="shared" si="14"/>
        <v>0.3404017857142857</v>
      </c>
    </row>
    <row r="155" spans="1:15" x14ac:dyDescent="0.35">
      <c r="A155" s="26"/>
      <c r="B155" s="16">
        <v>133</v>
      </c>
      <c r="C155" s="17">
        <v>1454</v>
      </c>
      <c r="D155" s="35"/>
      <c r="E155" s="19">
        <v>1218</v>
      </c>
      <c r="F155" s="17">
        <v>300</v>
      </c>
      <c r="G155" s="20">
        <f t="shared" si="10"/>
        <v>0.24630541871921183</v>
      </c>
      <c r="H155" s="17">
        <v>77</v>
      </c>
      <c r="I155" s="20">
        <f t="shared" si="11"/>
        <v>6.3218390804597707E-2</v>
      </c>
      <c r="J155" s="17">
        <v>190</v>
      </c>
      <c r="K155" s="20">
        <f t="shared" si="12"/>
        <v>0.15599343185550082</v>
      </c>
      <c r="L155" s="17">
        <v>0</v>
      </c>
      <c r="M155" s="20">
        <f t="shared" si="13"/>
        <v>0</v>
      </c>
      <c r="N155" s="17">
        <v>648</v>
      </c>
      <c r="O155" s="20">
        <f t="shared" si="14"/>
        <v>0.53201970443349755</v>
      </c>
    </row>
    <row r="156" spans="1:15" x14ac:dyDescent="0.35">
      <c r="A156" s="26"/>
      <c r="B156" s="16">
        <v>134</v>
      </c>
      <c r="C156" s="17">
        <v>1006</v>
      </c>
      <c r="D156" s="35"/>
      <c r="E156" s="19">
        <v>496</v>
      </c>
      <c r="F156" s="17">
        <v>98</v>
      </c>
      <c r="G156" s="20">
        <f t="shared" si="10"/>
        <v>0.19758064516129031</v>
      </c>
      <c r="H156" s="17">
        <v>109</v>
      </c>
      <c r="I156" s="20">
        <f t="shared" si="11"/>
        <v>0.21975806451612903</v>
      </c>
      <c r="J156" s="17">
        <v>69</v>
      </c>
      <c r="K156" s="20">
        <f t="shared" si="12"/>
        <v>0.13911290322580644</v>
      </c>
      <c r="L156" s="17">
        <v>3</v>
      </c>
      <c r="M156" s="20">
        <f t="shared" si="13"/>
        <v>6.0483870967741934E-3</v>
      </c>
      <c r="N156" s="17">
        <v>211</v>
      </c>
      <c r="O156" s="20">
        <f t="shared" si="14"/>
        <v>0.42540322580645162</v>
      </c>
    </row>
    <row r="157" spans="1:15" x14ac:dyDescent="0.35">
      <c r="A157" s="26"/>
      <c r="B157" s="16">
        <v>135</v>
      </c>
      <c r="C157" s="17">
        <v>1445</v>
      </c>
      <c r="D157" s="35"/>
      <c r="E157" s="19">
        <v>674</v>
      </c>
      <c r="F157" s="17">
        <v>191</v>
      </c>
      <c r="G157" s="20">
        <f t="shared" si="10"/>
        <v>0.28338278931750743</v>
      </c>
      <c r="H157" s="17">
        <v>151</v>
      </c>
      <c r="I157" s="20">
        <f t="shared" si="11"/>
        <v>0.22403560830860533</v>
      </c>
      <c r="J157" s="17">
        <v>77</v>
      </c>
      <c r="K157" s="20">
        <f t="shared" si="12"/>
        <v>0.1142433234421365</v>
      </c>
      <c r="L157" s="17">
        <v>28</v>
      </c>
      <c r="M157" s="20">
        <f t="shared" si="13"/>
        <v>4.1543026706231452E-2</v>
      </c>
      <c r="N157" s="17">
        <v>209</v>
      </c>
      <c r="O157" s="20">
        <f t="shared" si="14"/>
        <v>0.31008902077151335</v>
      </c>
    </row>
    <row r="158" spans="1:15" x14ac:dyDescent="0.35">
      <c r="A158" s="26"/>
      <c r="B158" s="16">
        <v>136</v>
      </c>
      <c r="C158" s="17">
        <v>2452</v>
      </c>
      <c r="D158" s="35"/>
      <c r="E158" s="19">
        <v>1327</v>
      </c>
      <c r="F158" s="17">
        <v>886</v>
      </c>
      <c r="G158" s="20">
        <f t="shared" si="10"/>
        <v>0.66767143933685003</v>
      </c>
      <c r="H158" s="17">
        <v>128</v>
      </c>
      <c r="I158" s="20">
        <f t="shared" si="11"/>
        <v>9.6458176337603618E-2</v>
      </c>
      <c r="J158" s="17">
        <v>78</v>
      </c>
      <c r="K158" s="20">
        <f t="shared" si="12"/>
        <v>5.8779201205727202E-2</v>
      </c>
      <c r="L158" s="17">
        <v>21</v>
      </c>
      <c r="M158" s="20">
        <f t="shared" si="13"/>
        <v>1.5825169555388093E-2</v>
      </c>
      <c r="N158" s="17">
        <v>205</v>
      </c>
      <c r="O158" s="20">
        <f t="shared" si="14"/>
        <v>0.15448379804069329</v>
      </c>
    </row>
    <row r="159" spans="1:15" x14ac:dyDescent="0.35">
      <c r="A159" s="26"/>
      <c r="B159" s="16">
        <v>137</v>
      </c>
      <c r="C159" s="17">
        <v>483</v>
      </c>
      <c r="D159" s="35"/>
      <c r="E159" s="19">
        <v>174</v>
      </c>
      <c r="F159" s="17">
        <v>88</v>
      </c>
      <c r="G159" s="20">
        <f t="shared" si="10"/>
        <v>0.50574712643678166</v>
      </c>
      <c r="H159" s="17">
        <v>4</v>
      </c>
      <c r="I159" s="20">
        <f t="shared" si="11"/>
        <v>2.2988505747126436E-2</v>
      </c>
      <c r="J159" s="17">
        <v>25</v>
      </c>
      <c r="K159" s="20">
        <f t="shared" si="12"/>
        <v>0.14367816091954022</v>
      </c>
      <c r="L159" s="17">
        <v>0</v>
      </c>
      <c r="M159" s="20">
        <f t="shared" si="13"/>
        <v>0</v>
      </c>
      <c r="N159" s="17">
        <v>28</v>
      </c>
      <c r="O159" s="20">
        <f t="shared" si="14"/>
        <v>0.16091954022988506</v>
      </c>
    </row>
    <row r="160" spans="1:15" x14ac:dyDescent="0.35">
      <c r="A160" s="26"/>
      <c r="B160" s="16">
        <v>138</v>
      </c>
      <c r="C160" s="17">
        <v>1463</v>
      </c>
      <c r="D160" s="35"/>
      <c r="E160" s="19">
        <v>1087</v>
      </c>
      <c r="F160" s="17">
        <v>375</v>
      </c>
      <c r="G160" s="20">
        <f t="shared" si="10"/>
        <v>0.34498620055197793</v>
      </c>
      <c r="H160" s="17">
        <v>206</v>
      </c>
      <c r="I160" s="20">
        <f t="shared" si="11"/>
        <v>0.18951241950321987</v>
      </c>
      <c r="J160" s="17">
        <v>208</v>
      </c>
      <c r="K160" s="20">
        <f t="shared" si="12"/>
        <v>0.19135234590616376</v>
      </c>
      <c r="L160" s="17">
        <v>62</v>
      </c>
      <c r="M160" s="20">
        <f t="shared" si="13"/>
        <v>5.7037718491260353E-2</v>
      </c>
      <c r="N160" s="17">
        <v>216</v>
      </c>
      <c r="O160" s="20">
        <f t="shared" si="14"/>
        <v>0.19871205151793928</v>
      </c>
    </row>
    <row r="161" spans="1:15" x14ac:dyDescent="0.35">
      <c r="A161" s="26"/>
      <c r="B161" s="16">
        <v>139</v>
      </c>
      <c r="C161" s="17">
        <v>1282</v>
      </c>
      <c r="D161" s="35"/>
      <c r="E161" s="19">
        <v>462</v>
      </c>
      <c r="F161" s="17">
        <v>178</v>
      </c>
      <c r="G161" s="20">
        <f t="shared" si="10"/>
        <v>0.38528138528138528</v>
      </c>
      <c r="H161" s="17">
        <v>16</v>
      </c>
      <c r="I161" s="20">
        <f t="shared" si="11"/>
        <v>3.4632034632034632E-2</v>
      </c>
      <c r="J161" s="17">
        <v>160</v>
      </c>
      <c r="K161" s="20">
        <f t="shared" si="12"/>
        <v>0.34632034632034631</v>
      </c>
      <c r="L161" s="17">
        <v>0</v>
      </c>
      <c r="M161" s="20">
        <f t="shared" si="13"/>
        <v>0</v>
      </c>
      <c r="N161" s="17">
        <v>132</v>
      </c>
      <c r="O161" s="20">
        <f t="shared" si="14"/>
        <v>0.2857142857142857</v>
      </c>
    </row>
    <row r="162" spans="1:15" ht="15" thickBot="1" x14ac:dyDescent="0.4">
      <c r="A162" s="27"/>
      <c r="B162" s="6">
        <v>140</v>
      </c>
      <c r="C162" s="11">
        <v>1559</v>
      </c>
      <c r="D162" s="36"/>
      <c r="E162" s="13">
        <v>904</v>
      </c>
      <c r="F162" s="11">
        <v>325</v>
      </c>
      <c r="G162" s="14">
        <f t="shared" si="10"/>
        <v>0.35951327433628316</v>
      </c>
      <c r="H162" s="11">
        <v>74</v>
      </c>
      <c r="I162" s="14">
        <f t="shared" si="11"/>
        <v>8.185840707964602E-2</v>
      </c>
      <c r="J162" s="11">
        <v>118</v>
      </c>
      <c r="K162" s="14">
        <f t="shared" si="12"/>
        <v>0.13053097345132744</v>
      </c>
      <c r="L162" s="11">
        <v>3</v>
      </c>
      <c r="M162" s="14">
        <f t="shared" si="13"/>
        <v>3.3185840707964601E-3</v>
      </c>
      <c r="N162" s="11">
        <v>400</v>
      </c>
      <c r="O162" s="14">
        <f t="shared" si="14"/>
        <v>0.44247787610619471</v>
      </c>
    </row>
  </sheetData>
  <mergeCells count="27">
    <mergeCell ref="A2:B2"/>
    <mergeCell ref="A3:B3"/>
    <mergeCell ref="A1:B1"/>
    <mergeCell ref="C1:O1"/>
    <mergeCell ref="C2:O2"/>
    <mergeCell ref="C3:O3"/>
    <mergeCell ref="A10:B10"/>
    <mergeCell ref="A15:B15"/>
    <mergeCell ref="A7:B7"/>
    <mergeCell ref="A6:B6"/>
    <mergeCell ref="A21:B21"/>
    <mergeCell ref="A11:B11"/>
    <mergeCell ref="A12:B12"/>
    <mergeCell ref="A13:B13"/>
    <mergeCell ref="A14:B14"/>
    <mergeCell ref="A20:O20"/>
    <mergeCell ref="C21:D21"/>
    <mergeCell ref="E21:O21"/>
    <mergeCell ref="A16:B16"/>
    <mergeCell ref="A17:B17"/>
    <mergeCell ref="A18:B18"/>
    <mergeCell ref="D18:O18"/>
    <mergeCell ref="A5:O5"/>
    <mergeCell ref="C6:D6"/>
    <mergeCell ref="E6:O6"/>
    <mergeCell ref="A8:B8"/>
    <mergeCell ref="A9:B9"/>
  </mergeCells>
  <pageMargins left="0.7" right="0.7" top="0.75" bottom="0.75" header="0.3" footer="0.3"/>
  <pageSetup orientation="landscape" r:id="rId1"/>
  <headerFooter>
    <oddHeader>&amp;L&amp;20Hayward Unified School District Districting Tool</oddHeader>
    <oddFooter>&amp;RPage &amp;P of &amp;N</oddFooter>
  </headerFooter>
  <rowBreaks count="1" manualBreakCount="1">
    <brk id="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3B93E-277C-4293-A939-FCAD45363009}">
  <dimension ref="A1"/>
  <sheetViews>
    <sheetView workbookViewId="0">
      <selection activeCell="A2" sqref="A2"/>
    </sheetView>
  </sheetViews>
  <sheetFormatPr defaultRowHeight="14.5" x14ac:dyDescent="0.35"/>
  <sheetData/>
  <pageMargins left="0.7" right="0.7" top="0.75" bottom="0.75" header="0.3" footer="0.3"/>
  <pageSetup orientation="landscape" r:id="rId1"/>
  <headerFooter>
    <oddHeader>&amp;L&amp;20Hayward Unified School District Districting Tool - All of HUSD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097E3-417A-4EB8-A334-EA3D34CA533C}">
  <dimension ref="A1"/>
  <sheetViews>
    <sheetView workbookViewId="0">
      <selection activeCell="F35" sqref="F35"/>
    </sheetView>
  </sheetViews>
  <sheetFormatPr defaultRowHeight="14.5" x14ac:dyDescent="0.35"/>
  <sheetData/>
  <pageMargins left="0.7" right="0.7" top="0.75" bottom="0.75" header="0.3" footer="0.3"/>
  <pageSetup orientation="landscape" r:id="rId1"/>
  <headerFooter>
    <oddHeader>&amp;L&amp;20Hayward Unified School District Districting Tool - Northwest HUSD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BA70B-36D6-4D3D-858A-C86FF8E33E13}">
  <dimension ref="A1"/>
  <sheetViews>
    <sheetView workbookViewId="0">
      <selection activeCell="F35" sqref="F35"/>
    </sheetView>
  </sheetViews>
  <sheetFormatPr defaultRowHeight="14.5" x14ac:dyDescent="0.35"/>
  <sheetData/>
  <pageMargins left="0.7" right="0.7" top="0.75" bottom="0.75" header="0.3" footer="0.3"/>
  <pageSetup orientation="landscape" r:id="rId1"/>
  <headerFooter>
    <oddHeader>&amp;L&amp;20Hayward Unified School District Districting Tool - Southwest HUSD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D2668-6887-452B-BBE7-B72CAE7F4E30}">
  <dimension ref="A1"/>
  <sheetViews>
    <sheetView workbookViewId="0">
      <selection activeCell="K31" sqref="K31"/>
    </sheetView>
  </sheetViews>
  <sheetFormatPr defaultRowHeight="14.5" x14ac:dyDescent="0.35"/>
  <sheetData/>
  <pageMargins left="0.7" right="0.7" top="0.75" bottom="0.75" header="0.3" footer="0.3"/>
  <pageSetup orientation="landscape" r:id="rId1"/>
  <headerFooter>
    <oddHeader>&amp;L&amp;20Hayward Unified School District Districting Tool - North Central HUSD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CCF42-61FD-4843-95C3-3DC6B3BF51B3}">
  <dimension ref="A1"/>
  <sheetViews>
    <sheetView workbookViewId="0">
      <selection activeCell="F35" sqref="F35"/>
    </sheetView>
  </sheetViews>
  <sheetFormatPr defaultRowHeight="14.5" x14ac:dyDescent="0.35"/>
  <sheetData/>
  <pageMargins left="0.7" right="0.7" top="0.75" bottom="0.75" header="0.3" footer="0.3"/>
  <pageSetup orientation="landscape" r:id="rId1"/>
  <headerFooter>
    <oddHeader>&amp;L&amp;20Hayward Unified School District Districting Tool - Central HUSD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716C5-4373-4523-AB97-1CF29EA047A9}">
  <dimension ref="A1"/>
  <sheetViews>
    <sheetView workbookViewId="0">
      <selection activeCell="F35" sqref="F35"/>
    </sheetView>
  </sheetViews>
  <sheetFormatPr defaultRowHeight="14.5" x14ac:dyDescent="0.35"/>
  <sheetData/>
  <pageMargins left="0.7" right="0.7" top="0.75" bottom="0.75" header="0.3" footer="0.3"/>
  <pageSetup orientation="landscape" r:id="rId1"/>
  <headerFooter>
    <oddHeader>&amp;L&amp;20Hayward Unified School District Districting Tool - South Central HUSD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8AD6-AB43-4CF3-9ED8-A79BA8A13F45}">
  <dimension ref="A1"/>
  <sheetViews>
    <sheetView workbookViewId="0">
      <selection activeCell="F35" sqref="F35"/>
    </sheetView>
  </sheetViews>
  <sheetFormatPr defaultRowHeight="14.5" x14ac:dyDescent="0.35"/>
  <sheetData/>
  <pageMargins left="0.7" right="0.7" top="0.75" bottom="0.75" header="0.3" footer="0.3"/>
  <pageSetup orientation="landscape" r:id="rId1"/>
  <headerFooter>
    <oddHeader>&amp;L&amp;20Hayward Unified School District Districting Tool - Northeast HUSD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ACC8C-C5B8-4D84-A00E-D86F36760C59}">
  <dimension ref="A1"/>
  <sheetViews>
    <sheetView workbookViewId="0">
      <selection activeCell="F35" sqref="F35"/>
    </sheetView>
  </sheetViews>
  <sheetFormatPr defaultRowHeight="14.5" x14ac:dyDescent="0.35"/>
  <sheetData/>
  <pageMargins left="0.7" right="0.7" top="0.75" bottom="0.75" header="0.3" footer="0.3"/>
  <pageSetup orientation="landscape" r:id="rId1"/>
  <headerFooter>
    <oddHeader>&amp;L&amp;20Hayward Unified School District Districting Tool - Southeast HUSD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A74D2-93E5-4DD8-B5A4-8DC5E5E31486}">
  <dimension ref="A2:A3"/>
  <sheetViews>
    <sheetView workbookViewId="0">
      <selection activeCell="A7" sqref="A7"/>
    </sheetView>
  </sheetViews>
  <sheetFormatPr defaultRowHeight="14.5" x14ac:dyDescent="0.35"/>
  <cols>
    <col min="1" max="1" width="105.7265625" style="1" customWidth="1"/>
  </cols>
  <sheetData>
    <row r="2" spans="1:1" ht="29" x14ac:dyDescent="0.35">
      <c r="A2" s="1" t="s">
        <v>21</v>
      </c>
    </row>
    <row r="3" spans="1:1" ht="29" x14ac:dyDescent="0.35">
      <c r="A3" s="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Introduction</vt:lpstr>
      <vt:lpstr>1 -Instructions</vt:lpstr>
      <vt:lpstr>2 - District Calculator</vt:lpstr>
      <vt:lpstr>3 - Map - USD</vt:lpstr>
      <vt:lpstr>4 -Detail Map - Northwest</vt:lpstr>
      <vt:lpstr>5 - Detail Map - Southwest</vt:lpstr>
      <vt:lpstr>6 - Detail Map - North Central</vt:lpstr>
      <vt:lpstr>7 - Detail Map - Central</vt:lpstr>
      <vt:lpstr>8 - Detail Map - South Central</vt:lpstr>
      <vt:lpstr>9 - Detail Map - Northeast</vt:lpstr>
      <vt:lpstr>10 - Detail Map - Southeast</vt:lpstr>
      <vt:lpstr>11 - Data 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Astrid Ochoa</dc:creator>
  <cp:lastModifiedBy>Astrid Ochoa</cp:lastModifiedBy>
  <cp:lastPrinted>2024-05-08T00:59:21Z</cp:lastPrinted>
  <dcterms:created xsi:type="dcterms:W3CDTF">2024-05-04T21:57:02Z</dcterms:created>
  <dcterms:modified xsi:type="dcterms:W3CDTF">2024-05-08T01:24:54Z</dcterms:modified>
</cp:coreProperties>
</file>