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~Elementary Director 2023-2024\Enrollment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  <c r="E23" i="1"/>
  <c r="D23" i="1"/>
  <c r="C23" i="1"/>
  <c r="G22" i="1"/>
  <c r="F22" i="1"/>
  <c r="E22" i="1"/>
  <c r="C22" i="1"/>
  <c r="G21" i="1"/>
  <c r="E21" i="1"/>
  <c r="D21" i="1"/>
  <c r="C21" i="1"/>
  <c r="G20" i="1"/>
  <c r="E20" i="1"/>
  <c r="F19" i="1"/>
  <c r="E19" i="1"/>
  <c r="D19" i="1"/>
  <c r="C19" i="1"/>
  <c r="F18" i="1"/>
  <c r="E18" i="1"/>
  <c r="D18" i="1"/>
  <c r="G17" i="1"/>
  <c r="F17" i="1"/>
  <c r="D17" i="1"/>
  <c r="C17" i="1"/>
  <c r="G16" i="1"/>
  <c r="F16" i="1"/>
  <c r="E16" i="1"/>
  <c r="D16" i="1"/>
  <c r="G15" i="1"/>
  <c r="E15" i="1"/>
  <c r="D15" i="1"/>
  <c r="B15" i="1"/>
  <c r="G14" i="1"/>
  <c r="F14" i="1"/>
  <c r="E14" i="1"/>
  <c r="G13" i="1"/>
  <c r="E13" i="1"/>
  <c r="E12" i="1"/>
  <c r="D12" i="1"/>
  <c r="B12" i="1"/>
  <c r="G11" i="1"/>
  <c r="F11" i="1"/>
  <c r="E11" i="1"/>
  <c r="D11" i="1"/>
  <c r="C12" i="1"/>
  <c r="C11" i="1"/>
  <c r="B23" i="1"/>
  <c r="B21" i="1"/>
  <c r="B20" i="1"/>
  <c r="B19" i="1"/>
  <c r="B17" i="1"/>
  <c r="B16" i="1"/>
  <c r="B13" i="1"/>
  <c r="B11" i="1"/>
  <c r="G23" i="1" l="1"/>
  <c r="G18" i="1"/>
  <c r="G12" i="1"/>
  <c r="F21" i="1"/>
  <c r="F20" i="1"/>
  <c r="F15" i="1"/>
  <c r="F12" i="1"/>
  <c r="E17" i="1"/>
  <c r="D22" i="1"/>
  <c r="D20" i="1"/>
  <c r="D14" i="1"/>
  <c r="D13" i="1"/>
  <c r="C18" i="1"/>
  <c r="C16" i="1"/>
  <c r="C15" i="1"/>
  <c r="C14" i="1"/>
  <c r="C13" i="1"/>
  <c r="B22" i="1"/>
  <c r="B18" i="1"/>
  <c r="G19" i="1" l="1"/>
  <c r="B14" i="1"/>
  <c r="C20" i="1" l="1"/>
  <c r="F13" i="1" l="1"/>
</calcChain>
</file>

<file path=xl/sharedStrings.xml><?xml version="1.0" encoding="utf-8"?>
<sst xmlns="http://schemas.openxmlformats.org/spreadsheetml/2006/main" count="29" uniqueCount="29">
  <si>
    <t>School</t>
  </si>
  <si>
    <t>Chubbuck</t>
  </si>
  <si>
    <t>Edahow</t>
  </si>
  <si>
    <t>Ellis</t>
  </si>
  <si>
    <t>Gate City</t>
  </si>
  <si>
    <t>Greenacres</t>
  </si>
  <si>
    <t>Indian Hills</t>
  </si>
  <si>
    <t>Jefferson</t>
  </si>
  <si>
    <t>Lewis &amp; Clark</t>
  </si>
  <si>
    <t>Syringa</t>
  </si>
  <si>
    <t>Tendoy</t>
  </si>
  <si>
    <t>Tyhee</t>
  </si>
  <si>
    <t>Washington</t>
  </si>
  <si>
    <t>Wilcox</t>
  </si>
  <si>
    <t>Kindergarten</t>
  </si>
  <si>
    <t>1st Grade</t>
  </si>
  <si>
    <t>2nd Grade</t>
  </si>
  <si>
    <t>3rd Grade</t>
  </si>
  <si>
    <t>4th Grade</t>
  </si>
  <si>
    <t>5th Grade</t>
  </si>
  <si>
    <t>Grade Level</t>
  </si>
  <si>
    <t>K-1st</t>
  </si>
  <si>
    <t>2nd-3rd</t>
  </si>
  <si>
    <t>4th-5th</t>
  </si>
  <si>
    <t>Student Capacity/Class</t>
  </si>
  <si>
    <t>District Open Enrollment Capacities (Elementary)</t>
  </si>
  <si>
    <t>Capacity Available for Transfers</t>
  </si>
  <si>
    <t>Elementary Open Enrollment- February 2024</t>
  </si>
  <si>
    <t>Annual Enrollment Reporting Dates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</si>
</sst>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\ #0;&quot;0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NumberFormat="1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164" fontId="0" fillId="0" borderId="1" xfId="0" applyNumberFormat="1" applyBorder="1" applyAlignme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F31" sqref="F31"/>
    </sheetView>
  </sheetViews>
  <sheetFormatPr defaultRowHeight="15" x14ac:dyDescent="0.25"/>
  <cols>
    <col min="1" max="1" width="13.7109375" customWidth="1"/>
    <col min="2" max="2" width="14.28515625" customWidth="1"/>
    <col min="4" max="4" width="9.7109375" customWidth="1"/>
    <col min="5" max="6" width="9.5703125" customWidth="1"/>
    <col min="9" max="9" width="12" customWidth="1"/>
  </cols>
  <sheetData>
    <row r="1" spans="1:7" ht="18.75" x14ac:dyDescent="0.3">
      <c r="A1" s="5" t="s">
        <v>27</v>
      </c>
      <c r="B1" s="5"/>
      <c r="C1" s="5"/>
      <c r="D1" s="5"/>
    </row>
    <row r="3" spans="1:7" x14ac:dyDescent="0.25">
      <c r="A3" s="1" t="s">
        <v>25</v>
      </c>
    </row>
    <row r="4" spans="1:7" ht="45" x14ac:dyDescent="0.25">
      <c r="A4" s="6" t="s">
        <v>20</v>
      </c>
      <c r="B4" s="7" t="s">
        <v>24</v>
      </c>
    </row>
    <row r="5" spans="1:7" x14ac:dyDescent="0.25">
      <c r="A5" s="2" t="s">
        <v>21</v>
      </c>
      <c r="B5" s="3">
        <v>22</v>
      </c>
    </row>
    <row r="6" spans="1:7" x14ac:dyDescent="0.25">
      <c r="A6" s="4" t="s">
        <v>22</v>
      </c>
      <c r="B6" s="3">
        <v>25</v>
      </c>
    </row>
    <row r="7" spans="1:7" x14ac:dyDescent="0.25">
      <c r="A7" s="4" t="s">
        <v>23</v>
      </c>
      <c r="B7" s="3">
        <v>27</v>
      </c>
    </row>
    <row r="9" spans="1:7" x14ac:dyDescent="0.25">
      <c r="A9" s="1" t="s">
        <v>26</v>
      </c>
    </row>
    <row r="10" spans="1:7" x14ac:dyDescent="0.25">
      <c r="A10" s="6" t="s">
        <v>0</v>
      </c>
      <c r="B10" s="6" t="s">
        <v>14</v>
      </c>
      <c r="C10" s="6" t="s">
        <v>15</v>
      </c>
      <c r="D10" s="6" t="s">
        <v>16</v>
      </c>
      <c r="E10" s="6" t="s">
        <v>17</v>
      </c>
      <c r="F10" s="6" t="s">
        <v>18</v>
      </c>
      <c r="G10" s="6" t="s">
        <v>19</v>
      </c>
    </row>
    <row r="11" spans="1:7" x14ac:dyDescent="0.25">
      <c r="A11" s="2" t="s">
        <v>1</v>
      </c>
      <c r="B11" s="8">
        <f>66-68</f>
        <v>-2</v>
      </c>
      <c r="C11" s="8">
        <f>66-73</f>
        <v>-7</v>
      </c>
      <c r="D11" s="8">
        <f>75-68</f>
        <v>7</v>
      </c>
      <c r="E11" s="8">
        <f>75-80</f>
        <v>-5</v>
      </c>
      <c r="F11" s="8">
        <f>81-77</f>
        <v>4</v>
      </c>
      <c r="G11" s="8">
        <f>81-74</f>
        <v>7</v>
      </c>
    </row>
    <row r="12" spans="1:7" x14ac:dyDescent="0.25">
      <c r="A12" s="2" t="s">
        <v>2</v>
      </c>
      <c r="B12" s="8">
        <f>44-42</f>
        <v>2</v>
      </c>
      <c r="C12" s="8">
        <f>44-50</f>
        <v>-6</v>
      </c>
      <c r="D12" s="8">
        <f>50-57</f>
        <v>-7</v>
      </c>
      <c r="E12" s="8">
        <f>50-54</f>
        <v>-4</v>
      </c>
      <c r="F12" s="8">
        <f>54-44</f>
        <v>10</v>
      </c>
      <c r="G12" s="8">
        <f>54-60</f>
        <v>-6</v>
      </c>
    </row>
    <row r="13" spans="1:7" x14ac:dyDescent="0.25">
      <c r="A13" s="2" t="s">
        <v>3</v>
      </c>
      <c r="B13" s="8">
        <f>66-67</f>
        <v>-1</v>
      </c>
      <c r="C13" s="8">
        <f>66-62</f>
        <v>4</v>
      </c>
      <c r="D13" s="8">
        <f>75-71</f>
        <v>4</v>
      </c>
      <c r="E13" s="8">
        <f>75-57</f>
        <v>18</v>
      </c>
      <c r="F13" s="8">
        <f>81-67</f>
        <v>14</v>
      </c>
      <c r="G13" s="8">
        <f>54-52</f>
        <v>2</v>
      </c>
    </row>
    <row r="14" spans="1:7" x14ac:dyDescent="0.25">
      <c r="A14" s="2" t="s">
        <v>4</v>
      </c>
      <c r="B14" s="8">
        <f>66-57</f>
        <v>9</v>
      </c>
      <c r="C14" s="8">
        <f>66-64</f>
        <v>2</v>
      </c>
      <c r="D14" s="8">
        <f>75-69</f>
        <v>6</v>
      </c>
      <c r="E14" s="8">
        <f>75-79</f>
        <v>-4</v>
      </c>
      <c r="F14" s="8">
        <f>81-87</f>
        <v>-6</v>
      </c>
      <c r="G14" s="8">
        <f>81-85</f>
        <v>-4</v>
      </c>
    </row>
    <row r="15" spans="1:7" x14ac:dyDescent="0.25">
      <c r="A15" s="2" t="s">
        <v>5</v>
      </c>
      <c r="B15" s="8">
        <f>44-45</f>
        <v>-1</v>
      </c>
      <c r="C15" s="8">
        <f>44-37</f>
        <v>7</v>
      </c>
      <c r="D15" s="8">
        <f>50-50</f>
        <v>0</v>
      </c>
      <c r="E15" s="8">
        <f>65-64</f>
        <v>1</v>
      </c>
      <c r="F15" s="8">
        <f>54-60</f>
        <v>-6</v>
      </c>
      <c r="G15" s="8">
        <f>54-48</f>
        <v>6</v>
      </c>
    </row>
    <row r="16" spans="1:7" x14ac:dyDescent="0.25">
      <c r="A16" s="2" t="s">
        <v>6</v>
      </c>
      <c r="B16" s="8">
        <f>66-57</f>
        <v>9</v>
      </c>
      <c r="C16" s="8">
        <f>88-80</f>
        <v>8</v>
      </c>
      <c r="D16" s="8">
        <f>100-77</f>
        <v>23</v>
      </c>
      <c r="E16" s="8">
        <f>100-89</f>
        <v>11</v>
      </c>
      <c r="F16" s="8">
        <f>108-85</f>
        <v>23</v>
      </c>
      <c r="G16" s="8">
        <f>108-97</f>
        <v>11</v>
      </c>
    </row>
    <row r="17" spans="1:7" x14ac:dyDescent="0.25">
      <c r="A17" s="2" t="s">
        <v>7</v>
      </c>
      <c r="B17" s="8">
        <f>66-54</f>
        <v>12</v>
      </c>
      <c r="C17" s="8">
        <f>66-61</f>
        <v>5</v>
      </c>
      <c r="D17" s="8">
        <f>75-50</f>
        <v>25</v>
      </c>
      <c r="E17" s="8">
        <f>75-70</f>
        <v>5</v>
      </c>
      <c r="F17" s="8">
        <f>81-57</f>
        <v>24</v>
      </c>
      <c r="G17" s="8">
        <f>81-53</f>
        <v>28</v>
      </c>
    </row>
    <row r="18" spans="1:7" x14ac:dyDescent="0.25">
      <c r="A18" s="2" t="s">
        <v>8</v>
      </c>
      <c r="B18" s="8">
        <f>66-70</f>
        <v>-4</v>
      </c>
      <c r="C18" s="8">
        <f>66-61</f>
        <v>5</v>
      </c>
      <c r="D18" s="8">
        <f>100-72</f>
        <v>28</v>
      </c>
      <c r="E18" s="8">
        <f>75-73</f>
        <v>2</v>
      </c>
      <c r="F18" s="8">
        <f>81-76</f>
        <v>5</v>
      </c>
      <c r="G18" s="8">
        <f>81-75</f>
        <v>6</v>
      </c>
    </row>
    <row r="19" spans="1:7" x14ac:dyDescent="0.25">
      <c r="A19" s="2" t="s">
        <v>9</v>
      </c>
      <c r="B19" s="8">
        <f>66-42</f>
        <v>24</v>
      </c>
      <c r="C19" s="8">
        <f>66-48</f>
        <v>18</v>
      </c>
      <c r="D19" s="8">
        <f>75-59</f>
        <v>16</v>
      </c>
      <c r="E19" s="8">
        <f>50-51</f>
        <v>-1</v>
      </c>
      <c r="F19" s="8">
        <f>81-67</f>
        <v>14</v>
      </c>
      <c r="G19" s="8">
        <f>81-47</f>
        <v>34</v>
      </c>
    </row>
    <row r="20" spans="1:7" x14ac:dyDescent="0.25">
      <c r="A20" s="2" t="s">
        <v>10</v>
      </c>
      <c r="B20" s="8">
        <f>44-31</f>
        <v>13</v>
      </c>
      <c r="C20" s="8">
        <f>44-34</f>
        <v>10</v>
      </c>
      <c r="D20" s="8">
        <f>50-35</f>
        <v>15</v>
      </c>
      <c r="E20" s="8">
        <f>50-42</f>
        <v>8</v>
      </c>
      <c r="F20" s="8">
        <f>54-43</f>
        <v>11</v>
      </c>
      <c r="G20" s="8">
        <f>54-36</f>
        <v>18</v>
      </c>
    </row>
    <row r="21" spans="1:7" x14ac:dyDescent="0.25">
      <c r="A21" s="2" t="s">
        <v>11</v>
      </c>
      <c r="B21" s="8">
        <f>88-87</f>
        <v>1</v>
      </c>
      <c r="C21" s="8">
        <f>88-94</f>
        <v>-6</v>
      </c>
      <c r="D21" s="8">
        <f>75-76</f>
        <v>-1</v>
      </c>
      <c r="E21" s="8">
        <f>75-80</f>
        <v>-5</v>
      </c>
      <c r="F21" s="8">
        <f>81-79</f>
        <v>2</v>
      </c>
      <c r="G21" s="8">
        <f>81-83</f>
        <v>-2</v>
      </c>
    </row>
    <row r="22" spans="1:7" x14ac:dyDescent="0.25">
      <c r="A22" s="2" t="s">
        <v>12</v>
      </c>
      <c r="B22" s="8">
        <f>44-33</f>
        <v>11</v>
      </c>
      <c r="C22" s="8">
        <f>44-45</f>
        <v>-1</v>
      </c>
      <c r="D22" s="8">
        <f>50-45</f>
        <v>5</v>
      </c>
      <c r="E22" s="8">
        <f>50-44</f>
        <v>6</v>
      </c>
      <c r="F22" s="8">
        <f>54-50</f>
        <v>4</v>
      </c>
      <c r="G22" s="8">
        <f>54-52</f>
        <v>2</v>
      </c>
    </row>
    <row r="23" spans="1:7" x14ac:dyDescent="0.25">
      <c r="A23" s="2" t="s">
        <v>13</v>
      </c>
      <c r="B23" s="8">
        <f>88-82</f>
        <v>6</v>
      </c>
      <c r="C23" s="8">
        <f>88-75</f>
        <v>13</v>
      </c>
      <c r="D23" s="8">
        <f>100-70</f>
        <v>30</v>
      </c>
      <c r="E23" s="8">
        <f>100-87</f>
        <v>13</v>
      </c>
      <c r="F23" s="8">
        <f>108-86</f>
        <v>22</v>
      </c>
      <c r="G23" s="8">
        <f>108-90</f>
        <v>18</v>
      </c>
    </row>
    <row r="28" spans="1:7" x14ac:dyDescent="0.25">
      <c r="A28" t="s">
        <v>28</v>
      </c>
    </row>
    <row r="29" spans="1:7" x14ac:dyDescent="0.25">
      <c r="A29" s="9">
        <v>45536</v>
      </c>
    </row>
    <row r="30" spans="1:7" x14ac:dyDescent="0.25">
      <c r="A30" s="9">
        <v>45627</v>
      </c>
    </row>
    <row r="31" spans="1:7" x14ac:dyDescent="0.25">
      <c r="A31" s="9">
        <v>45323</v>
      </c>
    </row>
    <row r="32" spans="1:7" x14ac:dyDescent="0.25">
      <c r="A32" s="9">
        <v>45383</v>
      </c>
    </row>
  </sheetData>
  <pageMargins left="0.7" right="0.7" top="0.75" bottom="0.75" header="0.3" footer="0.3"/>
  <pageSetup orientation="portrait" verticalDpi="0" r:id="rId1"/>
  <ignoredErrors>
    <ignoredError sqref="B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SD25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A.J. Watson</dc:creator>
  <cp:lastModifiedBy>A.J. Watson</cp:lastModifiedBy>
  <dcterms:created xsi:type="dcterms:W3CDTF">2023-09-06T17:49:31Z</dcterms:created>
  <dcterms:modified xsi:type="dcterms:W3CDTF">2024-02-01T21:58:41Z</dcterms:modified>
</cp:coreProperties>
</file>